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General" sheetId="1" state="visible" r:id="rId2"/>
    <sheet name="Factores" sheetId="2" state="visible" r:id="rId3"/>
    <sheet name="BacteriaTypes" sheetId="3" state="visible" r:id="rId4"/>
    <sheet name="Odds Severe mv" sheetId="4" state="visible" r:id="rId5"/>
    <sheet name="Odds IVTp" sheetId="5" state="visible" r:id="rId6"/>
    <sheet name="Odds IVvsNoIV" sheetId="6" state="visible" r:id="rId7"/>
    <sheet name="Odds CoInf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<sst xmlns="http://schemas.openxmlformats.org/spreadsheetml/2006/main" count="2111" uniqueCount="692">
  <si>
    <t xml:space="preserve">File</t>
  </si>
  <si>
    <t xml:space="preserve">Author</t>
  </si>
  <si>
    <t xml:space="preserve">Year</t>
  </si>
  <si>
    <t xml:space="preserve">Country(study)</t>
  </si>
  <si>
    <t xml:space="preserve">Enrollment Year</t>
  </si>
  <si>
    <t xml:space="preserve">Setting</t>
  </si>
  <si>
    <t xml:space="preserve">Influenza Tp</t>
  </si>
  <si>
    <t xml:space="preserve">DOI</t>
  </si>
  <si>
    <t xml:space="preserve">1.pdf</t>
  </si>
  <si>
    <t xml:space="preserve">Ahn S,et al.</t>
  </si>
  <si>
    <t xml:space="preserve">South Korea</t>
  </si>
  <si>
    <t xml:space="preserve">ED</t>
  </si>
  <si>
    <t xml:space="preserve">H1N1</t>
  </si>
  <si>
    <t xml:space="preserve">10.1111/j.1750-2659.2011.00244.x</t>
  </si>
  <si>
    <t xml:space="preserve">2.pdf</t>
  </si>
  <si>
    <t xml:space="preserve">Bender JM,et al.</t>
  </si>
  <si>
    <t xml:space="preserve">USA</t>
  </si>
  <si>
    <t xml:space="preserve">Mixed</t>
  </si>
  <si>
    <t xml:space="preserve">10.1097/INF.0b013e3181b4b950</t>
  </si>
  <si>
    <t xml:space="preserve">3.pdf</t>
  </si>
  <si>
    <t xml:space="preserve">Bjarnason A, et all</t>
  </si>
  <si>
    <t xml:space="preserve">Iceland</t>
  </si>
  <si>
    <t xml:space="preserve">Hospital</t>
  </si>
  <si>
    <t xml:space="preserve">10.1371/journal.pone.0046816</t>
  </si>
  <si>
    <t xml:space="preserve">5.pdf</t>
  </si>
  <si>
    <t xml:space="preserve">Cordero E, et all</t>
  </si>
  <si>
    <t xml:space="preserve">Spain</t>
  </si>
  <si>
    <t xml:space="preserve">10.1111/j.1469-0691.2011.03537.x</t>
  </si>
  <si>
    <t xml:space="preserve">6.pdf</t>
  </si>
  <si>
    <t xml:space="preserve">Cuquemelle E,et al.</t>
  </si>
  <si>
    <t xml:space="preserve">France</t>
  </si>
  <si>
    <t xml:space="preserve">ICU</t>
  </si>
  <si>
    <t xml:space="preserve">10.1007/s00134-011-2189-1</t>
  </si>
  <si>
    <t xml:space="preserve">7.pdf</t>
  </si>
  <si>
    <t xml:space="preserve">Falsei A, et all. (a)</t>
  </si>
  <si>
    <t xml:space="preserve">2008,2009,2011</t>
  </si>
  <si>
    <t xml:space="preserve">10.1093/infdis/jit190</t>
  </si>
  <si>
    <t xml:space="preserve">11.pdf</t>
  </si>
  <si>
    <t xml:space="preserve">Lopez-Delgado J,et al.</t>
  </si>
  <si>
    <t xml:space="preserve">10.4414/smw.2013.13788</t>
  </si>
  <si>
    <t xml:space="preserve">12.pdf</t>
  </si>
  <si>
    <t xml:space="preserve">Martin-Loeches I,et al.</t>
  </si>
  <si>
    <t xml:space="preserve">10.1378/chest.10-1396</t>
  </si>
  <si>
    <t xml:space="preserve">14.pdf</t>
  </si>
  <si>
    <t xml:space="preserve">Nguyen T,et al.</t>
  </si>
  <si>
    <t xml:space="preserve">10.1097/CCM.0b013e318260c7f8</t>
  </si>
  <si>
    <t xml:space="preserve">16.pdf</t>
  </si>
  <si>
    <t xml:space="preserve">Sohn CH,et al.</t>
  </si>
  <si>
    <t xml:space="preserve">10.1111/acem.12062</t>
  </si>
  <si>
    <t xml:space="preserve">20.pdf</t>
  </si>
  <si>
    <t xml:space="preserve">von Baum H,et al.</t>
  </si>
  <si>
    <t xml:space="preserve">Germany</t>
  </si>
  <si>
    <t xml:space="preserve">10.1183/09031936.00037410</t>
  </si>
  <si>
    <t xml:space="preserve">21.pdf</t>
  </si>
  <si>
    <t xml:space="preserve">Zhang Q,et al.</t>
  </si>
  <si>
    <t xml:space="preserve">China</t>
  </si>
  <si>
    <t xml:space="preserve">10.1155/2012/461736</t>
  </si>
  <si>
    <t xml:space="preserve">22.pdf</t>
  </si>
  <si>
    <t xml:space="preserve">Chertow D, et all</t>
  </si>
  <si>
    <t xml:space="preserve">10.1001/jama.2012.194139</t>
  </si>
  <si>
    <t xml:space="preserve">23.pdf</t>
  </si>
  <si>
    <t xml:space="preserve">Palacios G, et all.</t>
  </si>
  <si>
    <t xml:space="preserve">Argentina</t>
  </si>
  <si>
    <t xml:space="preserve">10.1371/journal.pone.0008540</t>
  </si>
  <si>
    <t xml:space="preserve">24.pdf</t>
  </si>
  <si>
    <t xml:space="preserve">Blith C,et all</t>
  </si>
  <si>
    <t xml:space="preserve">Australia</t>
  </si>
  <si>
    <t xml:space="preserve">10.1111/j.1750-2659.2012.00360.x</t>
  </si>
  <si>
    <t xml:space="preserve">25.pdf</t>
  </si>
  <si>
    <t xml:space="preserve">Cilloniz C, et all.</t>
  </si>
  <si>
    <t xml:space="preserve">10.1016/j.jinf.2012.04.009</t>
  </si>
  <si>
    <t xml:space="preserve">26.pdf</t>
  </si>
  <si>
    <t xml:space="preserve">Loui J , et all</t>
  </si>
  <si>
    <t xml:space="preserve">10.1001/jama.2009.1583</t>
  </si>
  <si>
    <t xml:space="preserve">Children</t>
  </si>
  <si>
    <t xml:space="preserve">Loui J, et all</t>
  </si>
  <si>
    <t xml:space="preserve">Adults</t>
  </si>
  <si>
    <t xml:space="preserve">27.pdf</t>
  </si>
  <si>
    <t xml:space="preserve">Kadri T, et all.</t>
  </si>
  <si>
    <t xml:space="preserve">Estonia</t>
  </si>
  <si>
    <t xml:space="preserve">Fatal</t>
  </si>
  <si>
    <r>
      <rPr>
        <sz val="10"/>
        <rFont val="Arial"/>
        <family val="0"/>
        <charset val="1"/>
      </rPr>
      <t xml:space="preserve">PMID: </t>
    </r>
    <r>
      <rPr>
        <sz val="12"/>
        <color rgb="FF212121"/>
        <rFont val="Segoe UI"/>
        <family val="0"/>
        <charset val="1"/>
      </rPr>
      <t xml:space="preserve">22370505</t>
    </r>
  </si>
  <si>
    <t xml:space="preserve">28.pdf</t>
  </si>
  <si>
    <t xml:space="preserve">Wun-Jun S, et all.</t>
  </si>
  <si>
    <t xml:space="preserve">10.2353/ajpath.2010.100115</t>
  </si>
  <si>
    <t xml:space="preserve">29.pdf</t>
  </si>
  <si>
    <t xml:space="preserve">Kim H, et all</t>
  </si>
  <si>
    <t xml:space="preserve">Korea</t>
  </si>
  <si>
    <t xml:space="preserve">10.3346/jkms.2011.26.1.22</t>
  </si>
  <si>
    <t xml:space="preserve">30.pdf</t>
  </si>
  <si>
    <t xml:space="preserve">Lucas S, et all.</t>
  </si>
  <si>
    <t xml:space="preserve">UK</t>
  </si>
  <si>
    <t xml:space="preserve">10.3310/hta14550-02</t>
  </si>
  <si>
    <t xml:space="preserve">31.pdf</t>
  </si>
  <si>
    <t xml:space="preserve">Martin_loeches, et all.</t>
  </si>
  <si>
    <t xml:space="preserve">2009,2010,2014,2015</t>
  </si>
  <si>
    <t xml:space="preserve">10.1007/s00134-016-4578-y</t>
  </si>
  <si>
    <t xml:space="preserve">32.pdf</t>
  </si>
  <si>
    <t xml:space="preserve">Todd W, et all.</t>
  </si>
  <si>
    <t xml:space="preserve">10.1097/CCM.0b013e3182416f23</t>
  </si>
  <si>
    <t xml:space="preserve">33.pdf</t>
  </si>
  <si>
    <t xml:space="preserve">Fei Zhou, et all</t>
  </si>
  <si>
    <t xml:space="preserve">10.1016/j.rmed.2017.11.017</t>
  </si>
  <si>
    <t xml:space="preserve">34.pdf</t>
  </si>
  <si>
    <t xml:space="preserve">Sachedina N, et all</t>
  </si>
  <si>
    <t xml:space="preserve">10.1016/S0140-6736(10)61195-6</t>
  </si>
  <si>
    <t xml:space="preserve">35.pdf</t>
  </si>
  <si>
    <t xml:space="preserve">Finelli L, et all</t>
  </si>
  <si>
    <t xml:space="preserve">2004,2005,2006</t>
  </si>
  <si>
    <t xml:space="preserve">10.1542/peds.2008-1336</t>
  </si>
  <si>
    <t xml:space="preserve">36.pdf</t>
  </si>
  <si>
    <t xml:space="preserve">Dhanoa A, et all.</t>
  </si>
  <si>
    <t xml:space="preserve">Mexico</t>
  </si>
  <si>
    <t xml:space="preserve">10.1186/1743-422X-8-501</t>
  </si>
  <si>
    <t xml:space="preserve">37.pdf</t>
  </si>
  <si>
    <t xml:space="preserve">Yang M, et all.</t>
  </si>
  <si>
    <t xml:space="preserve">H7N9</t>
  </si>
  <si>
    <t xml:space="preserve">10.1016/j.diagmicrobio.2015.10.018</t>
  </si>
  <si>
    <t xml:space="preserve">38.pdf</t>
  </si>
  <si>
    <t xml:space="preserve">Rodriguez A, et all.</t>
  </si>
  <si>
    <t xml:space="preserve">2009-14</t>
  </si>
  <si>
    <t xml:space="preserve">10.1016/j.jinf.2015.11.007</t>
  </si>
  <si>
    <t xml:space="preserve">39.pdf</t>
  </si>
  <si>
    <t xml:space="preserve">Fei Teng, et all.</t>
  </si>
  <si>
    <t xml:space="preserve">2010-18</t>
  </si>
  <si>
    <t xml:space="preserve">Inf(A,B)</t>
  </si>
  <si>
    <t xml:space="preserve">10.1016/j.jiac.2018.10.014</t>
  </si>
  <si>
    <t xml:space="preserve">40.pdf</t>
  </si>
  <si>
    <t xml:space="preserve">Mahuad T, et all.</t>
  </si>
  <si>
    <t xml:space="preserve">Brazil</t>
  </si>
  <si>
    <t xml:space="preserve">10.1164/rccm.200909-1420OC</t>
  </si>
  <si>
    <t xml:space="preserve">41.pdf</t>
  </si>
  <si>
    <t xml:space="preserve">Viasus D, et all</t>
  </si>
  <si>
    <t xml:space="preserve">10.1016/S0213-005X(12)70104-0</t>
  </si>
  <si>
    <t xml:space="preserve">42.pdf</t>
  </si>
  <si>
    <t xml:space="preserve">Shah N, et all. (a)</t>
  </si>
  <si>
    <t xml:space="preserve">10.1016/j.jcv.2016.04.008</t>
  </si>
  <si>
    <t xml:space="preserve">Shah N, et all. (b)</t>
  </si>
  <si>
    <t xml:space="preserve">43.pdf</t>
  </si>
  <si>
    <t xml:space="preserve">Liderot K, et all. (a)</t>
  </si>
  <si>
    <t xml:space="preserve">Sweden</t>
  </si>
  <si>
    <t xml:space="preserve">10.1155/2013/376219</t>
  </si>
  <si>
    <t xml:space="preserve">45.pdf</t>
  </si>
  <si>
    <t xml:space="preserve">Derek J, et all.</t>
  </si>
  <si>
    <t xml:space="preserve">2004-9</t>
  </si>
  <si>
    <t xml:space="preserve">10.1001/archpediatrics.2010.295</t>
  </si>
  <si>
    <t xml:space="preserve">46.pdf</t>
  </si>
  <si>
    <t xml:space="preserve">Shikha G, et all</t>
  </si>
  <si>
    <t xml:space="preserve">2005-8</t>
  </si>
  <si>
    <t xml:space="preserve">10.1186/s12879-015-1004-y</t>
  </si>
  <si>
    <t xml:space="preserve">48.pdf</t>
  </si>
  <si>
    <t xml:space="preserve">Martin-Corral J, et all</t>
  </si>
  <si>
    <t xml:space="preserve">2009-11/2013-15</t>
  </si>
  <si>
    <t xml:space="preserve">10.1016/j.medin.2018.02.002</t>
  </si>
  <si>
    <t xml:space="preserve">49.pdf</t>
  </si>
  <si>
    <t xml:space="preserve">10.1016/j.medin.2011.03.001</t>
  </si>
  <si>
    <t xml:space="preserve">50.pdf</t>
  </si>
  <si>
    <t xml:space="preserve">Dao C,et all</t>
  </si>
  <si>
    <t xml:space="preserve">10.1086/655904</t>
  </si>
  <si>
    <t xml:space="preserve">51.pdf</t>
  </si>
  <si>
    <t xml:space="preserve">Gill J, et all.</t>
  </si>
  <si>
    <t xml:space="preserve">10.5858/134.2.235</t>
  </si>
  <si>
    <t xml:space="preserve">53.pdf</t>
  </si>
  <si>
    <t xml:space="preserve">Bettinger J, et all</t>
  </si>
  <si>
    <t xml:space="preserve">Canada</t>
  </si>
  <si>
    <t xml:space="preserve">10.1016/j.vaccine.2010.02.044</t>
  </si>
  <si>
    <t xml:space="preserve">54.pdf</t>
  </si>
  <si>
    <t xml:space="preserve">Stein M, et all</t>
  </si>
  <si>
    <t xml:space="preserve">Isrrael</t>
  </si>
  <si>
    <t xml:space="preserve">10.1001/archpediatrics.2010.195</t>
  </si>
  <si>
    <t xml:space="preserve">55.pdf</t>
  </si>
  <si>
    <t xml:space="preserve">Tamma P, et all</t>
  </si>
  <si>
    <t xml:space="preserve">10.1186/1471-2431-10-72</t>
  </si>
  <si>
    <t xml:space="preserve">56.pdf</t>
  </si>
  <si>
    <t xml:space="preserve">Farias J, et all</t>
  </si>
  <si>
    <t xml:space="preserve">10.1007/s00134-010-1853-1</t>
  </si>
  <si>
    <t xml:space="preserve">57.pdf</t>
  </si>
  <si>
    <t xml:space="preserve">Randolf Ag, et all</t>
  </si>
  <si>
    <t xml:space="preserve">10.1542/peds.2011-0774</t>
  </si>
  <si>
    <t xml:space="preserve">58.pdf</t>
  </si>
  <si>
    <t xml:space="preserve">Shin S,er all</t>
  </si>
  <si>
    <t xml:space="preserve">10.1002/ppul.21288</t>
  </si>
  <si>
    <t xml:space="preserve">59.pdf</t>
  </si>
  <si>
    <t xml:space="preserve">Jouvet P, et all</t>
  </si>
  <si>
    <t xml:space="preserve">10.1097/PCC.0b013e3181d9c80b</t>
  </si>
  <si>
    <t xml:space="preserve">60.pdf</t>
  </si>
  <si>
    <t xml:space="preserve">Kumar S,et all</t>
  </si>
  <si>
    <t xml:space="preserve">10.1097/INF.0b013e3181d73e32</t>
  </si>
  <si>
    <t xml:space="preserve">61.pdf</t>
  </si>
  <si>
    <t xml:space="preserve">Miroballi Y, et all</t>
  </si>
  <si>
    <t xml:space="preserve">10.1001/archpediatrics.2009.259</t>
  </si>
  <si>
    <t xml:space="preserve">62.pdf</t>
  </si>
  <si>
    <t xml:space="preserve">PecabarB, et all</t>
  </si>
  <si>
    <t xml:space="preserve">Slovenia</t>
  </si>
  <si>
    <t xml:space="preserve">10.1007/s00508-011-0054-4</t>
  </si>
  <si>
    <t xml:space="preserve">63.pdf</t>
  </si>
  <si>
    <t xml:space="preserve">Venkata C, et all</t>
  </si>
  <si>
    <t xml:space="preserve">10.4065/mcp.2010.0166</t>
  </si>
  <si>
    <t xml:space="preserve">65.pdf</t>
  </si>
  <si>
    <t xml:space="preserve">10.1111/j.1469-0691.2010.03362.x</t>
  </si>
  <si>
    <t xml:space="preserve">68.pdf</t>
  </si>
  <si>
    <t xml:space="preserve">Raice T, et all</t>
  </si>
  <si>
    <t xml:space="preserve">69.pdf</t>
  </si>
  <si>
    <t xml:space="preserve">Kim S, et all</t>
  </si>
  <si>
    <t xml:space="preserve">10.1164/rccm.201101-0110OC</t>
  </si>
  <si>
    <t xml:space="preserve">70.pdf</t>
  </si>
  <si>
    <t xml:space="preserve">Kumar S (b),et all</t>
  </si>
  <si>
    <t xml:space="preserve">10.1001/jama.2009.1496</t>
  </si>
  <si>
    <t xml:space="preserve">71.pdf</t>
  </si>
  <si>
    <t xml:space="preserve">Roch A, et all</t>
  </si>
  <si>
    <t xml:space="preserve">10.1007/s00134-010-2021-3</t>
  </si>
  <si>
    <t xml:space="preserve">75.pdf</t>
  </si>
  <si>
    <t xml:space="preserve">Miller R, et all</t>
  </si>
  <si>
    <t xml:space="preserve">10.1378/chest.09-2517</t>
  </si>
  <si>
    <t xml:space="preserve">76.pdf</t>
  </si>
  <si>
    <t xml:space="preserve">Rello J, et all</t>
  </si>
  <si>
    <t xml:space="preserve">10.1186/cc8044</t>
  </si>
  <si>
    <t xml:space="preserve">78.pdf</t>
  </si>
  <si>
    <t xml:space="preserve">Estenssoro</t>
  </si>
  <si>
    <t xml:space="preserve">10.1164/201001-0037OC</t>
  </si>
  <si>
    <t xml:space="preserve">79.pdf</t>
  </si>
  <si>
    <t xml:space="preserve">Nim N,et all</t>
  </si>
  <si>
    <t xml:space="preserve">10.1016/j.jcrc.2010.05.031</t>
  </si>
  <si>
    <t xml:space="preserve">86.pdf</t>
  </si>
  <si>
    <t xml:space="preserve">Ugarte S, et all</t>
  </si>
  <si>
    <t xml:space="preserve">CHILE</t>
  </si>
  <si>
    <t xml:space="preserve">10.1097/CCM.0b013e3181c87716</t>
  </si>
  <si>
    <t xml:space="preserve">89.pdf</t>
  </si>
  <si>
    <t xml:space="preserve">Chien Y, et all</t>
  </si>
  <si>
    <t xml:space="preserve">Taiwan</t>
  </si>
  <si>
    <t xml:space="preserve">10.1016/j.jinf.2009.12.012</t>
  </si>
  <si>
    <t xml:space="preserve">97.pdf</t>
  </si>
  <si>
    <t xml:space="preserve">Lee E, et all</t>
  </si>
  <si>
    <t xml:space="preserve">10.1086/652446</t>
  </si>
  <si>
    <t xml:space="preserve">99.pdf</t>
  </si>
  <si>
    <t xml:space="preserve">Poulakou G, et all</t>
  </si>
  <si>
    <t xml:space="preserve">10.1111/j.1469-0691.2011.03617.x</t>
  </si>
  <si>
    <t xml:space="preserve">100.pdf</t>
  </si>
  <si>
    <t xml:space="preserve">Shih-Hong Li, et all</t>
  </si>
  <si>
    <t xml:space="preserve">10.1016/j.jfma.2019.02.006</t>
  </si>
  <si>
    <t xml:space="preserve">104.pdf</t>
  </si>
  <si>
    <t xml:space="preserve">Aquino-Esperanza J, et all</t>
  </si>
  <si>
    <r>
      <rPr>
        <sz val="10"/>
        <rFont val="Arial"/>
        <family val="0"/>
        <charset val="1"/>
      </rPr>
      <t xml:space="preserve">PMID: </t>
    </r>
    <r>
      <rPr>
        <sz val="12"/>
        <color rgb="FF212121"/>
        <rFont val="Segoe UI"/>
        <family val="0"/>
        <charset val="1"/>
      </rPr>
      <t xml:space="preserve">20920955</t>
    </r>
  </si>
  <si>
    <t xml:space="preserve">106.pdf</t>
  </si>
  <si>
    <t xml:space="preserve">Sheema J, et all</t>
  </si>
  <si>
    <t xml:space="preserve">10.1093/cid/cis197</t>
  </si>
  <si>
    <t xml:space="preserve">107.pdf</t>
  </si>
  <si>
    <t xml:space="preserve">Grgic S, et all</t>
  </si>
  <si>
    <t xml:space="preserve">Zagreb</t>
  </si>
  <si>
    <t xml:space="preserve">2009-11</t>
  </si>
  <si>
    <t xml:space="preserve">10.3855/jidc.6040</t>
  </si>
  <si>
    <t xml:space="preserve">108.pdf</t>
  </si>
  <si>
    <t xml:space="preserve">Streng A, et all</t>
  </si>
  <si>
    <t xml:space="preserve">2010-13</t>
  </si>
  <si>
    <t xml:space="preserve">10.1186/s12879-015-1293-1</t>
  </si>
  <si>
    <t xml:space="preserve">109.pdf</t>
  </si>
  <si>
    <t xml:space="preserve">Alsadat R, et all</t>
  </si>
  <si>
    <t xml:space="preserve">Syria</t>
  </si>
  <si>
    <t xml:space="preserve">10.4103/2231-0770.99156</t>
  </si>
  <si>
    <t xml:space="preserve">110.pdf</t>
  </si>
  <si>
    <t xml:space="preserve">Hayashi Y, et all</t>
  </si>
  <si>
    <t xml:space="preserve">10.1111/j.1445-5994.2011.02602.x</t>
  </si>
  <si>
    <t xml:space="preserve">111.pdf</t>
  </si>
  <si>
    <t xml:space="preserve">Chaves S, et all</t>
  </si>
  <si>
    <t xml:space="preserve">10.1093/infdis/jit316</t>
  </si>
  <si>
    <t xml:space="preserve">112.pdf</t>
  </si>
  <si>
    <t xml:space="preserve">Bagdure D, et all</t>
  </si>
  <si>
    <t xml:space="preserve">10.1371/journal.pone.0015173</t>
  </si>
  <si>
    <t xml:space="preserve">114.pdf</t>
  </si>
  <si>
    <t xml:space="preserve">Skarbinski J, et all</t>
  </si>
  <si>
    <t xml:space="preserve">10.1093/cid/ciq021</t>
  </si>
  <si>
    <t xml:space="preserve">115.pdf</t>
  </si>
  <si>
    <t xml:space="preserve">Qiao Yang S, et all</t>
  </si>
  <si>
    <t xml:space="preserve">10.1111/crj.12056</t>
  </si>
  <si>
    <t xml:space="preserve">116.pdf</t>
  </si>
  <si>
    <t xml:space="preserve">Lindblade k, et all</t>
  </si>
  <si>
    <t xml:space="preserve">Guatemala</t>
  </si>
  <si>
    <t xml:space="preserve">10.1371/journal.pone.0015826</t>
  </si>
  <si>
    <t xml:space="preserve">117.pdf</t>
  </si>
  <si>
    <t xml:space="preserve">Reyes S, et all</t>
  </si>
  <si>
    <t xml:space="preserve">10.1016/j.rmed.2011.04.011</t>
  </si>
  <si>
    <t xml:space="preserve">118.pdf</t>
  </si>
  <si>
    <t xml:space="preserve">Minchole E, et all</t>
  </si>
  <si>
    <t xml:space="preserve">10.1371/journal.pone.0165711</t>
  </si>
  <si>
    <t xml:space="preserve">119.pdf</t>
  </si>
  <si>
    <t xml:space="preserve">Chavan RD, et all</t>
  </si>
  <si>
    <t xml:space="preserve">India</t>
  </si>
  <si>
    <t xml:space="preserve">10.4103/0255-0857.148376</t>
  </si>
  <si>
    <t xml:space="preserve">120.pdf</t>
  </si>
  <si>
    <t xml:space="preserve">Hernandez-Bou S, et all</t>
  </si>
  <si>
    <t xml:space="preserve">10.1097/PEC.0b013e31827b528f</t>
  </si>
  <si>
    <t xml:space="preserve">121.pdf</t>
  </si>
  <si>
    <t xml:space="preserve">Khandaker G, et all</t>
  </si>
  <si>
    <t xml:space="preserve">10.1111/irv.12286</t>
  </si>
  <si>
    <t xml:space="preserve">123.pdf</t>
  </si>
  <si>
    <t xml:space="preserve">Kusznierz G</t>
  </si>
  <si>
    <t xml:space="preserve">10.1002/jmv.24758</t>
  </si>
  <si>
    <t xml:space="preserve">127.pdf</t>
  </si>
  <si>
    <t xml:space="preserve">Bal A, et all</t>
  </si>
  <si>
    <t xml:space="preserve">2012-15</t>
  </si>
  <si>
    <t xml:space="preserve">10.1016/j.cmi.2020.03.010</t>
  </si>
  <si>
    <t xml:space="preserve">131.pdf</t>
  </si>
  <si>
    <t xml:space="preserve">Mancinelli L, et all</t>
  </si>
  <si>
    <t xml:space="preserve">Italy</t>
  </si>
  <si>
    <t xml:space="preserve">10.1186/s12879-015-1333-x</t>
  </si>
  <si>
    <t xml:space="preserve">H3N2</t>
  </si>
  <si>
    <t xml:space="preserve">Inf(B)</t>
  </si>
  <si>
    <t xml:space="preserve">135.pdf</t>
  </si>
  <si>
    <t xml:space="preserve">Jordi Rello, et all</t>
  </si>
  <si>
    <t xml:space="preserve">136.pdf</t>
  </si>
  <si>
    <t xml:space="preserve">Joon Y. Song, et all</t>
  </si>
  <si>
    <t xml:space="preserve">10.1111/j.1750-2659.2011.00269.x</t>
  </si>
  <si>
    <t xml:space="preserve">137.pdf</t>
  </si>
  <si>
    <t xml:space="preserve">J. Marin-Corral, et all</t>
  </si>
  <si>
    <t xml:space="preserve">2009-13</t>
  </si>
  <si>
    <t xml:space="preserve">20013-15</t>
  </si>
  <si>
    <t xml:space="preserve">138.pdf</t>
  </si>
  <si>
    <t xml:space="preserve">José Garnacho-Montero, et all</t>
  </si>
  <si>
    <t xml:space="preserve">2009-15</t>
  </si>
  <si>
    <t xml:space="preserve">10.1016/j.jcrc.2018.08.017</t>
  </si>
  <si>
    <t xml:space="preserve">8.pdf</t>
  </si>
  <si>
    <t xml:space="preserve">Kam Lun Hon, et all</t>
  </si>
  <si>
    <t xml:space="preserve">2003-7</t>
  </si>
  <si>
    <t xml:space="preserve">10.1002/ppul.20768</t>
  </si>
  <si>
    <t xml:space="preserve">67.pdf</t>
  </si>
  <si>
    <t xml:space="preserve">Melchor Riera</t>
  </si>
  <si>
    <t xml:space="preserve">10.1097/QAD.0b013e32833e508f</t>
  </si>
  <si>
    <t xml:space="preserve">85.pdf</t>
  </si>
  <si>
    <t xml:space="preserve">Mulrennan S, et all</t>
  </si>
  <si>
    <t xml:space="preserve">10.1371/journal.pone.0012849</t>
  </si>
  <si>
    <t xml:space="preserve">93.pdf</t>
  </si>
  <si>
    <t xml:space="preserve">Mauad T,et all</t>
  </si>
  <si>
    <t xml:space="preserve">95.pdf</t>
  </si>
  <si>
    <t xml:space="preserve">Nakajima M, et all</t>
  </si>
  <si>
    <t xml:space="preserve">Japan</t>
  </si>
  <si>
    <t xml:space="preserve">10.1038/modpathol.2011.125</t>
  </si>
  <si>
    <t xml:space="preserve">96.pdf</t>
  </si>
  <si>
    <t xml:space="preserve">Fajardo-Dolci G, et all</t>
  </si>
  <si>
    <t xml:space="preserve">10.1136/thx.2009.126953</t>
  </si>
  <si>
    <t xml:space="preserve">101.pdf</t>
  </si>
  <si>
    <t xml:space="preserve">Ambrozaitis A, et all</t>
  </si>
  <si>
    <t xml:space="preserve">Lithuania</t>
  </si>
  <si>
    <t xml:space="preserve">10.1515/med-2016-0064</t>
  </si>
  <si>
    <t xml:space="preserve">113.pdf</t>
  </si>
  <si>
    <t xml:space="preserve">Zang Q, et all</t>
  </si>
  <si>
    <t xml:space="preserve">140.pdf</t>
  </si>
  <si>
    <t xml:space="preserve">McKenna J, et all</t>
  </si>
  <si>
    <t xml:space="preserve">10.1186/1471-2334-13-57</t>
  </si>
  <si>
    <t xml:space="preserve">141.pdf</t>
  </si>
  <si>
    <t xml:space="preserve">Jain S, et all</t>
  </si>
  <si>
    <t xml:space="preserve">142.pdf</t>
  </si>
  <si>
    <t xml:space="preserve">Nguyen-Van-Tam J, et all</t>
  </si>
  <si>
    <t xml:space="preserve">10.1136/thx.2010.135210</t>
  </si>
  <si>
    <t xml:space="preserve">144.pdf</t>
  </si>
  <si>
    <t xml:space="preserve">Tekin S, et all</t>
  </si>
  <si>
    <t xml:space="preserve">Turkey</t>
  </si>
  <si>
    <t xml:space="preserve">10.1016/j.ijid.2019.01.005</t>
  </si>
  <si>
    <t xml:space="preserve">146.pdf</t>
  </si>
  <si>
    <t xml:space="preserve">Olafson K, et all</t>
  </si>
  <si>
    <t xml:space="preserve">10.1345/aph.1Q446</t>
  </si>
  <si>
    <t xml:space="preserve">147.pdf</t>
  </si>
  <si>
    <t xml:space="preserve">Hung IFN, et all</t>
  </si>
  <si>
    <t xml:space="preserve">10.1016/j.chest.2016.11.012</t>
  </si>
  <si>
    <t xml:space="preserve">148.pdf</t>
  </si>
  <si>
    <t xml:space="preserve">Granados A, et all</t>
  </si>
  <si>
    <t xml:space="preserve">2012-13</t>
  </si>
  <si>
    <t xml:space="preserve">10.1016/j.jcv.2016.11.008</t>
  </si>
  <si>
    <t xml:space="preserve">149.pdf</t>
  </si>
  <si>
    <t xml:space="preserve">Li Z, et all</t>
  </si>
  <si>
    <t xml:space="preserve">2012-17</t>
  </si>
  <si>
    <t xml:space="preserve">10.1111/irv.12621</t>
  </si>
  <si>
    <t xml:space="preserve">150.pdf</t>
  </si>
  <si>
    <t xml:space="preserve">Álvarez-Lerma F, et all</t>
  </si>
  <si>
    <t xml:space="preserve">10.1016/j.jhin.2016.12.017</t>
  </si>
  <si>
    <t xml:space="preserve">151.pdf</t>
  </si>
  <si>
    <t xml:space="preserve">Lakhan N, et all</t>
  </si>
  <si>
    <t xml:space="preserve">2008-12</t>
  </si>
  <si>
    <t xml:space="preserve">10.1111/irv.12403</t>
  </si>
  <si>
    <t xml:space="preserve">152.pdf</t>
  </si>
  <si>
    <t xml:space="preserve">Choi SH,</t>
  </si>
  <si>
    <t xml:space="preserve">10.1007/s10096-017-2982-z</t>
  </si>
  <si>
    <t xml:space="preserve">153,pdf</t>
  </si>
  <si>
    <t xml:space="preserve">Garcia MN, et all</t>
  </si>
  <si>
    <t xml:space="preserve">10.1017/S0950268815000114</t>
  </si>
  <si>
    <t xml:space="preserve">154.pdf</t>
  </si>
  <si>
    <t xml:space="preserve">Xi X, et all</t>
  </si>
  <si>
    <t xml:space="preserve">10.1186/1471-2334-10-256</t>
  </si>
  <si>
    <t xml:space="preserve">155.pdf</t>
  </si>
  <si>
    <t xml:space="preserve">Al-Lawati J, et all</t>
  </si>
  <si>
    <t xml:space="preserve">Arabian</t>
  </si>
  <si>
    <r>
      <rPr>
        <sz val="8.95"/>
        <color rgb="FF000000"/>
        <rFont val="AdvPACF3"/>
        <family val="0"/>
        <charset val="1"/>
      </rPr>
      <t xml:space="preserve">PMID: </t>
    </r>
    <r>
      <rPr>
        <sz val="12"/>
        <color rgb="FF212121"/>
        <rFont val="Segoe UI"/>
        <family val="0"/>
        <charset val="1"/>
      </rPr>
      <t xml:space="preserve">21509252</t>
    </r>
  </si>
  <si>
    <t xml:space="preserve">156.pdf</t>
  </si>
  <si>
    <t xml:space="preserve">A. Al-Tawfiq J, et all</t>
  </si>
  <si>
    <t xml:space="preserve">10.1016/j.jiph.2011.09.005</t>
  </si>
  <si>
    <t xml:space="preserve">157.pdf</t>
  </si>
  <si>
    <t xml:space="preserve">Cleary PR, et all</t>
  </si>
  <si>
    <t xml:space="preserve">10.1111/irv.12603</t>
  </si>
  <si>
    <t xml:space="preserve">158.pdf</t>
  </si>
  <si>
    <t xml:space="preserve">Calitri C, et all</t>
  </si>
  <si>
    <t xml:space="preserve">10.1007/s00431-010-1255-y</t>
  </si>
  <si>
    <t xml:space="preserve">159.pdf</t>
  </si>
  <si>
    <t xml:space="preserve">Adlhoch C, et all</t>
  </si>
  <si>
    <t xml:space="preserve">10.1111/j.1750-2659.2012.00404.x</t>
  </si>
  <si>
    <t xml:space="preserve">160.pdf</t>
  </si>
  <si>
    <t xml:space="preserve">Damak H, et all</t>
  </si>
  <si>
    <t xml:space="preserve">Tunisia</t>
  </si>
  <si>
    <t xml:space="preserve">10.1111/j.1750-2659.2011.00196.x</t>
  </si>
  <si>
    <t xml:space="preserve">161.pdf</t>
  </si>
  <si>
    <t xml:space="preserve">Lynfield R, et all</t>
  </si>
  <si>
    <t xml:space="preserve">10.1371/journal.pone.0101785</t>
  </si>
  <si>
    <t xml:space="preserve">163.pdf</t>
  </si>
  <si>
    <t xml:space="preserve">Delaney JW,et all</t>
  </si>
  <si>
    <t xml:space="preserve">10.1186/s13054-016-1230-8</t>
  </si>
  <si>
    <t xml:space="preserve">164.pdf</t>
  </si>
  <si>
    <t xml:space="preserve">Malato L, et all</t>
  </si>
  <si>
    <r>
      <rPr>
        <sz val="8.95"/>
        <color rgb="FF000000"/>
        <rFont val="AdvPACF3"/>
        <family val="0"/>
        <charset val="1"/>
      </rPr>
      <t xml:space="preserve">PMID: </t>
    </r>
    <r>
      <rPr>
        <sz val="12"/>
        <color rgb="FF212121"/>
        <rFont val="Segoe UI"/>
        <family val="0"/>
        <charset val="1"/>
      </rPr>
      <t xml:space="preserve">21284922</t>
    </r>
  </si>
  <si>
    <t xml:space="preserve">165.pdf</t>
  </si>
  <si>
    <t xml:space="preserve">Kudo K, et all</t>
  </si>
  <si>
    <t xml:space="preserve">10.1371/journal.pone.0032280</t>
  </si>
  <si>
    <t xml:space="preserve">Risk Complications</t>
  </si>
  <si>
    <t xml:space="preserve">94.pdf</t>
  </si>
  <si>
    <t xml:space="preserve">153.pdf</t>
  </si>
  <si>
    <t xml:space="preserve">162.pdf</t>
  </si>
  <si>
    <t xml:space="preserve">Coinf Level</t>
  </si>
  <si>
    <t xml:space="preserve">all</t>
  </si>
  <si>
    <t xml:space="preserve">Cases</t>
  </si>
  <si>
    <t xml:space="preserve">Study Designe</t>
  </si>
  <si>
    <t xml:space="preserve">Adult</t>
  </si>
  <si>
    <t xml:space="preserve">Pediatric</t>
  </si>
  <si>
    <t xml:space="preserve">Both</t>
  </si>
  <si>
    <t xml:space="preserve">Deaths</t>
  </si>
  <si>
    <t xml:space="preserve"> </t>
  </si>
  <si>
    <t xml:space="preserve">Age</t>
  </si>
  <si>
    <t xml:space="preserve">6,5</t>
  </si>
  <si>
    <t xml:space="preserve">Male</t>
  </si>
  <si>
    <t xml:space="preserve">Hypertension</t>
  </si>
  <si>
    <t xml:space="preserve">Chronic lung disease</t>
  </si>
  <si>
    <t xml:space="preserve">Chronic obstructive pulmonary disease</t>
  </si>
  <si>
    <t xml:space="preserve">Asthma</t>
  </si>
  <si>
    <t xml:space="preserve">Cancer</t>
  </si>
  <si>
    <t xml:space="preserve">Metastatic solid tumor</t>
  </si>
  <si>
    <t xml:space="preserve">Hematologic malignancy</t>
  </si>
  <si>
    <t xml:space="preserve">Chronic metabolic disorder</t>
  </si>
  <si>
    <t xml:space="preserve">Diabetes</t>
  </si>
  <si>
    <t xml:space="preserve">Adrenal insufficiency</t>
  </si>
  <si>
    <t xml:space="preserve">Neurologic disorder</t>
  </si>
  <si>
    <t xml:space="preserve">Cerebrovascular disease</t>
  </si>
  <si>
    <t xml:space="preserve">Epilepsy</t>
  </si>
  <si>
    <t xml:space="preserve">Cerebral palsy</t>
  </si>
  <si>
    <t xml:space="preserve">Mental retardation</t>
  </si>
  <si>
    <t xml:space="preserve">Neuromuscular disease</t>
  </si>
  <si>
    <t xml:space="preserve">Heart disease</t>
  </si>
  <si>
    <t xml:space="preserve">Ischemic heart disease</t>
  </si>
  <si>
    <t xml:space="preserve">Congestive heart failure</t>
  </si>
  <si>
    <t xml:space="preserve">Arrhythmia</t>
  </si>
  <si>
    <t xml:space="preserve">Valvular heart disease</t>
  </si>
  <si>
    <t xml:space="preserve">Congenital heart disease</t>
  </si>
  <si>
    <t xml:space="preserve">Chronic renal disease</t>
  </si>
  <si>
    <t xml:space="preserve">Immunosuppression</t>
  </si>
  <si>
    <t xml:space="preserve">Chemotherapy</t>
  </si>
  <si>
    <t xml:space="preserve">Immnosuppresive therapy</t>
  </si>
  <si>
    <t xml:space="preserve">Obesity</t>
  </si>
  <si>
    <t xml:space="preserve">Chronic liver disease</t>
  </si>
  <si>
    <t xml:space="preserve">Autoimmune disease</t>
  </si>
  <si>
    <t xml:space="preserve">Pregnancy</t>
  </si>
  <si>
    <t xml:space="preserve">Hematology diseases</t>
  </si>
  <si>
    <t xml:space="preserve">Anemia</t>
  </si>
  <si>
    <t xml:space="preserve">HIV</t>
  </si>
  <si>
    <t xml:space="preserve">Bacteria Type</t>
  </si>
  <si>
    <t xml:space="preserve">TOTAL</t>
  </si>
  <si>
    <t xml:space="preserve">%</t>
  </si>
  <si>
    <t xml:space="preserve">All Bacteria</t>
  </si>
  <si>
    <t xml:space="preserve">Coinfection ratio(%)</t>
  </si>
  <si>
    <t xml:space="preserve">Streptococcus sp</t>
  </si>
  <si>
    <t xml:space="preserve">Streptococcus pneumoniae</t>
  </si>
  <si>
    <t xml:space="preserve">Group A streptococcal</t>
  </si>
  <si>
    <t xml:space="preserve">Streptococcus pyogenes</t>
  </si>
  <si>
    <t xml:space="preserve">Streptococcus agalactiae</t>
  </si>
  <si>
    <t xml:space="preserve">Streptococcus anginosus</t>
  </si>
  <si>
    <t xml:space="preserve">Streptococcus viridans</t>
  </si>
  <si>
    <t xml:space="preserve">Staphylococcus aureus</t>
  </si>
  <si>
    <t xml:space="preserve">Staphylococcus mitis</t>
  </si>
  <si>
    <t xml:space="preserve">Staphylococcus epidermidis</t>
  </si>
  <si>
    <t xml:space="preserve">Staphylococcus hominis</t>
  </si>
  <si>
    <t xml:space="preserve">Staphylococcus Coagulase-negative</t>
  </si>
  <si>
    <t xml:space="preserve">Pseudomonas</t>
  </si>
  <si>
    <t xml:space="preserve">Pseudomonas aeruginosa</t>
  </si>
  <si>
    <t xml:space="preserve">Haemophilus influenzae</t>
  </si>
  <si>
    <t xml:space="preserve">Klebsiella</t>
  </si>
  <si>
    <t xml:space="preserve">Klebsiella pneumoniae</t>
  </si>
  <si>
    <t xml:space="preserve">Klebsiella oxytoca</t>
  </si>
  <si>
    <t xml:space="preserve">Escherichia coli </t>
  </si>
  <si>
    <t xml:space="preserve">Salmonella enteritidis</t>
  </si>
  <si>
    <t xml:space="preserve">Burkholderia</t>
  </si>
  <si>
    <t xml:space="preserve">Burkholderia cepacia</t>
  </si>
  <si>
    <t xml:space="preserve">Burkholderia pseudomallei</t>
  </si>
  <si>
    <t xml:space="preserve">Enterococcus</t>
  </si>
  <si>
    <t xml:space="preserve">Enterococcus faecalis</t>
  </si>
  <si>
    <t xml:space="preserve">Enterococcus faecium</t>
  </si>
  <si>
    <t xml:space="preserve">Aspergillus</t>
  </si>
  <si>
    <t xml:space="preserve">Aspergillus fumigatus</t>
  </si>
  <si>
    <t xml:space="preserve">Legionella sp</t>
  </si>
  <si>
    <t xml:space="preserve">Legionella pneumophilia</t>
  </si>
  <si>
    <t xml:space="preserve">Legionella longbeachae</t>
  </si>
  <si>
    <t xml:space="preserve">Acinetobacter</t>
  </si>
  <si>
    <t xml:space="preserve">Acinetobacter baumannii</t>
  </si>
  <si>
    <t xml:space="preserve">Moraxella catarrhalis</t>
  </si>
  <si>
    <t xml:space="preserve">Chlamydophila pneumoniae</t>
  </si>
  <si>
    <t xml:space="preserve">Mycoplasma pneumoniae</t>
  </si>
  <si>
    <t xml:space="preserve">Enterobacter</t>
  </si>
  <si>
    <t xml:space="preserve">Enterobacter aerogenes</t>
  </si>
  <si>
    <t xml:space="preserve">Enterobacter cloacae</t>
  </si>
  <si>
    <t xml:space="preserve">Serratia</t>
  </si>
  <si>
    <t xml:space="preserve">Serratia marcescens</t>
  </si>
  <si>
    <t xml:space="preserve">Bordetella</t>
  </si>
  <si>
    <t xml:space="preserve">Bordetella pertussis</t>
  </si>
  <si>
    <t xml:space="preserve">Bordetella bronchiseptica</t>
  </si>
  <si>
    <t xml:space="preserve">Coxiella burnetti</t>
  </si>
  <si>
    <t xml:space="preserve">Fusobacterium sp</t>
  </si>
  <si>
    <t xml:space="preserve">Candida sp</t>
  </si>
  <si>
    <t xml:space="preserve">Candida galabrata</t>
  </si>
  <si>
    <t xml:space="preserve">Candida albicans</t>
  </si>
  <si>
    <t xml:space="preserve">Pneumocystis  jirovecii</t>
  </si>
  <si>
    <t xml:space="preserve">Microbacterium tberculosis</t>
  </si>
  <si>
    <t xml:space="preserve">Morganella  morganii</t>
  </si>
  <si>
    <t xml:space="preserve">Shewanella sp</t>
  </si>
  <si>
    <t xml:space="preserve">Bacteroides  fragilis</t>
  </si>
  <si>
    <t xml:space="preserve">Nocardia sp</t>
  </si>
  <si>
    <t xml:space="preserve">Stenotrophomonas maltophilia</t>
  </si>
  <si>
    <t xml:space="preserve">Ralstonia mannitolilytica</t>
  </si>
  <si>
    <t xml:space="preserve">Neisseria meningitidis</t>
  </si>
  <si>
    <t xml:space="preserve">Chlamydia</t>
  </si>
  <si>
    <t xml:space="preserve">Clostridium difficile</t>
  </si>
  <si>
    <t xml:space="preserve">Chryseobacterium indologenes</t>
  </si>
  <si>
    <t xml:space="preserve">Proteus sp</t>
  </si>
  <si>
    <t xml:space="preserve">Micrococcus</t>
  </si>
  <si>
    <t xml:space="preserve">Itp</t>
  </si>
  <si>
    <t xml:space="preserve">Age.rv</t>
  </si>
  <si>
    <t xml:space="preserve">Age.fv</t>
  </si>
  <si>
    <t xml:space="preserve">Age&gt;60.rv</t>
  </si>
  <si>
    <t xml:space="preserve">Age&gt;60.rp</t>
  </si>
  <si>
    <t xml:space="preserve">Age&gt;60.fv</t>
  </si>
  <si>
    <t xml:space="preserve">Age&gt;60.fp</t>
  </si>
  <si>
    <t xml:space="preserve">Male.rv</t>
  </si>
  <si>
    <t xml:space="preserve">Male.rp</t>
  </si>
  <si>
    <t xml:space="preserve">Male.fv</t>
  </si>
  <si>
    <t xml:space="preserve">Male.fp</t>
  </si>
  <si>
    <t xml:space="preserve">Hypertension.rv</t>
  </si>
  <si>
    <t xml:space="preserve">Hypertension.rp</t>
  </si>
  <si>
    <t xml:space="preserve">Hypertension.fv</t>
  </si>
  <si>
    <t xml:space="preserve">Hypertension.fp</t>
  </si>
  <si>
    <t xml:space="preserve">Diabetes.rv</t>
  </si>
  <si>
    <t xml:space="preserve">Diabetes.rp</t>
  </si>
  <si>
    <t xml:space="preserve">Diabetes.fv</t>
  </si>
  <si>
    <t xml:space="preserve">Diabetes.fp</t>
  </si>
  <si>
    <t xml:space="preserve">Obesity.rv</t>
  </si>
  <si>
    <t xml:space="preserve">Obesity.rp</t>
  </si>
  <si>
    <t xml:space="preserve">Obesity.fv</t>
  </si>
  <si>
    <t xml:space="preserve">Obesity.fp</t>
  </si>
  <si>
    <t xml:space="preserve">COPD.rv</t>
  </si>
  <si>
    <t xml:space="preserve">COPD.rp</t>
  </si>
  <si>
    <t xml:space="preserve">COPD.fv</t>
  </si>
  <si>
    <t xml:space="preserve">COPD.fp</t>
  </si>
  <si>
    <t xml:space="preserve">Asthma.rv</t>
  </si>
  <si>
    <t xml:space="preserve">Asthma.rp</t>
  </si>
  <si>
    <t xml:space="preserve">Asthma.fv</t>
  </si>
  <si>
    <t xml:space="preserve">Asthma.fp</t>
  </si>
  <si>
    <t xml:space="preserve">C.lung.D.rv</t>
  </si>
  <si>
    <t xml:space="preserve">C.lung.D.rp</t>
  </si>
  <si>
    <t xml:space="preserve">C.lung.D.fv</t>
  </si>
  <si>
    <t xml:space="preserve">C.lung.D.fp</t>
  </si>
  <si>
    <t xml:space="preserve">C.liver.D.rv</t>
  </si>
  <si>
    <t xml:space="preserve">C.liver.D.rp</t>
  </si>
  <si>
    <t xml:space="preserve">C.liver.D.fv</t>
  </si>
  <si>
    <t xml:space="preserve">C.liver.D.fp</t>
  </si>
  <si>
    <t xml:space="preserve">C.heart.D.rv</t>
  </si>
  <si>
    <t xml:space="preserve">C.heart.D.rp</t>
  </si>
  <si>
    <t xml:space="preserve">C.heart.D.fv</t>
  </si>
  <si>
    <t xml:space="preserve">C.heartD.fp</t>
  </si>
  <si>
    <t xml:space="preserve">C.renal.D.rv</t>
  </si>
  <si>
    <t xml:space="preserve">C.renal.D.rp</t>
  </si>
  <si>
    <t xml:space="preserve">C.renal.D.fv</t>
  </si>
  <si>
    <t xml:space="preserve">C.renal.D.fp</t>
  </si>
  <si>
    <t xml:space="preserve">Bacterial.C.rv</t>
  </si>
  <si>
    <t xml:space="preserve">Bacterial.C.rp</t>
  </si>
  <si>
    <t xml:space="preserve">Bacterial.C.fv</t>
  </si>
  <si>
    <t xml:space="preserve">Bacterial.C.fp</t>
  </si>
  <si>
    <t xml:space="preserve">Neurologic.D.rv</t>
  </si>
  <si>
    <t xml:space="preserve">Neurologic.D.rp</t>
  </si>
  <si>
    <t xml:space="preserve">Neurologic.D.fv</t>
  </si>
  <si>
    <t xml:space="preserve">Neurologic.D.fp</t>
  </si>
  <si>
    <t xml:space="preserve">Hematology.D.rv</t>
  </si>
  <si>
    <t xml:space="preserve">Hematology.D.rp</t>
  </si>
  <si>
    <t xml:space="preserve">Hematology.D.fv</t>
  </si>
  <si>
    <t xml:space="preserve">Hematology.D.fp</t>
  </si>
  <si>
    <t xml:space="preserve">HIV.rv</t>
  </si>
  <si>
    <t xml:space="preserve">HIV.rp</t>
  </si>
  <si>
    <t xml:space="preserve">HIV.fv</t>
  </si>
  <si>
    <t xml:space="preserve">HIV.fp</t>
  </si>
  <si>
    <t xml:space="preserve">Immunosupresion.rv</t>
  </si>
  <si>
    <t xml:space="preserve">Immunosupresion.rp</t>
  </si>
  <si>
    <t xml:space="preserve">Immunosupresion.fv</t>
  </si>
  <si>
    <t xml:space="preserve">Immunosupresion.fp</t>
  </si>
  <si>
    <t xml:space="preserve">Cancer.rv</t>
  </si>
  <si>
    <t xml:space="preserve">Cancer.rp</t>
  </si>
  <si>
    <t xml:space="preserve">Cancer.fv</t>
  </si>
  <si>
    <t xml:space="preserve">Cancer.fp</t>
  </si>
  <si>
    <t xml:space="preserve">Vaccinated.rv</t>
  </si>
  <si>
    <t xml:space="preserve">Vaccinated.rp</t>
  </si>
  <si>
    <t xml:space="preserve">Vacinnated.fv</t>
  </si>
  <si>
    <t xml:space="preserve">Vaccinated.fp</t>
  </si>
  <si>
    <t xml:space="preserve">Loui J , et all(Pediatric)</t>
  </si>
  <si>
    <t xml:space="preserve">Loui J , et all(Adult)</t>
  </si>
  <si>
    <t xml:space="preserve">73.pdf</t>
  </si>
  <si>
    <t xml:space="preserve">Lucker L,et all</t>
  </si>
  <si>
    <t xml:space="preserve">Estenssoro et all</t>
  </si>
  <si>
    <t xml:space="preserve">Chaves S, et all(Pediatric)</t>
  </si>
  <si>
    <t xml:space="preserve">H1N1,H3N2,B</t>
  </si>
  <si>
    <t xml:space="preserve">Chaves S, et all(Adult)</t>
  </si>
  <si>
    <t xml:space="preserve">H1N1,H3N2</t>
  </si>
  <si>
    <t xml:space="preserve">122.pdf</t>
  </si>
  <si>
    <t xml:space="preserve">Santa-Olalla P, et all</t>
  </si>
  <si>
    <t xml:space="preserve">133.pdf</t>
  </si>
  <si>
    <t xml:space="preserve">Martinez A, et all</t>
  </si>
  <si>
    <t xml:space="preserve">B</t>
  </si>
  <si>
    <t xml:space="preserve">145.pdf</t>
  </si>
  <si>
    <t xml:space="preserve">Subramony H et all</t>
  </si>
  <si>
    <t xml:space="preserve">Autor</t>
  </si>
  <si>
    <t xml:space="preserve">Info Ad</t>
  </si>
  <si>
    <t xml:space="preserve">134.pdf</t>
  </si>
  <si>
    <t xml:space="preserve">Xiaofang Fu, et all</t>
  </si>
  <si>
    <t xml:space="preserve">Pob</t>
  </si>
  <si>
    <t xml:space="preserve">Fatality</t>
  </si>
  <si>
    <t xml:space="preserve">Ana Martı́nez et all</t>
  </si>
  <si>
    <t xml:space="preserve">COPD</t>
  </si>
  <si>
    <t xml:space="preserve">Vaccine</t>
  </si>
  <si>
    <t xml:space="preserve">A. Bal et all</t>
  </si>
  <si>
    <t xml:space="preserve">Bacterial coinfectio</t>
  </si>
  <si>
    <t xml:space="preserve">126.pdf</t>
  </si>
  <si>
    <t xml:space="preserve">Julien Marlet et all</t>
  </si>
  <si>
    <t xml:space="preserve">124.pdf</t>
  </si>
  <si>
    <t xml:space="preserve">Manolya Acar et all</t>
  </si>
  <si>
    <t xml:space="preserve">Asthna</t>
  </si>
  <si>
    <t xml:space="preserve">Gabriela Kusznierz et all</t>
  </si>
  <si>
    <t xml:space="preserve">Elisa Minchole et all</t>
  </si>
  <si>
    <t xml:space="preserve">Shu Qiao Yang et all</t>
  </si>
  <si>
    <t xml:space="preserve">143.pdf</t>
  </si>
  <si>
    <t xml:space="preserve">***.pdf</t>
  </si>
  <si>
    <t xml:space="preserve">125.pdf</t>
  </si>
  <si>
    <t xml:space="preserve">No Influence</t>
  </si>
  <si>
    <t xml:space="preserve">Influence</t>
  </si>
  <si>
    <t xml:space="preserve">Heart desease</t>
  </si>
  <si>
    <t xml:space="preserve">Chronic lung desease</t>
  </si>
  <si>
    <t xml:space="preserve">Chronic liver desease</t>
  </si>
  <si>
    <t xml:space="preserve">Chronic renal desease</t>
  </si>
  <si>
    <t xml:space="preserve">84.pdf</t>
  </si>
  <si>
    <t xml:space="preserve">Bacteria</t>
  </si>
  <si>
    <t xml:space="preserve">Vaccinated</t>
  </si>
  <si>
    <t xml:space="preserve">Autopsy (yes/no)</t>
  </si>
  <si>
    <t xml:space="preserve">%Sexo(M/F)</t>
  </si>
  <si>
    <t xml:space="preserve">%Deaths</t>
  </si>
  <si>
    <t xml:space="preserve">Autoimmune.rv</t>
  </si>
  <si>
    <t xml:space="preserve">Autoimmune.rp</t>
  </si>
  <si>
    <t xml:space="preserve">Autoimmune.fv</t>
  </si>
  <si>
    <t xml:space="preserve">Autoimmune.fp</t>
  </si>
  <si>
    <t xml:space="preserve">Vaccinated.Inf.rv</t>
  </si>
  <si>
    <t xml:space="preserve">Vaccinated.Inf.rp</t>
  </si>
  <si>
    <t xml:space="preserve">VacinnatedInf.fv</t>
  </si>
  <si>
    <t xml:space="preserve">VaccinatedInf.fp</t>
  </si>
  <si>
    <t xml:space="preserve">Fatality.rv</t>
  </si>
  <si>
    <t xml:space="preserve">Fatality.rp</t>
  </si>
  <si>
    <t xml:space="preserve">Fatality.fv</t>
  </si>
  <si>
    <t xml:space="preserve">Fatality.fp</t>
  </si>
  <si>
    <t xml:space="preserve">VaccinatedPneum.rv</t>
  </si>
  <si>
    <t xml:space="preserve">VaccinatedPneum.rp</t>
  </si>
  <si>
    <t xml:space="preserve">VacinnatedPneum.fv</t>
  </si>
  <si>
    <t xml:space="preserve">VaccinatedPneum.fp</t>
  </si>
  <si>
    <t xml:space="preserve">Shin Ahn, et all</t>
  </si>
  <si>
    <t xml:space="preserve">No</t>
  </si>
  <si>
    <t xml:space="preserve">E. Cuquemelle,et all</t>
  </si>
  <si>
    <t xml:space="preserve">Ann R. Falsey</t>
  </si>
  <si>
    <t xml:space="preserve">Yes</t>
  </si>
  <si>
    <t xml:space="preserve">Ignacio Martín-Loeches, et all</t>
  </si>
  <si>
    <t xml:space="preserve">H. von Baum, et all</t>
  </si>
  <si>
    <t xml:space="preserve">Catia Cilloniz, et all</t>
  </si>
  <si>
    <t xml:space="preserve">Ignacio Martin‐Loeches, et all</t>
  </si>
  <si>
    <t xml:space="preserve">Todd W. Rice, et all</t>
  </si>
  <si>
    <t xml:space="preserve">Amreeta Dhanoa,et all</t>
  </si>
  <si>
    <t xml:space="preserve">Meifang Yang, et all</t>
  </si>
  <si>
    <t xml:space="preserve">Alejandro H. Rodrı́guez, et all</t>
  </si>
  <si>
    <t xml:space="preserve">Fei Teng</t>
  </si>
  <si>
    <t xml:space="preserve">Diego Viasus, et all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</si>
</sst>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\ %"/>
    <numFmt numFmtId="167" formatCode="0.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FF"/>
      <name val="Arial"/>
      <family val="0"/>
      <charset val="1"/>
    </font>
    <font>
      <sz val="12"/>
      <color rgb="FF212121"/>
      <name val="Segoe UI"/>
      <family val="0"/>
      <charset val="1"/>
    </font>
    <font>
      <sz val="8.95"/>
      <color rgb="FF000000"/>
      <name val="AdvPACF3"/>
      <family val="0"/>
      <charset val="1"/>
    </font>
    <font>
      <sz val="8"/>
      <name val="Arial"/>
      <family val="0"/>
      <charset val="1"/>
    </font>
    <font>
      <sz val="7"/>
      <name val="Arial"/>
      <family val="0"/>
      <charset val="1"/>
    </font>
  </fonts>
  <fills count="18">
    <fill>
      <patternFill patternType="none"/>
    </fill>
    <fill>
      <patternFill patternType="gray125"/>
    </fill>
    <fill>
      <patternFill patternType="solid">
        <fgColor rgb="FFB4C7DC"/>
        <bgColor rgb="FFAFD095"/>
      </patternFill>
    </fill>
    <fill>
      <patternFill patternType="solid">
        <fgColor rgb="FFDDE8CB"/>
        <bgColor rgb="FFDEE6EF"/>
      </patternFill>
    </fill>
    <fill>
      <patternFill patternType="solid">
        <fgColor rgb="FFDEE6EF"/>
        <bgColor rgb="FFEEEEEE"/>
      </patternFill>
    </fill>
    <fill>
      <patternFill patternType="solid">
        <fgColor rgb="FFFFBF00"/>
        <bgColor rgb="FFE8A202"/>
      </patternFill>
    </fill>
    <fill>
      <patternFill patternType="solid">
        <fgColor rgb="FFBF819E"/>
        <bgColor rgb="FF808080"/>
      </patternFill>
    </fill>
    <fill>
      <patternFill patternType="solid">
        <fgColor rgb="FFD4EA6B"/>
        <bgColor rgb="FFE8F2A1"/>
      </patternFill>
    </fill>
    <fill>
      <patternFill patternType="solid">
        <fgColor rgb="FFFFFFA6"/>
        <bgColor rgb="FFFFF5CE"/>
      </patternFill>
    </fill>
    <fill>
      <patternFill patternType="solid">
        <fgColor rgb="FFFFA6A6"/>
        <bgColor rgb="FFE0C2CD"/>
      </patternFill>
    </fill>
    <fill>
      <patternFill patternType="solid">
        <fgColor rgb="FFE8A202"/>
        <bgColor rgb="FFFFBF00"/>
      </patternFill>
    </fill>
    <fill>
      <patternFill patternType="solid">
        <fgColor rgb="FFE6E905"/>
        <bgColor rgb="FFFFBF00"/>
      </patternFill>
    </fill>
    <fill>
      <patternFill patternType="solid">
        <fgColor rgb="FFEEEEEE"/>
        <bgColor rgb="FFDEE6EF"/>
      </patternFill>
    </fill>
    <fill>
      <patternFill patternType="solid">
        <fgColor rgb="FFE0C2CD"/>
        <bgColor rgb="FFB4C7DC"/>
      </patternFill>
    </fill>
    <fill>
      <patternFill patternType="solid">
        <fgColor rgb="FFAFD095"/>
        <bgColor rgb="FFB4C7DC"/>
      </patternFill>
    </fill>
    <fill>
      <patternFill patternType="solid">
        <fgColor rgb="FFFFF5CE"/>
        <bgColor rgb="FFF6F9D4"/>
      </patternFill>
    </fill>
    <fill>
      <patternFill patternType="solid">
        <fgColor rgb="FFE8F2A1"/>
        <bgColor rgb="FFFFFFA6"/>
      </patternFill>
    </fill>
    <fill>
      <patternFill patternType="solid">
        <fgColor rgb="FFF6F9D4"/>
        <bgColor rgb="FFFFF5C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1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1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5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1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9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bottom" textRotation="90" wrapText="false" indent="0" shrinkToFit="false"/>
      <protection locked="true" hidden="false"/>
    </xf>
    <xf numFmtId="167" fontId="7" fillId="16" borderId="0" xf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4" fontId="7" fillId="16" borderId="0" xf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9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16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4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1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4" fontId="7" fillId="17" borderId="0" xfId="0" applyFont="true" applyBorder="false" applyAlignment="true" applyProtection="true">
      <alignment horizontal="center" vertical="bottom" textRotation="90" wrapText="false" indent="0" shrinkToFit="false"/>
      <protection locked="true" hidden="false"/>
    </xf>
    <xf numFmtId="165" fontId="7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E6E905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6F9D4"/>
      <rgbColor rgb="FFDEE6EF"/>
      <rgbColor rgb="FF660066"/>
      <rgbColor rgb="FFFF8080"/>
      <rgbColor rgb="FF0066CC"/>
      <rgbColor rgb="FFE0C2CD"/>
      <rgbColor rgb="FF000080"/>
      <rgbColor rgb="FFFF00FF"/>
      <rgbColor rgb="FFD4EA6B"/>
      <rgbColor rgb="FF00FFFF"/>
      <rgbColor rgb="FF800080"/>
      <rgbColor rgb="FF800000"/>
      <rgbColor rgb="FF008080"/>
      <rgbColor rgb="FF0000FF"/>
      <rgbColor rgb="FF00CCFF"/>
      <rgbColor rgb="FFFFF5CE"/>
      <rgbColor rgb="FFDDE8CB"/>
      <rgbColor rgb="FFFFFFA6"/>
      <rgbColor rgb="FFAFD095"/>
      <rgbColor rgb="FFFFA6A6"/>
      <rgbColor rgb="FFCC99FF"/>
      <rgbColor rgb="FFE8F2A1"/>
      <rgbColor rgb="FF3366FF"/>
      <rgbColor rgb="FF33CCCC"/>
      <rgbColor rgb="FF99CC00"/>
      <rgbColor rgb="FFFFBF00"/>
      <rgbColor rgb="FFE8A202"/>
      <rgbColor rgb="FFFF6600"/>
      <rgbColor rgb="FF666699"/>
      <rgbColor rgb="FFBF819E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oi.org/10.1001/jama.2012.194139" TargetMode="External"/><Relationship Id="rId2" Type="http://schemas.openxmlformats.org/officeDocument/2006/relationships/hyperlink" Target="https://doi.org/10.1371/journal.pone.0165711" TargetMode="External"/><Relationship Id="rId3" Type="http://schemas.openxmlformats.org/officeDocument/2006/relationships/hyperlink" Target="https://doi.org/10.1002/jmv.24758" TargetMode="External"/><Relationship Id="rId4" Type="http://schemas.openxmlformats.org/officeDocument/2006/relationships/hyperlink" Target="https://doi.org/10.1002/jmv.24758" TargetMode="External"/><Relationship Id="rId5" Type="http://schemas.openxmlformats.org/officeDocument/2006/relationships/hyperlink" Target="https://doi.org/10.1016/j.jcrc.2018.08.017" TargetMode="External"/><Relationship Id="rId6" Type="http://schemas.openxmlformats.org/officeDocument/2006/relationships/hyperlink" Target="https://doi.org/10.1371/journal.pone.0012849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6"/>
  <sheetViews>
    <sheetView showFormulas="false" showGridLines="true" showRowColHeaders="true" showZeros="true" rightToLeft="false" tabSelected="false" showOutlineSymbols="true" defaultGridColor="true" view="normal" topLeftCell="A98" colorId="64" zoomScale="85" zoomScaleNormal="85" zoomScalePageLayoutView="100" workbookViewId="0">
      <selection pane="topLeft" activeCell="H110" activeCellId="1" sqref="B3:EH3 H110"/>
    </sheetView>
  </sheetViews>
  <sheetFormatPr defaultColWidth="11.5625" defaultRowHeight="12.75" zeroHeight="false" outlineLevelRow="0" outlineLevelCol="0"/>
  <cols>
    <col collapsed="false" customWidth="true" hidden="false" outlineLevel="0" max="1" min="1" style="1" width="12.44"/>
    <col collapsed="false" customWidth="true" hidden="false" outlineLevel="0" max="2" min="2" style="1" width="29.44"/>
    <col collapsed="false" customWidth="false" hidden="false" outlineLevel="0" max="3" min="3" style="1" width="11.56"/>
    <col collapsed="false" customWidth="true" hidden="false" outlineLevel="0" max="4" min="4" style="1" width="14.11"/>
    <col collapsed="false" customWidth="true" hidden="false" outlineLevel="0" max="5" min="5" style="1" width="21.33"/>
    <col collapsed="false" customWidth="true" hidden="false" outlineLevel="0" max="6" min="6" style="1" width="15.44"/>
    <col collapsed="false" customWidth="false" hidden="false" outlineLevel="0" max="7" min="7" style="1" width="11.56"/>
    <col collapsed="false" customWidth="true" hidden="false" outlineLevel="0" max="8" min="8" style="0" width="38.03"/>
    <col collapsed="false" customWidth="true" hidden="false" outlineLevel="0" max="9" min="9" style="0" width="12"/>
    <col collapsed="false" customWidth="true" hidden="false" outlineLevel="0" max="10" min="10" style="0" width="14.44"/>
    <col collapsed="false" customWidth="true" hidden="false" outlineLevel="0" max="13" min="11" style="0" width="12"/>
    <col collapsed="false" customWidth="true" hidden="false" outlineLevel="0" max="14" min="14" style="0" width="14.44"/>
    <col collapsed="false" customWidth="true" hidden="false" outlineLevel="0" max="15" min="15" style="0" width="12"/>
    <col collapsed="false" customWidth="true" hidden="false" outlineLevel="0" max="16" min="16" style="0" width="13.34"/>
    <col collapsed="false" customWidth="true" hidden="false" outlineLevel="0" max="17" min="17" style="0" width="14.44"/>
    <col collapsed="false" customWidth="true" hidden="false" outlineLevel="0" max="64" min="18" style="0" width="12"/>
  </cols>
  <sheetData>
    <row r="1" customFormat="false" ht="12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0" t="s">
        <v>7</v>
      </c>
    </row>
    <row r="2" customFormat="false" ht="12.75" hidden="false" customHeight="false" outlineLevel="0" collapsed="false">
      <c r="A2" s="1" t="s">
        <v>8</v>
      </c>
      <c r="B2" s="1" t="s">
        <v>9</v>
      </c>
      <c r="C2" s="1" t="n">
        <v>2011</v>
      </c>
      <c r="D2" s="1" t="s">
        <v>10</v>
      </c>
      <c r="E2" s="1" t="n">
        <v>2009</v>
      </c>
      <c r="F2" s="1" t="s">
        <v>11</v>
      </c>
      <c r="G2" s="1" t="s">
        <v>12</v>
      </c>
      <c r="H2" s="0" t="s">
        <v>13</v>
      </c>
    </row>
    <row r="3" customFormat="false" ht="12.75" hidden="false" customHeight="false" outlineLevel="0" collapsed="false">
      <c r="A3" s="3" t="s">
        <v>14</v>
      </c>
      <c r="B3" s="3" t="s">
        <v>15</v>
      </c>
      <c r="C3" s="3" t="n">
        <v>2010</v>
      </c>
      <c r="D3" s="3" t="s">
        <v>16</v>
      </c>
      <c r="E3" s="3" t="n">
        <v>2004</v>
      </c>
      <c r="F3" s="3" t="s">
        <v>17</v>
      </c>
      <c r="G3" s="3" t="s">
        <v>12</v>
      </c>
      <c r="H3" s="0" t="s">
        <v>18</v>
      </c>
    </row>
    <row r="4" customFormat="false" ht="12.75" hidden="false" customHeight="false" outlineLevel="0" collapsed="false">
      <c r="A4" s="1" t="s">
        <v>19</v>
      </c>
      <c r="B4" s="1" t="s">
        <v>20</v>
      </c>
      <c r="C4" s="1" t="n">
        <v>2012</v>
      </c>
      <c r="D4" s="1" t="s">
        <v>21</v>
      </c>
      <c r="E4" s="1" t="n">
        <v>2009</v>
      </c>
      <c r="F4" s="1" t="s">
        <v>22</v>
      </c>
      <c r="G4" s="1" t="s">
        <v>12</v>
      </c>
      <c r="H4" s="0" t="s">
        <v>23</v>
      </c>
    </row>
    <row r="5" customFormat="false" ht="12.75" hidden="false" customHeight="false" outlineLevel="0" collapsed="false">
      <c r="A5" s="3" t="s">
        <v>24</v>
      </c>
      <c r="B5" s="3" t="s">
        <v>25</v>
      </c>
      <c r="C5" s="3" t="n">
        <v>2011</v>
      </c>
      <c r="D5" s="3" t="s">
        <v>26</v>
      </c>
      <c r="E5" s="3" t="n">
        <v>2009</v>
      </c>
      <c r="F5" s="3" t="s">
        <v>22</v>
      </c>
      <c r="G5" s="3" t="s">
        <v>12</v>
      </c>
      <c r="H5" s="0" t="s">
        <v>27</v>
      </c>
    </row>
    <row r="6" customFormat="false" ht="12.75" hidden="false" customHeight="false" outlineLevel="0" collapsed="false">
      <c r="A6" s="1" t="s">
        <v>28</v>
      </c>
      <c r="B6" s="1" t="s">
        <v>29</v>
      </c>
      <c r="C6" s="1" t="n">
        <v>2011</v>
      </c>
      <c r="D6" s="1" t="s">
        <v>30</v>
      </c>
      <c r="E6" s="1" t="n">
        <v>2009</v>
      </c>
      <c r="F6" s="1" t="s">
        <v>31</v>
      </c>
      <c r="G6" s="1" t="s">
        <v>12</v>
      </c>
      <c r="H6" s="0" t="s">
        <v>32</v>
      </c>
    </row>
    <row r="7" customFormat="false" ht="12.75" hidden="false" customHeight="false" outlineLevel="0" collapsed="false">
      <c r="A7" s="3" t="s">
        <v>33</v>
      </c>
      <c r="B7" s="3" t="s">
        <v>34</v>
      </c>
      <c r="C7" s="3" t="n">
        <v>2012</v>
      </c>
      <c r="D7" s="3" t="s">
        <v>16</v>
      </c>
      <c r="E7" s="3" t="s">
        <v>35</v>
      </c>
      <c r="F7" s="3" t="s">
        <v>22</v>
      </c>
      <c r="G7" s="3" t="s">
        <v>12</v>
      </c>
      <c r="H7" s="0" t="s">
        <v>36</v>
      </c>
    </row>
    <row r="8" customFormat="false" ht="12.75" hidden="false" customHeight="false" outlineLevel="0" collapsed="false">
      <c r="A8" s="1" t="s">
        <v>37</v>
      </c>
      <c r="B8" s="1" t="s">
        <v>38</v>
      </c>
      <c r="C8" s="1" t="n">
        <v>2013</v>
      </c>
      <c r="D8" s="1" t="s">
        <v>26</v>
      </c>
      <c r="E8" s="1" t="n">
        <v>2009</v>
      </c>
      <c r="F8" s="1" t="s">
        <v>31</v>
      </c>
      <c r="G8" s="1" t="s">
        <v>12</v>
      </c>
      <c r="H8" s="0" t="s">
        <v>39</v>
      </c>
    </row>
    <row r="9" customFormat="false" ht="12.75" hidden="false" customHeight="false" outlineLevel="0" collapsed="false">
      <c r="A9" s="3" t="s">
        <v>40</v>
      </c>
      <c r="B9" s="3" t="s">
        <v>41</v>
      </c>
      <c r="C9" s="3" t="n">
        <v>2011</v>
      </c>
      <c r="D9" s="3" t="s">
        <v>26</v>
      </c>
      <c r="E9" s="3" t="n">
        <v>2009</v>
      </c>
      <c r="F9" s="3" t="s">
        <v>31</v>
      </c>
      <c r="G9" s="3" t="s">
        <v>12</v>
      </c>
      <c r="H9" s="0" t="s">
        <v>42</v>
      </c>
    </row>
    <row r="10" customFormat="false" ht="12.75" hidden="false" customHeight="false" outlineLevel="0" collapsed="false">
      <c r="A10" s="1" t="s">
        <v>43</v>
      </c>
      <c r="B10" s="1" t="s">
        <v>44</v>
      </c>
      <c r="C10" s="1" t="n">
        <v>2012</v>
      </c>
      <c r="D10" s="1" t="s">
        <v>16</v>
      </c>
      <c r="E10" s="1" t="n">
        <v>2009</v>
      </c>
      <c r="F10" s="1" t="s">
        <v>31</v>
      </c>
      <c r="G10" s="1" t="s">
        <v>12</v>
      </c>
      <c r="H10" s="0" t="s">
        <v>45</v>
      </c>
    </row>
    <row r="11" customFormat="false" ht="12.75" hidden="false" customHeight="false" outlineLevel="0" collapsed="false">
      <c r="A11" s="3" t="s">
        <v>46</v>
      </c>
      <c r="B11" s="3" t="s">
        <v>47</v>
      </c>
      <c r="C11" s="3" t="n">
        <v>2013</v>
      </c>
      <c r="D11" s="3" t="s">
        <v>10</v>
      </c>
      <c r="E11" s="3" t="n">
        <v>2009</v>
      </c>
      <c r="F11" s="3" t="s">
        <v>11</v>
      </c>
      <c r="G11" s="3" t="s">
        <v>12</v>
      </c>
      <c r="H11" s="0" t="s">
        <v>48</v>
      </c>
    </row>
    <row r="12" customFormat="false" ht="12.75" hidden="false" customHeight="false" outlineLevel="0" collapsed="false">
      <c r="A12" s="1" t="s">
        <v>49</v>
      </c>
      <c r="B12" s="1" t="s">
        <v>50</v>
      </c>
      <c r="C12" s="1" t="n">
        <v>2011</v>
      </c>
      <c r="D12" s="1" t="s">
        <v>51</v>
      </c>
      <c r="E12" s="1" t="n">
        <v>2002</v>
      </c>
      <c r="F12" s="1" t="s">
        <v>17</v>
      </c>
      <c r="G12" s="1" t="s">
        <v>12</v>
      </c>
      <c r="H12" s="0" t="s">
        <v>52</v>
      </c>
    </row>
    <row r="13" customFormat="false" ht="12.75" hidden="false" customHeight="false" outlineLevel="0" collapsed="false">
      <c r="A13" s="3" t="s">
        <v>53</v>
      </c>
      <c r="B13" s="3" t="s">
        <v>54</v>
      </c>
      <c r="C13" s="3" t="n">
        <v>2012</v>
      </c>
      <c r="D13" s="3" t="s">
        <v>55</v>
      </c>
      <c r="E13" s="3" t="n">
        <v>2009</v>
      </c>
      <c r="F13" s="3" t="s">
        <v>22</v>
      </c>
      <c r="G13" s="3" t="s">
        <v>12</v>
      </c>
      <c r="H13" s="0" t="s">
        <v>56</v>
      </c>
    </row>
    <row r="14" customFormat="false" ht="12.75" hidden="false" customHeight="false" outlineLevel="0" collapsed="false">
      <c r="A14" s="1" t="s">
        <v>57</v>
      </c>
      <c r="B14" s="1" t="s">
        <v>58</v>
      </c>
      <c r="C14" s="1" t="n">
        <v>2013</v>
      </c>
      <c r="D14" s="1" t="s">
        <v>16</v>
      </c>
      <c r="E14" s="1" t="n">
        <v>2009</v>
      </c>
      <c r="F14" s="1" t="s">
        <v>31</v>
      </c>
      <c r="G14" s="1" t="s">
        <v>12</v>
      </c>
      <c r="H14" s="4" t="s">
        <v>59</v>
      </c>
    </row>
    <row r="15" customFormat="false" ht="12.75" hidden="false" customHeight="false" outlineLevel="0" collapsed="false">
      <c r="A15" s="3" t="s">
        <v>60</v>
      </c>
      <c r="B15" s="3" t="s">
        <v>61</v>
      </c>
      <c r="C15" s="3" t="n">
        <v>2009</v>
      </c>
      <c r="D15" s="3" t="s">
        <v>62</v>
      </c>
      <c r="E15" s="3" t="n">
        <v>2009</v>
      </c>
      <c r="F15" s="3" t="s">
        <v>31</v>
      </c>
      <c r="G15" s="3" t="s">
        <v>12</v>
      </c>
      <c r="H15" s="0" t="s">
        <v>63</v>
      </c>
    </row>
    <row r="16" customFormat="false" ht="12.75" hidden="false" customHeight="false" outlineLevel="0" collapsed="false">
      <c r="A16" s="1" t="s">
        <v>64</v>
      </c>
      <c r="B16" s="1" t="s">
        <v>65</v>
      </c>
      <c r="C16" s="1" t="n">
        <v>2012</v>
      </c>
      <c r="D16" s="1" t="s">
        <v>66</v>
      </c>
      <c r="E16" s="1" t="n">
        <v>2009</v>
      </c>
      <c r="F16" s="1" t="s">
        <v>31</v>
      </c>
      <c r="G16" s="1" t="s">
        <v>12</v>
      </c>
      <c r="H16" s="0" t="s">
        <v>67</v>
      </c>
    </row>
    <row r="17" customFormat="false" ht="12.75" hidden="false" customHeight="false" outlineLevel="0" collapsed="false">
      <c r="A17" s="3" t="s">
        <v>68</v>
      </c>
      <c r="B17" s="3" t="s">
        <v>69</v>
      </c>
      <c r="C17" s="3" t="n">
        <v>2012</v>
      </c>
      <c r="D17" s="3" t="s">
        <v>26</v>
      </c>
      <c r="E17" s="3" t="n">
        <v>2009</v>
      </c>
      <c r="F17" s="3" t="s">
        <v>22</v>
      </c>
      <c r="G17" s="3" t="s">
        <v>12</v>
      </c>
      <c r="H17" s="0" t="s">
        <v>70</v>
      </c>
    </row>
    <row r="18" customFormat="false" ht="12.75" hidden="false" customHeight="false" outlineLevel="0" collapsed="false">
      <c r="A18" s="1" t="s">
        <v>71</v>
      </c>
      <c r="B18" s="1" t="s">
        <v>72</v>
      </c>
      <c r="C18" s="1" t="n">
        <v>2009</v>
      </c>
      <c r="D18" s="1" t="s">
        <v>16</v>
      </c>
      <c r="E18" s="1" t="n">
        <v>2009</v>
      </c>
      <c r="F18" s="1" t="s">
        <v>22</v>
      </c>
      <c r="G18" s="1" t="s">
        <v>12</v>
      </c>
      <c r="H18" s="0" t="s">
        <v>73</v>
      </c>
      <c r="I18" s="0" t="s">
        <v>74</v>
      </c>
    </row>
    <row r="19" customFormat="false" ht="12.75" hidden="false" customHeight="false" outlineLevel="0" collapsed="false">
      <c r="A19" s="3" t="s">
        <v>71</v>
      </c>
      <c r="B19" s="3" t="s">
        <v>75</v>
      </c>
      <c r="C19" s="3" t="n">
        <v>2009</v>
      </c>
      <c r="D19" s="3" t="s">
        <v>16</v>
      </c>
      <c r="E19" s="3" t="n">
        <v>2009</v>
      </c>
      <c r="F19" s="3" t="s">
        <v>22</v>
      </c>
      <c r="G19" s="3" t="s">
        <v>12</v>
      </c>
      <c r="H19" s="0" t="s">
        <v>73</v>
      </c>
      <c r="I19" s="0" t="s">
        <v>76</v>
      </c>
    </row>
    <row r="20" customFormat="false" ht="18.75" hidden="false" customHeight="false" outlineLevel="0" collapsed="false">
      <c r="A20" s="1" t="s">
        <v>77</v>
      </c>
      <c r="B20" s="1" t="s">
        <v>78</v>
      </c>
      <c r="C20" s="1" t="n">
        <v>2012</v>
      </c>
      <c r="D20" s="1" t="s">
        <v>79</v>
      </c>
      <c r="E20" s="1" t="n">
        <v>2009</v>
      </c>
      <c r="F20" s="1" t="s">
        <v>80</v>
      </c>
      <c r="G20" s="1" t="s">
        <v>12</v>
      </c>
      <c r="H20" s="0" t="s">
        <v>81</v>
      </c>
    </row>
    <row r="21" customFormat="false" ht="12.75" hidden="false" customHeight="false" outlineLevel="0" collapsed="false">
      <c r="A21" s="3" t="s">
        <v>82</v>
      </c>
      <c r="B21" s="3" t="s">
        <v>83</v>
      </c>
      <c r="C21" s="3" t="n">
        <v>2010</v>
      </c>
      <c r="D21" s="3" t="s">
        <v>16</v>
      </c>
      <c r="E21" s="3" t="n">
        <v>2009</v>
      </c>
      <c r="F21" s="3" t="s">
        <v>80</v>
      </c>
      <c r="G21" s="3" t="s">
        <v>12</v>
      </c>
      <c r="H21" s="0" t="s">
        <v>84</v>
      </c>
    </row>
    <row r="22" customFormat="false" ht="12.75" hidden="false" customHeight="false" outlineLevel="0" collapsed="false">
      <c r="A22" s="1" t="s">
        <v>85</v>
      </c>
      <c r="B22" s="1" t="s">
        <v>86</v>
      </c>
      <c r="C22" s="1" t="n">
        <v>2011</v>
      </c>
      <c r="D22" s="1" t="s">
        <v>87</v>
      </c>
      <c r="E22" s="1" t="n">
        <v>2009</v>
      </c>
      <c r="F22" s="1" t="s">
        <v>80</v>
      </c>
      <c r="G22" s="1" t="s">
        <v>12</v>
      </c>
      <c r="H22" s="0" t="s">
        <v>88</v>
      </c>
    </row>
    <row r="23" customFormat="false" ht="12.75" hidden="false" customHeight="false" outlineLevel="0" collapsed="false">
      <c r="A23" s="3" t="s">
        <v>89</v>
      </c>
      <c r="B23" s="3" t="s">
        <v>90</v>
      </c>
      <c r="C23" s="3" t="n">
        <v>2010</v>
      </c>
      <c r="D23" s="3" t="s">
        <v>91</v>
      </c>
      <c r="E23" s="3" t="n">
        <v>2009</v>
      </c>
      <c r="F23" s="3" t="s">
        <v>80</v>
      </c>
      <c r="G23" s="3" t="s">
        <v>12</v>
      </c>
      <c r="H23" s="0" t="s">
        <v>92</v>
      </c>
    </row>
    <row r="24" customFormat="false" ht="12.75" hidden="false" customHeight="false" outlineLevel="0" collapsed="false">
      <c r="A24" s="1" t="s">
        <v>93</v>
      </c>
      <c r="B24" s="1" t="s">
        <v>94</v>
      </c>
      <c r="C24" s="1" t="n">
        <v>2017</v>
      </c>
      <c r="D24" s="1" t="s">
        <v>26</v>
      </c>
      <c r="E24" s="1" t="s">
        <v>95</v>
      </c>
      <c r="F24" s="1" t="s">
        <v>31</v>
      </c>
      <c r="G24" s="1" t="s">
        <v>12</v>
      </c>
      <c r="H24" s="0" t="s">
        <v>96</v>
      </c>
    </row>
    <row r="25" customFormat="false" ht="12.75" hidden="false" customHeight="false" outlineLevel="0" collapsed="false">
      <c r="A25" s="3" t="s">
        <v>97</v>
      </c>
      <c r="B25" s="3" t="s">
        <v>98</v>
      </c>
      <c r="C25" s="3" t="n">
        <v>2012</v>
      </c>
      <c r="D25" s="3" t="s">
        <v>16</v>
      </c>
      <c r="E25" s="3" t="n">
        <v>2009</v>
      </c>
      <c r="F25" s="3" t="s">
        <v>31</v>
      </c>
      <c r="G25" s="3" t="s">
        <v>12</v>
      </c>
      <c r="H25" s="0" t="s">
        <v>99</v>
      </c>
    </row>
    <row r="26" customFormat="false" ht="12.75" hidden="false" customHeight="false" outlineLevel="0" collapsed="false">
      <c r="A26" s="1" t="s">
        <v>100</v>
      </c>
      <c r="B26" s="1" t="s">
        <v>101</v>
      </c>
      <c r="C26" s="1" t="n">
        <v>2017</v>
      </c>
      <c r="D26" s="1" t="s">
        <v>55</v>
      </c>
      <c r="E26" s="1" t="n">
        <v>2009</v>
      </c>
      <c r="F26" s="1" t="s">
        <v>22</v>
      </c>
      <c r="G26" s="1" t="s">
        <v>12</v>
      </c>
      <c r="H26" s="0" t="s">
        <v>102</v>
      </c>
    </row>
    <row r="27" customFormat="false" ht="12.75" hidden="false" customHeight="false" outlineLevel="0" collapsed="false">
      <c r="A27" s="3" t="s">
        <v>103</v>
      </c>
      <c r="B27" s="3" t="s">
        <v>104</v>
      </c>
      <c r="C27" s="3" t="n">
        <v>2010</v>
      </c>
      <c r="D27" s="3" t="s">
        <v>91</v>
      </c>
      <c r="E27" s="3" t="n">
        <v>2009</v>
      </c>
      <c r="F27" s="3" t="s">
        <v>80</v>
      </c>
      <c r="G27" s="3" t="s">
        <v>12</v>
      </c>
      <c r="H27" s="0" t="s">
        <v>105</v>
      </c>
    </row>
    <row r="28" customFormat="false" ht="12.75" hidden="false" customHeight="false" outlineLevel="0" collapsed="false">
      <c r="A28" s="1" t="s">
        <v>106</v>
      </c>
      <c r="B28" s="1" t="s">
        <v>107</v>
      </c>
      <c r="C28" s="1" t="n">
        <v>2014</v>
      </c>
      <c r="D28" s="1" t="s">
        <v>16</v>
      </c>
      <c r="E28" s="1" t="s">
        <v>108</v>
      </c>
      <c r="F28" s="1" t="s">
        <v>80</v>
      </c>
      <c r="G28" s="1" t="s">
        <v>12</v>
      </c>
      <c r="H28" s="0" t="s">
        <v>109</v>
      </c>
    </row>
    <row r="29" customFormat="false" ht="12.75" hidden="false" customHeight="false" outlineLevel="0" collapsed="false">
      <c r="A29" s="3" t="s">
        <v>110</v>
      </c>
      <c r="B29" s="3" t="s">
        <v>111</v>
      </c>
      <c r="C29" s="3" t="n">
        <v>2011</v>
      </c>
      <c r="D29" s="3" t="s">
        <v>112</v>
      </c>
      <c r="E29" s="3" t="n">
        <v>2009</v>
      </c>
      <c r="F29" s="3" t="s">
        <v>22</v>
      </c>
      <c r="G29" s="3" t="s">
        <v>12</v>
      </c>
      <c r="H29" s="0" t="s">
        <v>113</v>
      </c>
    </row>
    <row r="30" customFormat="false" ht="12.75" hidden="false" customHeight="false" outlineLevel="0" collapsed="false">
      <c r="A30" s="1" t="s">
        <v>114</v>
      </c>
      <c r="B30" s="1" t="s">
        <v>115</v>
      </c>
      <c r="C30" s="1" t="n">
        <v>2015</v>
      </c>
      <c r="D30" s="1" t="s">
        <v>55</v>
      </c>
      <c r="E30" s="1" t="n">
        <v>2013</v>
      </c>
      <c r="F30" s="1" t="s">
        <v>22</v>
      </c>
      <c r="G30" s="1" t="s">
        <v>116</v>
      </c>
      <c r="H30" s="0" t="s">
        <v>117</v>
      </c>
    </row>
    <row r="31" customFormat="false" ht="12.75" hidden="false" customHeight="false" outlineLevel="0" collapsed="false">
      <c r="A31" s="3" t="s">
        <v>118</v>
      </c>
      <c r="B31" s="3" t="s">
        <v>119</v>
      </c>
      <c r="C31" s="3" t="n">
        <v>2015</v>
      </c>
      <c r="D31" s="3" t="s">
        <v>26</v>
      </c>
      <c r="E31" s="3" t="s">
        <v>120</v>
      </c>
      <c r="F31" s="3" t="s">
        <v>31</v>
      </c>
      <c r="G31" s="3" t="s">
        <v>12</v>
      </c>
      <c r="H31" s="0" t="s">
        <v>121</v>
      </c>
    </row>
    <row r="32" customFormat="false" ht="12.75" hidden="false" customHeight="false" outlineLevel="0" collapsed="false">
      <c r="A32" s="1" t="s">
        <v>122</v>
      </c>
      <c r="B32" s="1" t="s">
        <v>123</v>
      </c>
      <c r="C32" s="1" t="n">
        <v>2018</v>
      </c>
      <c r="D32" s="1" t="s">
        <v>55</v>
      </c>
      <c r="E32" s="1" t="s">
        <v>124</v>
      </c>
      <c r="F32" s="1" t="s">
        <v>22</v>
      </c>
      <c r="G32" s="1" t="s">
        <v>125</v>
      </c>
      <c r="H32" s="0" t="s">
        <v>126</v>
      </c>
    </row>
    <row r="33" customFormat="false" ht="12.75" hidden="false" customHeight="false" outlineLevel="0" collapsed="false">
      <c r="A33" s="3" t="s">
        <v>127</v>
      </c>
      <c r="B33" s="3" t="s">
        <v>128</v>
      </c>
      <c r="C33" s="3" t="n">
        <v>2009</v>
      </c>
      <c r="D33" s="3" t="s">
        <v>129</v>
      </c>
      <c r="E33" s="3" t="n">
        <v>2009</v>
      </c>
      <c r="F33" s="3" t="s">
        <v>80</v>
      </c>
      <c r="G33" s="3" t="s">
        <v>12</v>
      </c>
      <c r="H33" s="0" t="s">
        <v>130</v>
      </c>
    </row>
    <row r="34" customFormat="false" ht="12.75" hidden="false" customHeight="false" outlineLevel="0" collapsed="false">
      <c r="A34" s="1" t="s">
        <v>131</v>
      </c>
      <c r="B34" s="1" t="s">
        <v>132</v>
      </c>
      <c r="C34" s="1" t="n">
        <v>2012</v>
      </c>
      <c r="D34" s="1" t="s">
        <v>26</v>
      </c>
      <c r="E34" s="1" t="n">
        <v>2009</v>
      </c>
      <c r="F34" s="1" t="s">
        <v>31</v>
      </c>
      <c r="G34" s="1" t="s">
        <v>12</v>
      </c>
      <c r="H34" s="0" t="s">
        <v>133</v>
      </c>
    </row>
    <row r="35" customFormat="false" ht="12.75" hidden="false" customHeight="false" outlineLevel="0" collapsed="false">
      <c r="A35" s="3" t="s">
        <v>134</v>
      </c>
      <c r="B35" s="3" t="s">
        <v>135</v>
      </c>
      <c r="C35" s="3" t="n">
        <v>2016</v>
      </c>
      <c r="D35" s="3" t="s">
        <v>16</v>
      </c>
      <c r="E35" s="3" t="n">
        <v>2013</v>
      </c>
      <c r="F35" s="3" t="s">
        <v>31</v>
      </c>
      <c r="G35" s="3" t="s">
        <v>12</v>
      </c>
      <c r="H35" s="0" t="s">
        <v>136</v>
      </c>
      <c r="I35" s="0" t="s">
        <v>76</v>
      </c>
    </row>
    <row r="36" customFormat="false" ht="12.75" hidden="false" customHeight="false" outlineLevel="0" collapsed="false">
      <c r="A36" s="1" t="s">
        <v>134</v>
      </c>
      <c r="B36" s="1" t="s">
        <v>137</v>
      </c>
      <c r="C36" s="1" t="n">
        <v>2016</v>
      </c>
      <c r="D36" s="1" t="s">
        <v>16</v>
      </c>
      <c r="E36" s="1" t="n">
        <v>2013</v>
      </c>
      <c r="F36" s="1" t="s">
        <v>31</v>
      </c>
      <c r="G36" s="1" t="s">
        <v>12</v>
      </c>
      <c r="H36" s="0" t="s">
        <v>136</v>
      </c>
      <c r="I36" s="0" t="s">
        <v>74</v>
      </c>
    </row>
    <row r="37" customFormat="false" ht="12.75" hidden="false" customHeight="false" outlineLevel="0" collapsed="false">
      <c r="A37" s="3" t="s">
        <v>138</v>
      </c>
      <c r="B37" s="3" t="s">
        <v>139</v>
      </c>
      <c r="C37" s="3" t="n">
        <v>2013</v>
      </c>
      <c r="D37" s="3" t="s">
        <v>140</v>
      </c>
      <c r="E37" s="3" t="n">
        <v>2009</v>
      </c>
      <c r="F37" s="3" t="s">
        <v>22</v>
      </c>
      <c r="G37" s="3" t="s">
        <v>12</v>
      </c>
      <c r="H37" s="0" t="s">
        <v>141</v>
      </c>
    </row>
    <row r="38" customFormat="false" ht="12.75" hidden="false" customHeight="false" outlineLevel="0" collapsed="false">
      <c r="A38" s="1" t="s">
        <v>142</v>
      </c>
      <c r="B38" s="1" t="s">
        <v>143</v>
      </c>
      <c r="C38" s="1" t="n">
        <v>2011</v>
      </c>
      <c r="D38" s="1" t="s">
        <v>16</v>
      </c>
      <c r="E38" s="1" t="s">
        <v>144</v>
      </c>
      <c r="F38" s="1" t="s">
        <v>22</v>
      </c>
      <c r="G38" s="1" t="s">
        <v>12</v>
      </c>
      <c r="H38" s="0" t="s">
        <v>145</v>
      </c>
    </row>
    <row r="39" customFormat="false" ht="12.75" hidden="false" customHeight="false" outlineLevel="0" collapsed="false">
      <c r="A39" s="3" t="s">
        <v>146</v>
      </c>
      <c r="B39" s="3" t="s">
        <v>147</v>
      </c>
      <c r="C39" s="3" t="n">
        <v>2015</v>
      </c>
      <c r="D39" s="3" t="s">
        <v>16</v>
      </c>
      <c r="E39" s="3" t="s">
        <v>148</v>
      </c>
      <c r="F39" s="3" t="s">
        <v>22</v>
      </c>
      <c r="G39" s="3" t="s">
        <v>12</v>
      </c>
      <c r="H39" s="0" t="s">
        <v>149</v>
      </c>
    </row>
    <row r="40" customFormat="false" ht="12.75" hidden="false" customHeight="false" outlineLevel="0" collapsed="false">
      <c r="A40" s="1" t="s">
        <v>150</v>
      </c>
      <c r="B40" s="1" t="s">
        <v>151</v>
      </c>
      <c r="C40" s="1" t="n">
        <v>2018</v>
      </c>
      <c r="D40" s="1" t="s">
        <v>26</v>
      </c>
      <c r="E40" s="1" t="s">
        <v>152</v>
      </c>
      <c r="F40" s="1" t="s">
        <v>17</v>
      </c>
      <c r="G40" s="1" t="s">
        <v>12</v>
      </c>
      <c r="H40" s="0" t="s">
        <v>153</v>
      </c>
    </row>
    <row r="41" customFormat="false" ht="12.75" hidden="false" customHeight="false" outlineLevel="0" collapsed="false">
      <c r="A41" s="3" t="s">
        <v>154</v>
      </c>
      <c r="B41" s="3" t="s">
        <v>119</v>
      </c>
      <c r="C41" s="3" t="n">
        <v>2011</v>
      </c>
      <c r="D41" s="3" t="s">
        <v>26</v>
      </c>
      <c r="E41" s="3" t="n">
        <v>2009</v>
      </c>
      <c r="F41" s="3" t="s">
        <v>17</v>
      </c>
      <c r="G41" s="3" t="s">
        <v>12</v>
      </c>
      <c r="H41" s="0" t="s">
        <v>155</v>
      </c>
    </row>
    <row r="42" customFormat="false" ht="12.75" hidden="false" customHeight="false" outlineLevel="0" collapsed="false">
      <c r="A42" s="1" t="s">
        <v>156</v>
      </c>
      <c r="B42" s="1" t="s">
        <v>157</v>
      </c>
      <c r="C42" s="1" t="n">
        <v>2015</v>
      </c>
      <c r="D42" s="1" t="s">
        <v>16</v>
      </c>
      <c r="E42" s="1" t="s">
        <v>148</v>
      </c>
      <c r="F42" s="1" t="s">
        <v>22</v>
      </c>
      <c r="G42" s="1" t="s">
        <v>12</v>
      </c>
      <c r="H42" s="0" t="s">
        <v>158</v>
      </c>
    </row>
    <row r="43" customFormat="false" ht="12.75" hidden="false" customHeight="false" outlineLevel="0" collapsed="false">
      <c r="A43" s="3" t="s">
        <v>159</v>
      </c>
      <c r="B43" s="3" t="s">
        <v>160</v>
      </c>
      <c r="C43" s="3" t="n">
        <v>2010</v>
      </c>
      <c r="D43" s="3" t="s">
        <v>112</v>
      </c>
      <c r="E43" s="3" t="n">
        <v>2009</v>
      </c>
      <c r="F43" s="3" t="s">
        <v>80</v>
      </c>
      <c r="G43" s="3" t="s">
        <v>12</v>
      </c>
      <c r="H43" s="0" t="s">
        <v>161</v>
      </c>
    </row>
    <row r="44" customFormat="false" ht="12.75" hidden="false" customHeight="false" outlineLevel="0" collapsed="false">
      <c r="A44" s="1" t="s">
        <v>162</v>
      </c>
      <c r="B44" s="1" t="s">
        <v>163</v>
      </c>
      <c r="C44" s="1" t="n">
        <v>2010</v>
      </c>
      <c r="D44" s="1" t="s">
        <v>164</v>
      </c>
      <c r="E44" s="1" t="n">
        <v>2009</v>
      </c>
      <c r="F44" s="1" t="s">
        <v>22</v>
      </c>
      <c r="G44" s="1" t="s">
        <v>12</v>
      </c>
      <c r="H44" s="0" t="s">
        <v>165</v>
      </c>
    </row>
    <row r="45" customFormat="false" ht="12.75" hidden="false" customHeight="false" outlineLevel="0" collapsed="false">
      <c r="A45" s="3" t="s">
        <v>166</v>
      </c>
      <c r="B45" s="3" t="s">
        <v>167</v>
      </c>
      <c r="C45" s="3" t="n">
        <v>2010</v>
      </c>
      <c r="D45" s="3" t="s">
        <v>168</v>
      </c>
      <c r="E45" s="3" t="n">
        <v>2009</v>
      </c>
      <c r="F45" s="3" t="s">
        <v>22</v>
      </c>
      <c r="G45" s="3" t="s">
        <v>12</v>
      </c>
      <c r="H45" s="0" t="s">
        <v>169</v>
      </c>
    </row>
    <row r="46" customFormat="false" ht="12.75" hidden="false" customHeight="false" outlineLevel="0" collapsed="false">
      <c r="A46" s="1" t="s">
        <v>170</v>
      </c>
      <c r="B46" s="1" t="s">
        <v>171</v>
      </c>
      <c r="C46" s="1" t="n">
        <v>2010</v>
      </c>
      <c r="D46" s="1" t="s">
        <v>16</v>
      </c>
      <c r="E46" s="1" t="n">
        <v>2009</v>
      </c>
      <c r="F46" s="1" t="s">
        <v>22</v>
      </c>
      <c r="G46" s="1" t="s">
        <v>12</v>
      </c>
      <c r="H46" s="0" t="s">
        <v>172</v>
      </c>
    </row>
    <row r="47" customFormat="false" ht="12.75" hidden="false" customHeight="false" outlineLevel="0" collapsed="false">
      <c r="A47" s="3" t="s">
        <v>173</v>
      </c>
      <c r="B47" s="3" t="s">
        <v>174</v>
      </c>
      <c r="C47" s="3" t="n">
        <v>2010</v>
      </c>
      <c r="D47" s="3" t="s">
        <v>62</v>
      </c>
      <c r="E47" s="3" t="n">
        <v>2009</v>
      </c>
      <c r="F47" s="3" t="s">
        <v>31</v>
      </c>
      <c r="G47" s="3" t="s">
        <v>12</v>
      </c>
      <c r="H47" s="0" t="s">
        <v>175</v>
      </c>
    </row>
    <row r="48" customFormat="false" ht="12.75" hidden="false" customHeight="false" outlineLevel="0" collapsed="false">
      <c r="A48" s="1" t="s">
        <v>176</v>
      </c>
      <c r="B48" s="1" t="s">
        <v>177</v>
      </c>
      <c r="C48" s="1" t="n">
        <v>2010</v>
      </c>
      <c r="D48" s="1" t="s">
        <v>16</v>
      </c>
      <c r="E48" s="1" t="n">
        <v>2009</v>
      </c>
      <c r="F48" s="1" t="s">
        <v>31</v>
      </c>
      <c r="G48" s="1" t="s">
        <v>12</v>
      </c>
      <c r="H48" s="0" t="s">
        <v>178</v>
      </c>
    </row>
    <row r="49" customFormat="false" ht="12.75" hidden="false" customHeight="false" outlineLevel="0" collapsed="false">
      <c r="A49" s="3" t="s">
        <v>179</v>
      </c>
      <c r="B49" s="3" t="s">
        <v>180</v>
      </c>
      <c r="C49" s="3" t="n">
        <v>2010</v>
      </c>
      <c r="D49" s="3" t="s">
        <v>87</v>
      </c>
      <c r="E49" s="3" t="n">
        <v>2009</v>
      </c>
      <c r="F49" s="3" t="s">
        <v>31</v>
      </c>
      <c r="G49" s="3" t="s">
        <v>12</v>
      </c>
      <c r="H49" s="0" t="s">
        <v>181</v>
      </c>
    </row>
    <row r="50" customFormat="false" ht="12.75" hidden="false" customHeight="false" outlineLevel="0" collapsed="false">
      <c r="A50" s="1" t="s">
        <v>182</v>
      </c>
      <c r="B50" s="1" t="s">
        <v>183</v>
      </c>
      <c r="C50" s="1" t="n">
        <v>2010</v>
      </c>
      <c r="D50" s="1" t="s">
        <v>164</v>
      </c>
      <c r="E50" s="1" t="n">
        <v>2009</v>
      </c>
      <c r="F50" s="1" t="s">
        <v>31</v>
      </c>
      <c r="G50" s="1" t="s">
        <v>12</v>
      </c>
      <c r="H50" s="0" t="s">
        <v>184</v>
      </c>
    </row>
    <row r="51" customFormat="false" ht="12.75" hidden="false" customHeight="false" outlineLevel="0" collapsed="false">
      <c r="A51" s="3" t="s">
        <v>185</v>
      </c>
      <c r="B51" s="3" t="s">
        <v>186</v>
      </c>
      <c r="C51" s="3" t="n">
        <v>2010</v>
      </c>
      <c r="D51" s="3" t="s">
        <v>16</v>
      </c>
      <c r="E51" s="3" t="n">
        <v>2009</v>
      </c>
      <c r="F51" s="3" t="s">
        <v>22</v>
      </c>
      <c r="G51" s="3" t="s">
        <v>12</v>
      </c>
      <c r="H51" s="0" t="s">
        <v>187</v>
      </c>
    </row>
    <row r="52" customFormat="false" ht="12.75" hidden="false" customHeight="false" outlineLevel="0" collapsed="false">
      <c r="A52" s="1" t="s">
        <v>188</v>
      </c>
      <c r="B52" s="1" t="s">
        <v>189</v>
      </c>
      <c r="C52" s="1" t="n">
        <v>2010</v>
      </c>
      <c r="D52" s="1" t="s">
        <v>16</v>
      </c>
      <c r="E52" s="1" t="n">
        <v>2009</v>
      </c>
      <c r="F52" s="1" t="s">
        <v>22</v>
      </c>
      <c r="G52" s="1" t="s">
        <v>12</v>
      </c>
      <c r="H52" s="0" t="s">
        <v>190</v>
      </c>
    </row>
    <row r="53" customFormat="false" ht="12.75" hidden="false" customHeight="false" outlineLevel="0" collapsed="false">
      <c r="A53" s="3" t="s">
        <v>191</v>
      </c>
      <c r="B53" s="3" t="s">
        <v>192</v>
      </c>
      <c r="C53" s="3" t="n">
        <v>2010</v>
      </c>
      <c r="D53" s="3" t="s">
        <v>193</v>
      </c>
      <c r="E53" s="3" t="n">
        <v>2009</v>
      </c>
      <c r="F53" s="3" t="s">
        <v>31</v>
      </c>
      <c r="G53" s="3" t="s">
        <v>12</v>
      </c>
      <c r="H53" s="0" t="s">
        <v>194</v>
      </c>
    </row>
    <row r="54" customFormat="false" ht="12.75" hidden="false" customHeight="false" outlineLevel="0" collapsed="false">
      <c r="A54" s="1" t="s">
        <v>195</v>
      </c>
      <c r="B54" s="1" t="s">
        <v>196</v>
      </c>
      <c r="C54" s="1" t="n">
        <v>2010</v>
      </c>
      <c r="D54" s="1" t="s">
        <v>16</v>
      </c>
      <c r="E54" s="1" t="n">
        <v>2009</v>
      </c>
      <c r="F54" s="1" t="s">
        <v>31</v>
      </c>
      <c r="G54" s="1" t="s">
        <v>12</v>
      </c>
      <c r="H54" s="0" t="s">
        <v>197</v>
      </c>
    </row>
    <row r="55" customFormat="false" ht="12.75" hidden="false" customHeight="false" outlineLevel="0" collapsed="false">
      <c r="A55" s="3" t="s">
        <v>198</v>
      </c>
      <c r="B55" s="3" t="s">
        <v>132</v>
      </c>
      <c r="C55" s="3" t="n">
        <v>2010</v>
      </c>
      <c r="D55" s="3" t="s">
        <v>26</v>
      </c>
      <c r="E55" s="3" t="n">
        <v>2009</v>
      </c>
      <c r="F55" s="3" t="s">
        <v>22</v>
      </c>
      <c r="G55" s="3" t="s">
        <v>12</v>
      </c>
      <c r="H55" s="0" t="s">
        <v>199</v>
      </c>
    </row>
    <row r="56" customFormat="false" ht="12.75" hidden="false" customHeight="false" outlineLevel="0" collapsed="false">
      <c r="A56" s="1" t="s">
        <v>200</v>
      </c>
      <c r="B56" s="1" t="s">
        <v>201</v>
      </c>
      <c r="C56" s="1" t="n">
        <v>2010</v>
      </c>
      <c r="D56" s="1" t="s">
        <v>16</v>
      </c>
      <c r="E56" s="1" t="n">
        <v>2009</v>
      </c>
      <c r="F56" s="1" t="s">
        <v>31</v>
      </c>
      <c r="G56" s="1" t="s">
        <v>12</v>
      </c>
      <c r="H56" s="0" t="s">
        <v>99</v>
      </c>
    </row>
    <row r="57" customFormat="false" ht="12.75" hidden="false" customHeight="false" outlineLevel="0" collapsed="false">
      <c r="A57" s="3" t="s">
        <v>202</v>
      </c>
      <c r="B57" s="3" t="s">
        <v>203</v>
      </c>
      <c r="C57" s="3" t="n">
        <v>2010</v>
      </c>
      <c r="D57" s="3" t="s">
        <v>87</v>
      </c>
      <c r="E57" s="3" t="n">
        <v>2009</v>
      </c>
      <c r="F57" s="3" t="s">
        <v>31</v>
      </c>
      <c r="G57" s="3" t="s">
        <v>12</v>
      </c>
      <c r="H57" s="0" t="s">
        <v>204</v>
      </c>
    </row>
    <row r="58" customFormat="false" ht="12.75" hidden="false" customHeight="false" outlineLevel="0" collapsed="false">
      <c r="A58" s="1" t="s">
        <v>205</v>
      </c>
      <c r="B58" s="1" t="s">
        <v>206</v>
      </c>
      <c r="C58" s="1" t="n">
        <v>2010</v>
      </c>
      <c r="D58" s="1" t="s">
        <v>164</v>
      </c>
      <c r="E58" s="1" t="n">
        <v>2009</v>
      </c>
      <c r="F58" s="1" t="s">
        <v>31</v>
      </c>
      <c r="G58" s="1" t="s">
        <v>12</v>
      </c>
      <c r="H58" s="0" t="s">
        <v>207</v>
      </c>
    </row>
    <row r="59" customFormat="false" ht="12.75" hidden="false" customHeight="false" outlineLevel="0" collapsed="false">
      <c r="A59" s="3" t="s">
        <v>208</v>
      </c>
      <c r="B59" s="3" t="s">
        <v>209</v>
      </c>
      <c r="C59" s="3" t="n">
        <v>2010</v>
      </c>
      <c r="D59" s="3" t="s">
        <v>30</v>
      </c>
      <c r="E59" s="3" t="n">
        <v>2009</v>
      </c>
      <c r="F59" s="3" t="s">
        <v>31</v>
      </c>
      <c r="G59" s="3" t="s">
        <v>12</v>
      </c>
      <c r="H59" s="0" t="s">
        <v>210</v>
      </c>
    </row>
    <row r="60" customFormat="false" ht="12.75" hidden="false" customHeight="false" outlineLevel="0" collapsed="false">
      <c r="A60" s="1" t="s">
        <v>211</v>
      </c>
      <c r="B60" s="1" t="s">
        <v>212</v>
      </c>
      <c r="C60" s="1" t="n">
        <v>2010</v>
      </c>
      <c r="D60" s="1" t="s">
        <v>16</v>
      </c>
      <c r="E60" s="1" t="n">
        <v>2009</v>
      </c>
      <c r="F60" s="1" t="s">
        <v>31</v>
      </c>
      <c r="G60" s="1" t="s">
        <v>12</v>
      </c>
      <c r="H60" s="0" t="s">
        <v>213</v>
      </c>
    </row>
    <row r="61" customFormat="false" ht="12.75" hidden="false" customHeight="false" outlineLevel="0" collapsed="false">
      <c r="A61" s="3" t="s">
        <v>214</v>
      </c>
      <c r="B61" s="3" t="s">
        <v>215</v>
      </c>
      <c r="C61" s="3" t="n">
        <v>2009</v>
      </c>
      <c r="D61" s="3" t="s">
        <v>26</v>
      </c>
      <c r="E61" s="3" t="n">
        <v>2009</v>
      </c>
      <c r="F61" s="3" t="s">
        <v>31</v>
      </c>
      <c r="G61" s="3" t="s">
        <v>12</v>
      </c>
      <c r="H61" s="0" t="s">
        <v>216</v>
      </c>
    </row>
    <row r="62" customFormat="false" ht="12.75" hidden="false" customHeight="false" outlineLevel="0" collapsed="false">
      <c r="A62" s="1" t="s">
        <v>217</v>
      </c>
      <c r="B62" s="1" t="s">
        <v>218</v>
      </c>
      <c r="C62" s="1" t="n">
        <v>2010</v>
      </c>
      <c r="D62" s="1" t="s">
        <v>62</v>
      </c>
      <c r="E62" s="1" t="n">
        <v>2009</v>
      </c>
      <c r="F62" s="1" t="s">
        <v>31</v>
      </c>
      <c r="G62" s="1" t="s">
        <v>12</v>
      </c>
      <c r="H62" s="0" t="s">
        <v>219</v>
      </c>
    </row>
    <row r="63" customFormat="false" ht="12.75" hidden="false" customHeight="false" outlineLevel="0" collapsed="false">
      <c r="A63" s="3" t="s">
        <v>220</v>
      </c>
      <c r="B63" s="3" t="s">
        <v>221</v>
      </c>
      <c r="C63" s="3" t="n">
        <v>2011</v>
      </c>
      <c r="D63" s="3" t="s">
        <v>26</v>
      </c>
      <c r="E63" s="3" t="n">
        <v>2009</v>
      </c>
      <c r="F63" s="3" t="s">
        <v>31</v>
      </c>
      <c r="G63" s="3" t="s">
        <v>12</v>
      </c>
      <c r="H63" s="0" t="s">
        <v>222</v>
      </c>
    </row>
    <row r="64" customFormat="false" ht="12.75" hidden="false" customHeight="false" outlineLevel="0" collapsed="false">
      <c r="A64" s="1" t="s">
        <v>223</v>
      </c>
      <c r="B64" s="1" t="s">
        <v>224</v>
      </c>
      <c r="C64" s="1" t="n">
        <v>2010</v>
      </c>
      <c r="D64" s="1" t="s">
        <v>225</v>
      </c>
      <c r="E64" s="1" t="n">
        <v>2009</v>
      </c>
      <c r="F64" s="1" t="s">
        <v>31</v>
      </c>
      <c r="G64" s="1" t="s">
        <v>12</v>
      </c>
      <c r="H64" s="0" t="s">
        <v>226</v>
      </c>
    </row>
    <row r="65" customFormat="false" ht="12.75" hidden="false" customHeight="false" outlineLevel="0" collapsed="false">
      <c r="A65" s="3" t="s">
        <v>227</v>
      </c>
      <c r="B65" s="3" t="s">
        <v>228</v>
      </c>
      <c r="C65" s="3" t="n">
        <v>2010</v>
      </c>
      <c r="D65" s="3" t="s">
        <v>229</v>
      </c>
      <c r="E65" s="3" t="n">
        <v>2009</v>
      </c>
      <c r="F65" s="3" t="s">
        <v>31</v>
      </c>
      <c r="G65" s="3" t="s">
        <v>12</v>
      </c>
      <c r="H65" s="0" t="s">
        <v>230</v>
      </c>
    </row>
    <row r="66" customFormat="false" ht="12.75" hidden="false" customHeight="false" outlineLevel="0" collapsed="false">
      <c r="A66" s="1" t="s">
        <v>231</v>
      </c>
      <c r="B66" s="1" t="s">
        <v>232</v>
      </c>
      <c r="C66" s="1" t="n">
        <v>2010</v>
      </c>
      <c r="D66" s="1" t="s">
        <v>16</v>
      </c>
      <c r="E66" s="1" t="n">
        <v>2009</v>
      </c>
      <c r="F66" s="1" t="s">
        <v>80</v>
      </c>
      <c r="G66" s="1" t="s">
        <v>12</v>
      </c>
      <c r="H66" s="0" t="s">
        <v>233</v>
      </c>
    </row>
    <row r="67" customFormat="false" ht="12.75" hidden="false" customHeight="false" outlineLevel="0" collapsed="false">
      <c r="A67" s="3" t="s">
        <v>234</v>
      </c>
      <c r="B67" s="3" t="s">
        <v>235</v>
      </c>
      <c r="C67" s="3" t="n">
        <v>2011</v>
      </c>
      <c r="D67" s="3" t="s">
        <v>26</v>
      </c>
      <c r="E67" s="3" t="n">
        <v>2009</v>
      </c>
      <c r="F67" s="3" t="s">
        <v>31</v>
      </c>
      <c r="G67" s="3" t="s">
        <v>12</v>
      </c>
      <c r="H67" s="0" t="s">
        <v>236</v>
      </c>
    </row>
    <row r="68" customFormat="false" ht="12.75" hidden="false" customHeight="false" outlineLevel="0" collapsed="false">
      <c r="A68" s="1" t="s">
        <v>237</v>
      </c>
      <c r="B68" s="1" t="s">
        <v>238</v>
      </c>
      <c r="C68" s="1" t="n">
        <v>2020</v>
      </c>
      <c r="D68" s="1" t="s">
        <v>229</v>
      </c>
      <c r="E68" s="1" t="s">
        <v>120</v>
      </c>
      <c r="F68" s="1" t="s">
        <v>31</v>
      </c>
      <c r="G68" s="1" t="s">
        <v>12</v>
      </c>
      <c r="H68" s="0" t="s">
        <v>239</v>
      </c>
    </row>
    <row r="69" customFormat="false" ht="18.75" hidden="false" customHeight="false" outlineLevel="0" collapsed="false">
      <c r="A69" s="1" t="s">
        <v>240</v>
      </c>
      <c r="B69" s="1" t="s">
        <v>241</v>
      </c>
      <c r="C69" s="1" t="n">
        <v>2010</v>
      </c>
      <c r="D69" s="1" t="s">
        <v>62</v>
      </c>
      <c r="E69" s="1" t="n">
        <v>2009</v>
      </c>
      <c r="F69" s="1" t="s">
        <v>22</v>
      </c>
      <c r="G69" s="1" t="s">
        <v>12</v>
      </c>
      <c r="H69" s="0" t="s">
        <v>242</v>
      </c>
    </row>
    <row r="70" customFormat="false" ht="12.75" hidden="false" customHeight="false" outlineLevel="0" collapsed="false">
      <c r="A70" s="3" t="s">
        <v>243</v>
      </c>
      <c r="B70" s="3" t="s">
        <v>244</v>
      </c>
      <c r="C70" s="3" t="n">
        <v>2012</v>
      </c>
      <c r="D70" s="3" t="s">
        <v>16</v>
      </c>
      <c r="E70" s="3" t="n">
        <v>2009</v>
      </c>
      <c r="F70" s="3" t="s">
        <v>22</v>
      </c>
      <c r="G70" s="3" t="s">
        <v>12</v>
      </c>
      <c r="H70" s="0" t="s">
        <v>245</v>
      </c>
    </row>
    <row r="71" customFormat="false" ht="12.75" hidden="false" customHeight="false" outlineLevel="0" collapsed="false">
      <c r="A71" s="1" t="s">
        <v>246</v>
      </c>
      <c r="B71" s="1" t="s">
        <v>247</v>
      </c>
      <c r="C71" s="1" t="n">
        <v>2016</v>
      </c>
      <c r="D71" s="1" t="s">
        <v>248</v>
      </c>
      <c r="E71" s="1" t="s">
        <v>249</v>
      </c>
      <c r="F71" s="1" t="s">
        <v>22</v>
      </c>
      <c r="G71" s="1" t="s">
        <v>12</v>
      </c>
      <c r="H71" s="0" t="s">
        <v>250</v>
      </c>
    </row>
    <row r="72" customFormat="false" ht="12.75" hidden="false" customHeight="false" outlineLevel="0" collapsed="false">
      <c r="A72" s="3" t="s">
        <v>251</v>
      </c>
      <c r="B72" s="3" t="s">
        <v>252</v>
      </c>
      <c r="C72" s="3" t="n">
        <v>2015</v>
      </c>
      <c r="D72" s="3" t="s">
        <v>51</v>
      </c>
      <c r="E72" s="3" t="s">
        <v>253</v>
      </c>
      <c r="F72" s="3" t="s">
        <v>31</v>
      </c>
      <c r="G72" s="3" t="s">
        <v>12</v>
      </c>
      <c r="H72" s="0" t="s">
        <v>254</v>
      </c>
    </row>
    <row r="73" customFormat="false" ht="12.75" hidden="false" customHeight="false" outlineLevel="0" collapsed="false">
      <c r="A73" s="1" t="s">
        <v>255</v>
      </c>
      <c r="B73" s="1" t="s">
        <v>256</v>
      </c>
      <c r="C73" s="1" t="n">
        <v>2012</v>
      </c>
      <c r="D73" s="1" t="s">
        <v>257</v>
      </c>
      <c r="E73" s="1" t="n">
        <v>2010</v>
      </c>
      <c r="F73" s="1" t="s">
        <v>31</v>
      </c>
      <c r="G73" s="1" t="s">
        <v>12</v>
      </c>
      <c r="H73" s="0" t="s">
        <v>258</v>
      </c>
    </row>
    <row r="74" customFormat="false" ht="12.75" hidden="false" customHeight="false" outlineLevel="0" collapsed="false">
      <c r="A74" s="3" t="s">
        <v>259</v>
      </c>
      <c r="B74" s="3" t="s">
        <v>260</v>
      </c>
      <c r="C74" s="3" t="n">
        <v>2011</v>
      </c>
      <c r="D74" s="3" t="s">
        <v>66</v>
      </c>
      <c r="E74" s="3" t="n">
        <v>2009</v>
      </c>
      <c r="F74" s="3" t="s">
        <v>22</v>
      </c>
      <c r="G74" s="3" t="s">
        <v>12</v>
      </c>
      <c r="H74" s="0" t="s">
        <v>261</v>
      </c>
    </row>
    <row r="75" customFormat="false" ht="12.75" hidden="false" customHeight="false" outlineLevel="0" collapsed="false">
      <c r="A75" s="1" t="s">
        <v>262</v>
      </c>
      <c r="B75" s="1" t="s">
        <v>263</v>
      </c>
      <c r="C75" s="1" t="n">
        <v>2013</v>
      </c>
      <c r="D75" s="1" t="s">
        <v>16</v>
      </c>
      <c r="E75" s="1" t="n">
        <v>2010</v>
      </c>
      <c r="F75" s="1" t="s">
        <v>22</v>
      </c>
      <c r="G75" s="1" t="s">
        <v>12</v>
      </c>
      <c r="H75" s="0" t="s">
        <v>264</v>
      </c>
      <c r="I75" s="0" t="s">
        <v>74</v>
      </c>
    </row>
    <row r="76" customFormat="false" ht="12.75" hidden="false" customHeight="false" outlineLevel="0" collapsed="false">
      <c r="A76" s="3" t="s">
        <v>262</v>
      </c>
      <c r="B76" s="3" t="s">
        <v>263</v>
      </c>
      <c r="C76" s="3" t="n">
        <v>2013</v>
      </c>
      <c r="D76" s="3" t="s">
        <v>16</v>
      </c>
      <c r="E76" s="3" t="n">
        <v>2010</v>
      </c>
      <c r="F76" s="3" t="s">
        <v>22</v>
      </c>
      <c r="G76" s="3" t="s">
        <v>12</v>
      </c>
      <c r="H76" s="0" t="s">
        <v>264</v>
      </c>
      <c r="I76" s="0" t="s">
        <v>76</v>
      </c>
    </row>
    <row r="77" customFormat="false" ht="12.75" hidden="false" customHeight="false" outlineLevel="0" collapsed="false">
      <c r="A77" s="1" t="s">
        <v>265</v>
      </c>
      <c r="B77" s="1" t="s">
        <v>266</v>
      </c>
      <c r="C77" s="1" t="n">
        <v>2010</v>
      </c>
      <c r="D77" s="1" t="s">
        <v>16</v>
      </c>
      <c r="E77" s="1" t="n">
        <v>2009</v>
      </c>
      <c r="F77" s="1" t="s">
        <v>17</v>
      </c>
      <c r="G77" s="1" t="s">
        <v>12</v>
      </c>
      <c r="H77" s="0" t="s">
        <v>267</v>
      </c>
    </row>
    <row r="78" customFormat="false" ht="12.75" hidden="false" customHeight="false" outlineLevel="0" collapsed="false">
      <c r="A78" s="3" t="s">
        <v>268</v>
      </c>
      <c r="B78" s="3" t="s">
        <v>269</v>
      </c>
      <c r="C78" s="3" t="n">
        <v>2011</v>
      </c>
      <c r="D78" s="3" t="s">
        <v>16</v>
      </c>
      <c r="E78" s="3" t="n">
        <v>2009</v>
      </c>
      <c r="F78" s="3" t="s">
        <v>17</v>
      </c>
      <c r="G78" s="3" t="s">
        <v>12</v>
      </c>
      <c r="H78" s="0" t="s">
        <v>270</v>
      </c>
    </row>
    <row r="79" customFormat="false" ht="12.75" hidden="false" customHeight="false" outlineLevel="0" collapsed="false">
      <c r="A79" s="1" t="s">
        <v>271</v>
      </c>
      <c r="B79" s="1" t="s">
        <v>272</v>
      </c>
      <c r="C79" s="1" t="n">
        <v>2014</v>
      </c>
      <c r="D79" s="1" t="s">
        <v>55</v>
      </c>
      <c r="E79" s="1" t="n">
        <v>2009</v>
      </c>
      <c r="F79" s="1" t="s">
        <v>22</v>
      </c>
      <c r="G79" s="1" t="s">
        <v>12</v>
      </c>
      <c r="H79" s="0" t="s">
        <v>273</v>
      </c>
    </row>
    <row r="80" customFormat="false" ht="12.75" hidden="false" customHeight="false" outlineLevel="0" collapsed="false">
      <c r="A80" s="3" t="s">
        <v>274</v>
      </c>
      <c r="B80" s="3" t="s">
        <v>275</v>
      </c>
      <c r="C80" s="3" t="n">
        <v>2010</v>
      </c>
      <c r="D80" s="3" t="s">
        <v>276</v>
      </c>
      <c r="E80" s="3" t="n">
        <v>2009</v>
      </c>
      <c r="F80" s="3" t="s">
        <v>22</v>
      </c>
      <c r="G80" s="3" t="s">
        <v>12</v>
      </c>
      <c r="H80" s="0" t="s">
        <v>277</v>
      </c>
    </row>
    <row r="81" customFormat="false" ht="12.75" hidden="false" customHeight="false" outlineLevel="0" collapsed="false">
      <c r="A81" s="1" t="s">
        <v>278</v>
      </c>
      <c r="B81" s="1" t="s">
        <v>279</v>
      </c>
      <c r="C81" s="1" t="n">
        <v>2011</v>
      </c>
      <c r="D81" s="1" t="s">
        <v>26</v>
      </c>
      <c r="E81" s="1" t="n">
        <v>2009</v>
      </c>
      <c r="F81" s="1" t="s">
        <v>22</v>
      </c>
      <c r="G81" s="1" t="s">
        <v>12</v>
      </c>
      <c r="H81" s="0" t="s">
        <v>280</v>
      </c>
    </row>
    <row r="82" customFormat="false" ht="12.75" hidden="false" customHeight="false" outlineLevel="0" collapsed="false">
      <c r="A82" s="3" t="s">
        <v>281</v>
      </c>
      <c r="B82" s="3" t="s">
        <v>282</v>
      </c>
      <c r="C82" s="3" t="n">
        <v>2016</v>
      </c>
      <c r="D82" s="3" t="s">
        <v>26</v>
      </c>
      <c r="E82" s="3" t="n">
        <v>2013</v>
      </c>
      <c r="F82" s="3" t="s">
        <v>11</v>
      </c>
      <c r="G82" s="3" t="s">
        <v>12</v>
      </c>
      <c r="H82" s="4" t="s">
        <v>283</v>
      </c>
    </row>
    <row r="83" customFormat="false" ht="12.75" hidden="false" customHeight="false" outlineLevel="0" collapsed="false">
      <c r="A83" s="1" t="s">
        <v>284</v>
      </c>
      <c r="B83" s="1" t="s">
        <v>285</v>
      </c>
      <c r="C83" s="1" t="n">
        <v>2015</v>
      </c>
      <c r="D83" s="1" t="s">
        <v>286</v>
      </c>
      <c r="E83" s="1" t="n">
        <v>2011</v>
      </c>
      <c r="F83" s="1" t="s">
        <v>22</v>
      </c>
      <c r="G83" s="1" t="s">
        <v>12</v>
      </c>
      <c r="H83" s="0" t="s">
        <v>287</v>
      </c>
    </row>
    <row r="84" customFormat="false" ht="12.75" hidden="false" customHeight="false" outlineLevel="0" collapsed="false">
      <c r="A84" s="3" t="s">
        <v>288</v>
      </c>
      <c r="B84" s="3" t="s">
        <v>289</v>
      </c>
      <c r="C84" s="3" t="n">
        <v>2013</v>
      </c>
      <c r="D84" s="3" t="s">
        <v>26</v>
      </c>
      <c r="E84" s="3" t="n">
        <v>2009</v>
      </c>
      <c r="F84" s="3" t="s">
        <v>22</v>
      </c>
      <c r="G84" s="3" t="s">
        <v>12</v>
      </c>
      <c r="H84" s="0" t="s">
        <v>290</v>
      </c>
    </row>
    <row r="85" customFormat="false" ht="12.75" hidden="false" customHeight="false" outlineLevel="0" collapsed="false">
      <c r="A85" s="1" t="s">
        <v>291</v>
      </c>
      <c r="B85" s="1" t="s">
        <v>292</v>
      </c>
      <c r="C85" s="1" t="n">
        <v>2014</v>
      </c>
      <c r="D85" s="1" t="s">
        <v>66</v>
      </c>
      <c r="E85" s="1" t="n">
        <v>2009</v>
      </c>
      <c r="F85" s="1" t="s">
        <v>22</v>
      </c>
      <c r="G85" s="1" t="s">
        <v>12</v>
      </c>
      <c r="H85" s="0" t="s">
        <v>293</v>
      </c>
    </row>
    <row r="86" customFormat="false" ht="12.75" hidden="false" customHeight="false" outlineLevel="0" collapsed="false">
      <c r="A86" s="3" t="s">
        <v>294</v>
      </c>
      <c r="B86" s="3" t="s">
        <v>295</v>
      </c>
      <c r="C86" s="3" t="n">
        <v>2016</v>
      </c>
      <c r="D86" s="3" t="s">
        <v>62</v>
      </c>
      <c r="E86" s="3" t="n">
        <v>2013</v>
      </c>
      <c r="F86" s="3" t="s">
        <v>22</v>
      </c>
      <c r="G86" s="3" t="s">
        <v>12</v>
      </c>
      <c r="H86" s="4" t="s">
        <v>296</v>
      </c>
    </row>
    <row r="87" customFormat="false" ht="12.75" hidden="false" customHeight="false" outlineLevel="0" collapsed="false">
      <c r="A87" s="1" t="s">
        <v>297</v>
      </c>
      <c r="B87" s="1" t="s">
        <v>298</v>
      </c>
      <c r="C87" s="1" t="n">
        <v>2020</v>
      </c>
      <c r="D87" s="1" t="s">
        <v>30</v>
      </c>
      <c r="E87" s="1" t="s">
        <v>299</v>
      </c>
      <c r="F87" s="1" t="s">
        <v>31</v>
      </c>
      <c r="G87" s="1" t="s">
        <v>12</v>
      </c>
      <c r="H87" s="0" t="s">
        <v>300</v>
      </c>
    </row>
    <row r="88" customFormat="false" ht="12.75" hidden="false" customHeight="false" outlineLevel="0" collapsed="false">
      <c r="A88" s="3" t="s">
        <v>301</v>
      </c>
      <c r="B88" s="3" t="s">
        <v>302</v>
      </c>
      <c r="C88" s="3" t="n">
        <v>2013</v>
      </c>
      <c r="D88" s="3" t="s">
        <v>303</v>
      </c>
      <c r="E88" s="3" t="n">
        <v>2012</v>
      </c>
      <c r="F88" s="3" t="s">
        <v>22</v>
      </c>
      <c r="G88" s="3" t="s">
        <v>12</v>
      </c>
      <c r="H88" s="0" t="s">
        <v>304</v>
      </c>
    </row>
    <row r="89" customFormat="false" ht="12.75" hidden="false" customHeight="false" outlineLevel="0" collapsed="false">
      <c r="A89" s="1" t="s">
        <v>251</v>
      </c>
      <c r="B89" s="1" t="s">
        <v>252</v>
      </c>
      <c r="C89" s="1" t="n">
        <v>2015</v>
      </c>
      <c r="D89" s="1" t="s">
        <v>51</v>
      </c>
      <c r="E89" s="1" t="s">
        <v>253</v>
      </c>
      <c r="F89" s="1" t="s">
        <v>31</v>
      </c>
      <c r="G89" s="1" t="s">
        <v>305</v>
      </c>
      <c r="H89" s="0" t="s">
        <v>254</v>
      </c>
    </row>
    <row r="90" customFormat="false" ht="12.75" hidden="false" customHeight="false" outlineLevel="0" collapsed="false">
      <c r="A90" s="3" t="s">
        <v>262</v>
      </c>
      <c r="B90" s="3" t="s">
        <v>263</v>
      </c>
      <c r="C90" s="3" t="n">
        <v>2013</v>
      </c>
      <c r="D90" s="3" t="s">
        <v>16</v>
      </c>
      <c r="E90" s="3" t="n">
        <v>2010</v>
      </c>
      <c r="F90" s="3" t="s">
        <v>22</v>
      </c>
      <c r="G90" s="3" t="s">
        <v>305</v>
      </c>
      <c r="H90" s="0" t="s">
        <v>264</v>
      </c>
    </row>
    <row r="91" customFormat="false" ht="12.75" hidden="false" customHeight="false" outlineLevel="0" collapsed="false">
      <c r="A91" s="1" t="s">
        <v>262</v>
      </c>
      <c r="B91" s="1" t="s">
        <v>263</v>
      </c>
      <c r="C91" s="1" t="n">
        <v>2013</v>
      </c>
      <c r="D91" s="1" t="s">
        <v>16</v>
      </c>
      <c r="E91" s="1" t="n">
        <v>2010</v>
      </c>
      <c r="F91" s="1" t="s">
        <v>22</v>
      </c>
      <c r="G91" s="1" t="s">
        <v>306</v>
      </c>
      <c r="H91" s="0" t="s">
        <v>264</v>
      </c>
    </row>
    <row r="92" customFormat="false" ht="12.75" hidden="false" customHeight="false" outlineLevel="0" collapsed="false">
      <c r="A92" s="3" t="s">
        <v>262</v>
      </c>
      <c r="B92" s="3" t="s">
        <v>263</v>
      </c>
      <c r="C92" s="3" t="n">
        <v>2013</v>
      </c>
      <c r="D92" s="3" t="s">
        <v>16</v>
      </c>
      <c r="E92" s="3" t="n">
        <v>2010</v>
      </c>
      <c r="F92" s="3" t="s">
        <v>22</v>
      </c>
      <c r="G92" s="3" t="s">
        <v>305</v>
      </c>
      <c r="H92" s="0" t="s">
        <v>264</v>
      </c>
    </row>
    <row r="93" customFormat="false" ht="12.75" hidden="false" customHeight="false" outlineLevel="0" collapsed="false">
      <c r="A93" s="1" t="s">
        <v>262</v>
      </c>
      <c r="B93" s="1" t="s">
        <v>263</v>
      </c>
      <c r="C93" s="1" t="n">
        <v>2013</v>
      </c>
      <c r="D93" s="1" t="s">
        <v>16</v>
      </c>
      <c r="E93" s="1" t="n">
        <v>2010</v>
      </c>
      <c r="F93" s="1" t="s">
        <v>22</v>
      </c>
      <c r="G93" s="1" t="s">
        <v>306</v>
      </c>
      <c r="H93" s="0" t="s">
        <v>264</v>
      </c>
    </row>
    <row r="94" customFormat="false" ht="12.75" hidden="false" customHeight="false" outlineLevel="0" collapsed="false">
      <c r="A94" s="3" t="s">
        <v>271</v>
      </c>
      <c r="B94" s="3" t="s">
        <v>272</v>
      </c>
      <c r="C94" s="3" t="n">
        <v>2014</v>
      </c>
      <c r="D94" s="3" t="s">
        <v>55</v>
      </c>
      <c r="E94" s="3" t="n">
        <v>2009</v>
      </c>
      <c r="F94" s="3" t="s">
        <v>22</v>
      </c>
      <c r="G94" s="3" t="s">
        <v>305</v>
      </c>
      <c r="H94" s="0" t="s">
        <v>273</v>
      </c>
    </row>
    <row r="95" customFormat="false" ht="12.75" hidden="false" customHeight="false" outlineLevel="0" collapsed="false">
      <c r="A95" s="1" t="s">
        <v>281</v>
      </c>
      <c r="B95" s="1" t="s">
        <v>282</v>
      </c>
      <c r="C95" s="1" t="n">
        <v>2016</v>
      </c>
      <c r="D95" s="1" t="s">
        <v>26</v>
      </c>
      <c r="E95" s="1" t="n">
        <v>2013</v>
      </c>
      <c r="F95" s="1" t="s">
        <v>11</v>
      </c>
      <c r="G95" s="1" t="s">
        <v>305</v>
      </c>
      <c r="H95" s="0" t="s">
        <v>283</v>
      </c>
    </row>
    <row r="96" customFormat="false" ht="12.75" hidden="false" customHeight="false" outlineLevel="0" collapsed="false">
      <c r="A96" s="3" t="s">
        <v>294</v>
      </c>
      <c r="B96" s="3" t="s">
        <v>295</v>
      </c>
      <c r="C96" s="3" t="n">
        <v>2016</v>
      </c>
      <c r="D96" s="3" t="s">
        <v>62</v>
      </c>
      <c r="E96" s="3" t="n">
        <v>2013</v>
      </c>
      <c r="F96" s="3" t="s">
        <v>22</v>
      </c>
      <c r="G96" s="3" t="s">
        <v>305</v>
      </c>
      <c r="H96" s="4" t="s">
        <v>296</v>
      </c>
    </row>
    <row r="97" customFormat="false" ht="12.75" hidden="false" customHeight="false" outlineLevel="0" collapsed="false">
      <c r="A97" s="1" t="s">
        <v>297</v>
      </c>
      <c r="B97" s="1" t="s">
        <v>298</v>
      </c>
      <c r="C97" s="1" t="n">
        <v>2020</v>
      </c>
      <c r="D97" s="1" t="s">
        <v>30</v>
      </c>
      <c r="E97" s="1" t="s">
        <v>299</v>
      </c>
      <c r="F97" s="1" t="s">
        <v>31</v>
      </c>
      <c r="G97" s="1" t="s">
        <v>305</v>
      </c>
      <c r="H97" s="0" t="s">
        <v>300</v>
      </c>
    </row>
    <row r="98" customFormat="false" ht="12.75" hidden="false" customHeight="false" outlineLevel="0" collapsed="false">
      <c r="A98" s="3" t="s">
        <v>301</v>
      </c>
      <c r="B98" s="3" t="s">
        <v>302</v>
      </c>
      <c r="C98" s="3" t="n">
        <v>2013</v>
      </c>
      <c r="D98" s="3" t="s">
        <v>303</v>
      </c>
      <c r="E98" s="3" t="n">
        <v>2012</v>
      </c>
      <c r="F98" s="3" t="s">
        <v>22</v>
      </c>
      <c r="G98" s="3" t="s">
        <v>305</v>
      </c>
      <c r="H98" s="0" t="s">
        <v>304</v>
      </c>
    </row>
    <row r="99" customFormat="false" ht="12.75" hidden="false" customHeight="false" outlineLevel="0" collapsed="false">
      <c r="A99" s="1" t="s">
        <v>307</v>
      </c>
      <c r="B99" s="1" t="s">
        <v>308</v>
      </c>
      <c r="C99" s="1" t="n">
        <v>2009</v>
      </c>
      <c r="D99" s="1" t="s">
        <v>26</v>
      </c>
      <c r="E99" s="1" t="n">
        <v>2009</v>
      </c>
      <c r="F99" s="1" t="s">
        <v>31</v>
      </c>
      <c r="G99" s="1" t="s">
        <v>12</v>
      </c>
      <c r="H99" s="0" t="s">
        <v>216</v>
      </c>
    </row>
    <row r="100" customFormat="false" ht="12.75" hidden="false" customHeight="false" outlineLevel="0" collapsed="false">
      <c r="A100" s="3" t="s">
        <v>309</v>
      </c>
      <c r="B100" s="3" t="s">
        <v>310</v>
      </c>
      <c r="C100" s="3" t="n">
        <v>2011</v>
      </c>
      <c r="D100" s="3" t="s">
        <v>87</v>
      </c>
      <c r="E100" s="3" t="n">
        <v>2009</v>
      </c>
      <c r="F100" s="3" t="s">
        <v>22</v>
      </c>
      <c r="G100" s="3" t="s">
        <v>12</v>
      </c>
      <c r="H100" s="0" t="s">
        <v>311</v>
      </c>
    </row>
    <row r="101" customFormat="false" ht="12.75" hidden="false" customHeight="false" outlineLevel="0" collapsed="false">
      <c r="A101" s="1" t="s">
        <v>312</v>
      </c>
      <c r="B101" s="1" t="s">
        <v>313</v>
      </c>
      <c r="C101" s="1" t="n">
        <v>2017</v>
      </c>
      <c r="D101" s="1" t="s">
        <v>26</v>
      </c>
      <c r="E101" s="1" t="s">
        <v>314</v>
      </c>
      <c r="F101" s="1" t="s">
        <v>31</v>
      </c>
      <c r="G101" s="1" t="s">
        <v>12</v>
      </c>
      <c r="H101" s="0" t="s">
        <v>153</v>
      </c>
    </row>
    <row r="102" customFormat="false" ht="12.75" hidden="false" customHeight="false" outlineLevel="0" collapsed="false">
      <c r="A102" s="3" t="s">
        <v>312</v>
      </c>
      <c r="B102" s="3" t="s">
        <v>313</v>
      </c>
      <c r="C102" s="3" t="n">
        <v>2017</v>
      </c>
      <c r="D102" s="3" t="s">
        <v>26</v>
      </c>
      <c r="E102" s="3" t="s">
        <v>315</v>
      </c>
      <c r="F102" s="3" t="s">
        <v>31</v>
      </c>
      <c r="G102" s="3" t="s">
        <v>12</v>
      </c>
      <c r="H102" s="0" t="s">
        <v>153</v>
      </c>
    </row>
    <row r="103" customFormat="false" ht="12.75" hidden="false" customHeight="false" outlineLevel="0" collapsed="false">
      <c r="A103" s="1" t="s">
        <v>316</v>
      </c>
      <c r="B103" s="1" t="s">
        <v>317</v>
      </c>
      <c r="C103" s="1" t="n">
        <v>2018</v>
      </c>
      <c r="D103" s="1" t="s">
        <v>26</v>
      </c>
      <c r="E103" s="1" t="s">
        <v>318</v>
      </c>
      <c r="F103" s="1" t="s">
        <v>31</v>
      </c>
      <c r="G103" s="1" t="s">
        <v>12</v>
      </c>
      <c r="H103" s="4" t="s">
        <v>319</v>
      </c>
    </row>
    <row r="104" customFormat="false" ht="12.75" hidden="false" customHeight="false" outlineLevel="0" collapsed="false">
      <c r="A104" s="3" t="s">
        <v>320</v>
      </c>
      <c r="B104" s="3" t="s">
        <v>321</v>
      </c>
      <c r="C104" s="3" t="n">
        <v>2008</v>
      </c>
      <c r="D104" s="3" t="s">
        <v>55</v>
      </c>
      <c r="E104" s="3" t="s">
        <v>322</v>
      </c>
      <c r="F104" s="3" t="s">
        <v>22</v>
      </c>
      <c r="G104" s="3" t="s">
        <v>125</v>
      </c>
      <c r="H104" s="0" t="s">
        <v>323</v>
      </c>
    </row>
    <row r="105" customFormat="false" ht="12.75" hidden="false" customHeight="false" outlineLevel="0" collapsed="false">
      <c r="A105" s="1" t="s">
        <v>324</v>
      </c>
      <c r="B105" s="1" t="s">
        <v>325</v>
      </c>
      <c r="C105" s="1" t="n">
        <v>2010</v>
      </c>
      <c r="D105" s="1" t="s">
        <v>26</v>
      </c>
      <c r="E105" s="1" t="n">
        <v>2009</v>
      </c>
      <c r="F105" s="1" t="s">
        <v>22</v>
      </c>
      <c r="G105" s="1" t="s">
        <v>12</v>
      </c>
      <c r="H105" s="5" t="s">
        <v>326</v>
      </c>
    </row>
    <row r="106" customFormat="false" ht="12.75" hidden="false" customHeight="false" outlineLevel="0" collapsed="false">
      <c r="A106" s="3" t="s">
        <v>327</v>
      </c>
      <c r="B106" s="3" t="s">
        <v>328</v>
      </c>
      <c r="C106" s="3" t="n">
        <v>2010</v>
      </c>
      <c r="D106" s="3" t="s">
        <v>66</v>
      </c>
      <c r="E106" s="3" t="n">
        <v>2009</v>
      </c>
      <c r="F106" s="3" t="s">
        <v>22</v>
      </c>
      <c r="G106" s="3" t="s">
        <v>12</v>
      </c>
      <c r="H106" s="5" t="s">
        <v>329</v>
      </c>
    </row>
    <row r="107" customFormat="false" ht="12.75" hidden="false" customHeight="false" outlineLevel="0" collapsed="false">
      <c r="A107" s="1" t="s">
        <v>330</v>
      </c>
      <c r="B107" s="1" t="s">
        <v>331</v>
      </c>
      <c r="C107" s="1" t="n">
        <v>2010</v>
      </c>
      <c r="D107" s="1" t="s">
        <v>129</v>
      </c>
      <c r="E107" s="1" t="n">
        <v>2009</v>
      </c>
      <c r="F107" s="1" t="s">
        <v>80</v>
      </c>
      <c r="G107" s="1" t="s">
        <v>12</v>
      </c>
      <c r="H107" s="5" t="s">
        <v>130</v>
      </c>
    </row>
    <row r="108" customFormat="false" ht="12.75" hidden="false" customHeight="false" outlineLevel="0" collapsed="false">
      <c r="A108" s="3" t="s">
        <v>332</v>
      </c>
      <c r="B108" s="3" t="s">
        <v>333</v>
      </c>
      <c r="C108" s="3" t="n">
        <v>2012</v>
      </c>
      <c r="D108" s="3" t="s">
        <v>334</v>
      </c>
      <c r="E108" s="3" t="n">
        <v>2009</v>
      </c>
      <c r="F108" s="3" t="s">
        <v>80</v>
      </c>
      <c r="G108" s="3" t="s">
        <v>12</v>
      </c>
      <c r="H108" s="5" t="s">
        <v>335</v>
      </c>
    </row>
    <row r="109" customFormat="false" ht="12.75" hidden="false" customHeight="false" outlineLevel="0" collapsed="false">
      <c r="A109" s="1" t="s">
        <v>336</v>
      </c>
      <c r="B109" s="1" t="s">
        <v>337</v>
      </c>
      <c r="C109" s="1" t="n">
        <v>2010</v>
      </c>
      <c r="D109" s="1" t="s">
        <v>112</v>
      </c>
      <c r="E109" s="1" t="n">
        <v>2009</v>
      </c>
      <c r="F109" s="1" t="s">
        <v>80</v>
      </c>
      <c r="G109" s="1" t="s">
        <v>12</v>
      </c>
      <c r="H109" s="5" t="s">
        <v>338</v>
      </c>
    </row>
    <row r="110" customFormat="false" ht="12.75" hidden="false" customHeight="false" outlineLevel="0" collapsed="false">
      <c r="A110" s="3" t="s">
        <v>339</v>
      </c>
      <c r="B110" s="3" t="s">
        <v>340</v>
      </c>
      <c r="C110" s="3" t="n">
        <v>2014</v>
      </c>
      <c r="D110" s="3" t="s">
        <v>341</v>
      </c>
      <c r="E110" s="3" t="n">
        <v>2009</v>
      </c>
      <c r="F110" s="3" t="s">
        <v>22</v>
      </c>
      <c r="G110" s="3" t="s">
        <v>12</v>
      </c>
      <c r="H110" s="5" t="s">
        <v>342</v>
      </c>
    </row>
    <row r="111" customFormat="false" ht="12.75" hidden="false" customHeight="false" outlineLevel="0" collapsed="false">
      <c r="A111" s="1" t="s">
        <v>343</v>
      </c>
      <c r="B111" s="1" t="s">
        <v>344</v>
      </c>
      <c r="C111" s="1" t="n">
        <v>2012</v>
      </c>
      <c r="D111" s="1" t="s">
        <v>55</v>
      </c>
      <c r="E111" s="1" t="n">
        <v>2009</v>
      </c>
      <c r="F111" s="1" t="s">
        <v>22</v>
      </c>
      <c r="G111" s="1" t="s">
        <v>12</v>
      </c>
      <c r="H111" s="5" t="s">
        <v>56</v>
      </c>
    </row>
    <row r="112" customFormat="false" ht="12.75" hidden="false" customHeight="false" outlineLevel="0" collapsed="false">
      <c r="A112" s="3" t="s">
        <v>345</v>
      </c>
      <c r="B112" s="3" t="s">
        <v>346</v>
      </c>
      <c r="C112" s="3" t="n">
        <v>2013</v>
      </c>
      <c r="D112" s="3" t="s">
        <v>16</v>
      </c>
      <c r="E112" s="3" t="n">
        <v>2009</v>
      </c>
      <c r="F112" s="3" t="s">
        <v>22</v>
      </c>
      <c r="G112" s="3" t="s">
        <v>12</v>
      </c>
      <c r="H112" s="5" t="s">
        <v>347</v>
      </c>
    </row>
    <row r="113" customFormat="false" ht="12.75" hidden="false" customHeight="false" outlineLevel="0" collapsed="false">
      <c r="A113" s="1" t="s">
        <v>348</v>
      </c>
      <c r="B113" s="1" t="s">
        <v>349</v>
      </c>
      <c r="C113" s="1" t="n">
        <v>2011</v>
      </c>
      <c r="D113" s="1" t="s">
        <v>16</v>
      </c>
      <c r="E113" s="1" t="n">
        <v>2009</v>
      </c>
      <c r="F113" s="1" t="s">
        <v>22</v>
      </c>
      <c r="G113" s="1" t="s">
        <v>12</v>
      </c>
      <c r="H113" s="5" t="s">
        <v>245</v>
      </c>
    </row>
    <row r="114" customFormat="false" ht="12.75" hidden="false" customHeight="false" outlineLevel="0" collapsed="false">
      <c r="A114" s="3" t="s">
        <v>350</v>
      </c>
      <c r="B114" s="3" t="s">
        <v>351</v>
      </c>
      <c r="C114" s="3" t="n">
        <v>2010</v>
      </c>
      <c r="D114" s="3" t="s">
        <v>91</v>
      </c>
      <c r="E114" s="3" t="n">
        <v>2009</v>
      </c>
      <c r="F114" s="3" t="s">
        <v>22</v>
      </c>
      <c r="G114" s="3" t="s">
        <v>12</v>
      </c>
      <c r="H114" s="5" t="s">
        <v>352</v>
      </c>
    </row>
    <row r="115" customFormat="false" ht="12.75" hidden="false" customHeight="false" outlineLevel="0" collapsed="false">
      <c r="A115" s="1" t="s">
        <v>353</v>
      </c>
      <c r="B115" s="1" t="s">
        <v>354</v>
      </c>
      <c r="C115" s="1" t="n">
        <v>2019</v>
      </c>
      <c r="D115" s="1" t="s">
        <v>355</v>
      </c>
      <c r="E115" s="1" t="n">
        <v>2015</v>
      </c>
      <c r="F115" s="1" t="s">
        <v>22</v>
      </c>
      <c r="G115" s="1" t="s">
        <v>12</v>
      </c>
      <c r="H115" s="5" t="s">
        <v>356</v>
      </c>
    </row>
    <row r="116" customFormat="false" ht="12.75" hidden="false" customHeight="false" outlineLevel="0" collapsed="false">
      <c r="A116" s="3" t="s">
        <v>353</v>
      </c>
      <c r="B116" s="3" t="s">
        <v>354</v>
      </c>
      <c r="C116" s="3" t="n">
        <v>2019</v>
      </c>
      <c r="D116" s="3" t="s">
        <v>355</v>
      </c>
      <c r="E116" s="3" t="n">
        <v>2015</v>
      </c>
      <c r="F116" s="3" t="s">
        <v>22</v>
      </c>
      <c r="G116" s="3" t="s">
        <v>305</v>
      </c>
      <c r="H116" s="5" t="s">
        <v>356</v>
      </c>
    </row>
    <row r="117" customFormat="false" ht="12.75" hidden="false" customHeight="false" outlineLevel="0" collapsed="false">
      <c r="A117" s="1" t="s">
        <v>357</v>
      </c>
      <c r="B117" s="1" t="s">
        <v>358</v>
      </c>
      <c r="C117" s="1" t="n">
        <v>2012</v>
      </c>
      <c r="D117" s="1" t="s">
        <v>164</v>
      </c>
      <c r="E117" s="1" t="n">
        <v>2009</v>
      </c>
      <c r="F117" s="1" t="s">
        <v>31</v>
      </c>
      <c r="G117" s="1" t="s">
        <v>12</v>
      </c>
      <c r="H117" s="5" t="s">
        <v>359</v>
      </c>
    </row>
    <row r="118" customFormat="false" ht="12.75" hidden="false" customHeight="false" outlineLevel="0" collapsed="false">
      <c r="A118" s="3" t="s">
        <v>360</v>
      </c>
      <c r="B118" s="3" t="s">
        <v>361</v>
      </c>
      <c r="C118" s="3" t="n">
        <v>2017</v>
      </c>
      <c r="D118" s="3" t="s">
        <v>55</v>
      </c>
      <c r="E118" s="3" t="n">
        <v>2015</v>
      </c>
      <c r="F118" s="3" t="s">
        <v>22</v>
      </c>
      <c r="G118" s="3" t="s">
        <v>305</v>
      </c>
      <c r="H118" s="5" t="s">
        <v>362</v>
      </c>
    </row>
    <row r="119" customFormat="false" ht="12.75" hidden="false" customHeight="false" outlineLevel="0" collapsed="false">
      <c r="A119" s="1" t="s">
        <v>363</v>
      </c>
      <c r="B119" s="1" t="s">
        <v>364</v>
      </c>
      <c r="C119" s="1" t="n">
        <v>2016</v>
      </c>
      <c r="D119" s="1" t="s">
        <v>164</v>
      </c>
      <c r="E119" s="1" t="s">
        <v>365</v>
      </c>
      <c r="F119" s="1" t="s">
        <v>17</v>
      </c>
      <c r="G119" s="1" t="s">
        <v>305</v>
      </c>
      <c r="H119" s="5" t="s">
        <v>366</v>
      </c>
    </row>
    <row r="120" customFormat="false" ht="12.75" hidden="false" customHeight="false" outlineLevel="0" collapsed="false">
      <c r="A120" s="3" t="s">
        <v>363</v>
      </c>
      <c r="B120" s="3" t="s">
        <v>364</v>
      </c>
      <c r="C120" s="3" t="n">
        <v>2016</v>
      </c>
      <c r="D120" s="3" t="s">
        <v>164</v>
      </c>
      <c r="E120" s="3" t="s">
        <v>365</v>
      </c>
      <c r="F120" s="3" t="s">
        <v>17</v>
      </c>
      <c r="G120" s="3" t="s">
        <v>306</v>
      </c>
      <c r="H120" s="5" t="s">
        <v>366</v>
      </c>
    </row>
    <row r="121" customFormat="false" ht="12.75" hidden="false" customHeight="false" outlineLevel="0" collapsed="false">
      <c r="A121" s="1" t="s">
        <v>367</v>
      </c>
      <c r="B121" s="1" t="s">
        <v>368</v>
      </c>
      <c r="C121" s="1" t="n">
        <v>2018</v>
      </c>
      <c r="D121" s="1" t="s">
        <v>55</v>
      </c>
      <c r="E121" s="1" t="s">
        <v>369</v>
      </c>
      <c r="F121" s="1" t="s">
        <v>17</v>
      </c>
      <c r="G121" s="1" t="s">
        <v>12</v>
      </c>
      <c r="H121" s="5" t="s">
        <v>370</v>
      </c>
    </row>
    <row r="122" customFormat="false" ht="12.75" hidden="false" customHeight="false" outlineLevel="0" collapsed="false">
      <c r="A122" s="3" t="s">
        <v>371</v>
      </c>
      <c r="B122" s="3" t="s">
        <v>372</v>
      </c>
      <c r="C122" s="3" t="n">
        <v>2016</v>
      </c>
      <c r="D122" s="3" t="s">
        <v>26</v>
      </c>
      <c r="E122" s="3" t="s">
        <v>318</v>
      </c>
      <c r="F122" s="3" t="s">
        <v>31</v>
      </c>
      <c r="G122" s="3" t="s">
        <v>12</v>
      </c>
      <c r="H122" s="5" t="s">
        <v>373</v>
      </c>
    </row>
    <row r="123" customFormat="false" ht="12.75" hidden="false" customHeight="false" outlineLevel="0" collapsed="false">
      <c r="A123" s="1" t="s">
        <v>374</v>
      </c>
      <c r="B123" s="1" t="s">
        <v>375</v>
      </c>
      <c r="C123" s="1" t="n">
        <v>2016</v>
      </c>
      <c r="D123" s="1" t="s">
        <v>66</v>
      </c>
      <c r="E123" s="1" t="s">
        <v>376</v>
      </c>
      <c r="F123" s="1" t="s">
        <v>22</v>
      </c>
      <c r="G123" s="1" t="s">
        <v>125</v>
      </c>
      <c r="H123" s="5" t="s">
        <v>377</v>
      </c>
    </row>
    <row r="124" customFormat="false" ht="12.75" hidden="false" customHeight="false" outlineLevel="0" collapsed="false">
      <c r="A124" s="3" t="s">
        <v>378</v>
      </c>
      <c r="B124" s="3" t="s">
        <v>379</v>
      </c>
      <c r="C124" s="3" t="n">
        <v>2017</v>
      </c>
      <c r="D124" s="3" t="s">
        <v>87</v>
      </c>
      <c r="E124" s="3" t="s">
        <v>120</v>
      </c>
      <c r="F124" s="3" t="s">
        <v>22</v>
      </c>
      <c r="G124" s="3" t="s">
        <v>125</v>
      </c>
      <c r="H124" s="5" t="s">
        <v>380</v>
      </c>
    </row>
    <row r="125" customFormat="false" ht="12.75" hidden="false" customHeight="false" outlineLevel="0" collapsed="false">
      <c r="A125" s="1" t="s">
        <v>381</v>
      </c>
      <c r="B125" s="1" t="s">
        <v>382</v>
      </c>
      <c r="C125" s="1" t="n">
        <v>2015</v>
      </c>
      <c r="D125" s="1" t="s">
        <v>16</v>
      </c>
      <c r="E125" s="1" t="n">
        <v>2009</v>
      </c>
      <c r="F125" s="1" t="s">
        <v>11</v>
      </c>
      <c r="G125" s="1" t="s">
        <v>12</v>
      </c>
      <c r="H125" s="5" t="s">
        <v>383</v>
      </c>
    </row>
    <row r="126" customFormat="false" ht="12.75" hidden="false" customHeight="false" outlineLevel="0" collapsed="false">
      <c r="A126" s="3" t="s">
        <v>384</v>
      </c>
      <c r="B126" s="3" t="s">
        <v>385</v>
      </c>
      <c r="C126" s="3" t="n">
        <v>2010</v>
      </c>
      <c r="D126" s="3" t="s">
        <v>55</v>
      </c>
      <c r="E126" s="3" t="n">
        <v>2009</v>
      </c>
      <c r="F126" s="3" t="s">
        <v>22</v>
      </c>
      <c r="G126" s="3" t="s">
        <v>12</v>
      </c>
      <c r="H126" s="5" t="s">
        <v>386</v>
      </c>
    </row>
    <row r="127" customFormat="false" ht="18.75" hidden="false" customHeight="false" outlineLevel="0" collapsed="false">
      <c r="A127" s="1" t="s">
        <v>387</v>
      </c>
      <c r="B127" s="1" t="s">
        <v>388</v>
      </c>
      <c r="C127" s="1" t="n">
        <v>2010</v>
      </c>
      <c r="D127" s="1" t="s">
        <v>389</v>
      </c>
      <c r="E127" s="1" t="n">
        <v>2009</v>
      </c>
      <c r="F127" s="1" t="s">
        <v>22</v>
      </c>
      <c r="G127" s="1" t="s">
        <v>12</v>
      </c>
      <c r="H127" s="5" t="s">
        <v>390</v>
      </c>
    </row>
    <row r="128" customFormat="false" ht="12.75" hidden="false" customHeight="false" outlineLevel="0" collapsed="false">
      <c r="A128" s="3" t="s">
        <v>391</v>
      </c>
      <c r="B128" s="3" t="s">
        <v>392</v>
      </c>
      <c r="C128" s="3" t="n">
        <v>2011</v>
      </c>
      <c r="D128" s="3" t="s">
        <v>389</v>
      </c>
      <c r="E128" s="3" t="n">
        <v>2009</v>
      </c>
      <c r="F128" s="3" t="s">
        <v>22</v>
      </c>
      <c r="G128" s="3" t="s">
        <v>12</v>
      </c>
      <c r="H128" s="5" t="s">
        <v>393</v>
      </c>
    </row>
    <row r="129" customFormat="false" ht="12.75" hidden="false" customHeight="false" outlineLevel="0" collapsed="false">
      <c r="A129" s="1" t="s">
        <v>394</v>
      </c>
      <c r="B129" s="1" t="s">
        <v>395</v>
      </c>
      <c r="C129" s="1" t="n">
        <v>2017</v>
      </c>
      <c r="D129" s="1" t="s">
        <v>91</v>
      </c>
      <c r="E129" s="1" t="s">
        <v>249</v>
      </c>
      <c r="F129" s="1" t="s">
        <v>22</v>
      </c>
      <c r="G129" s="1" t="s">
        <v>12</v>
      </c>
      <c r="H129" s="5" t="s">
        <v>396</v>
      </c>
    </row>
    <row r="130" customFormat="false" ht="12.75" hidden="false" customHeight="false" outlineLevel="0" collapsed="false">
      <c r="A130" s="3" t="s">
        <v>397</v>
      </c>
      <c r="B130" s="3" t="s">
        <v>398</v>
      </c>
      <c r="C130" s="3" t="n">
        <v>2010</v>
      </c>
      <c r="D130" s="3" t="s">
        <v>303</v>
      </c>
      <c r="E130" s="3" t="n">
        <v>2009</v>
      </c>
      <c r="F130" s="3" t="s">
        <v>22</v>
      </c>
      <c r="G130" s="3" t="s">
        <v>12</v>
      </c>
      <c r="H130" s="5" t="s">
        <v>399</v>
      </c>
    </row>
    <row r="131" customFormat="false" ht="12.75" hidden="false" customHeight="false" outlineLevel="0" collapsed="false">
      <c r="A131" s="1" t="s">
        <v>400</v>
      </c>
      <c r="B131" s="1" t="s">
        <v>401</v>
      </c>
      <c r="C131" s="1" t="n">
        <v>2012</v>
      </c>
      <c r="D131" s="1" t="s">
        <v>51</v>
      </c>
      <c r="E131" s="1" t="n">
        <v>2009</v>
      </c>
      <c r="F131" s="1" t="s">
        <v>22</v>
      </c>
      <c r="G131" s="1" t="s">
        <v>12</v>
      </c>
      <c r="H131" s="5" t="s">
        <v>402</v>
      </c>
    </row>
    <row r="132" customFormat="false" ht="12.75" hidden="false" customHeight="false" outlineLevel="0" collapsed="false">
      <c r="A132" s="3" t="s">
        <v>403</v>
      </c>
      <c r="B132" s="3" t="s">
        <v>404</v>
      </c>
      <c r="C132" s="3" t="n">
        <v>2011</v>
      </c>
      <c r="D132" s="3" t="s">
        <v>405</v>
      </c>
      <c r="E132" s="3" t="n">
        <v>2009</v>
      </c>
      <c r="F132" s="3" t="s">
        <v>31</v>
      </c>
      <c r="G132" s="3" t="s">
        <v>12</v>
      </c>
      <c r="H132" s="5" t="s">
        <v>406</v>
      </c>
    </row>
    <row r="133" customFormat="false" ht="12.75" hidden="false" customHeight="false" outlineLevel="0" collapsed="false">
      <c r="A133" s="1" t="s">
        <v>407</v>
      </c>
      <c r="B133" s="1" t="s">
        <v>408</v>
      </c>
      <c r="C133" s="1" t="n">
        <v>2014</v>
      </c>
      <c r="D133" s="1" t="s">
        <v>91</v>
      </c>
      <c r="E133" s="1" t="s">
        <v>249</v>
      </c>
      <c r="F133" s="1" t="s">
        <v>22</v>
      </c>
      <c r="G133" s="1" t="s">
        <v>12</v>
      </c>
      <c r="H133" s="5" t="s">
        <v>409</v>
      </c>
    </row>
    <row r="134" customFormat="false" ht="12.75" hidden="false" customHeight="false" outlineLevel="0" collapsed="false">
      <c r="A134" s="3" t="s">
        <v>410</v>
      </c>
      <c r="B134" s="3" t="s">
        <v>411</v>
      </c>
      <c r="C134" s="3" t="n">
        <v>2016</v>
      </c>
      <c r="D134" s="3" t="s">
        <v>164</v>
      </c>
      <c r="E134" s="3" t="n">
        <v>2009</v>
      </c>
      <c r="F134" s="3" t="s">
        <v>22</v>
      </c>
      <c r="G134" s="3" t="s">
        <v>12</v>
      </c>
      <c r="H134" s="5" t="s">
        <v>412</v>
      </c>
    </row>
    <row r="135" customFormat="false" ht="18.75" hidden="false" customHeight="false" outlineLevel="0" collapsed="false">
      <c r="A135" s="1" t="s">
        <v>413</v>
      </c>
      <c r="B135" s="1" t="s">
        <v>414</v>
      </c>
      <c r="C135" s="1" t="n">
        <v>2011</v>
      </c>
      <c r="D135" s="1" t="s">
        <v>30</v>
      </c>
      <c r="E135" s="1" t="n">
        <v>2009</v>
      </c>
      <c r="F135" s="1" t="s">
        <v>31</v>
      </c>
      <c r="G135" s="1" t="s">
        <v>12</v>
      </c>
      <c r="H135" s="5" t="s">
        <v>415</v>
      </c>
    </row>
    <row r="136" customFormat="false" ht="12.75" hidden="false" customHeight="false" outlineLevel="0" collapsed="false">
      <c r="A136" s="3" t="s">
        <v>416</v>
      </c>
      <c r="B136" s="3" t="s">
        <v>417</v>
      </c>
      <c r="C136" s="3" t="n">
        <v>2012</v>
      </c>
      <c r="D136" s="3" t="s">
        <v>334</v>
      </c>
      <c r="E136" s="3" t="n">
        <v>2009</v>
      </c>
      <c r="F136" s="3" t="s">
        <v>22</v>
      </c>
      <c r="G136" s="3" t="s">
        <v>12</v>
      </c>
      <c r="H136" s="5" t="s">
        <v>418</v>
      </c>
    </row>
  </sheetData>
  <hyperlinks>
    <hyperlink ref="H14" r:id="rId1" display="10.1001/jama.2012.194139"/>
    <hyperlink ref="H82" r:id="rId2" display="10.1371/journal.pone.0165711"/>
    <hyperlink ref="H86" r:id="rId3" display="10.1002/jmv.24758"/>
    <hyperlink ref="H96" r:id="rId4" display="10.1002/jmv.24758"/>
    <hyperlink ref="H103" r:id="rId5" display="10.1016/j.jcrc.2018.08.017"/>
    <hyperlink ref="H106" r:id="rId6" display="10.1371/journal.pone.0012849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H40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pane xSplit="1" ySplit="0" topLeftCell="B1" activePane="topRight" state="frozen"/>
      <selection pane="topLeft" activeCell="A1" activeCellId="0" sqref="A1"/>
      <selection pane="topRight" activeCell="BR1" activeCellId="1" sqref="B3:EH3 BR1"/>
    </sheetView>
  </sheetViews>
  <sheetFormatPr defaultColWidth="12.00390625" defaultRowHeight="12.75" zeroHeight="false" outlineLevelRow="0" outlineLevelCol="0"/>
  <cols>
    <col collapsed="false" customWidth="true" hidden="false" outlineLevel="0" max="1" min="1" style="0" width="34.66"/>
    <col collapsed="false" customWidth="true" hidden="false" outlineLevel="0" max="2" min="2" style="6" width="5.89"/>
    <col collapsed="false" customWidth="true" hidden="false" outlineLevel="0" max="4" min="3" style="6" width="9"/>
    <col collapsed="false" customWidth="true" hidden="false" outlineLevel="0" max="7" min="5" style="6" width="5.89"/>
    <col collapsed="false" customWidth="true" hidden="false" outlineLevel="0" max="8" min="8" style="6" width="6.67"/>
    <col collapsed="false" customWidth="true" hidden="false" outlineLevel="0" max="9" min="9" style="6" width="7"/>
    <col collapsed="false" customWidth="true" hidden="false" outlineLevel="0" max="10" min="10" style="6" width="9"/>
    <col collapsed="false" customWidth="true" hidden="false" outlineLevel="0" max="12" min="11" style="6" width="7"/>
    <col collapsed="false" customWidth="true" hidden="false" outlineLevel="0" max="13" min="13" style="6" width="9"/>
    <col collapsed="false" customWidth="true" hidden="false" outlineLevel="0" max="18" min="14" style="6" width="7"/>
    <col collapsed="false" customWidth="true" hidden="false" outlineLevel="0" max="19" min="19" style="0" width="9"/>
    <col collapsed="false" customWidth="true" hidden="false" outlineLevel="0" max="26" min="20" style="6" width="7"/>
    <col collapsed="false" customWidth="true" hidden="false" outlineLevel="0" max="28" min="27" style="6" width="9"/>
    <col collapsed="false" customWidth="true" hidden="false" outlineLevel="0" max="33" min="29" style="6" width="7.11"/>
    <col collapsed="false" customWidth="true" hidden="false" outlineLevel="0" max="34" min="34" style="0" width="7.11"/>
    <col collapsed="false" customWidth="true" hidden="false" outlineLevel="0" max="36" min="35" style="0" width="9.56"/>
    <col collapsed="false" customWidth="true" hidden="false" outlineLevel="0" max="37" min="37" style="6" width="7.11"/>
    <col collapsed="false" customWidth="true" hidden="false" outlineLevel="0" max="38" min="38" style="6" width="9"/>
    <col collapsed="false" customWidth="true" hidden="false" outlineLevel="0" max="43" min="39" style="6" width="7.11"/>
    <col collapsed="false" customWidth="true" hidden="false" outlineLevel="0" max="73" min="44" style="0" width="9"/>
    <col collapsed="false" customWidth="true" hidden="false" outlineLevel="0" max="75" min="74" style="0" width="8.34"/>
    <col collapsed="false" customWidth="true" hidden="false" outlineLevel="0" max="79" min="76" style="6" width="7.89"/>
    <col collapsed="false" customWidth="true" hidden="false" outlineLevel="0" max="83" min="80" style="6" width="8.11"/>
    <col collapsed="false" customWidth="true" hidden="false" outlineLevel="0" max="138" min="84" style="6" width="9"/>
    <col collapsed="false" customWidth="true" hidden="false" outlineLevel="0" max="1023" min="1016" style="0" width="11.56"/>
  </cols>
  <sheetData>
    <row r="1" customFormat="false" ht="12.75" hidden="false" customHeight="false" outlineLevel="0" collapsed="false">
      <c r="A1" s="7" t="s">
        <v>419</v>
      </c>
      <c r="B1" s="8" t="s">
        <v>8</v>
      </c>
      <c r="C1" s="8" t="s">
        <v>14</v>
      </c>
      <c r="D1" s="8" t="s">
        <v>19</v>
      </c>
      <c r="E1" s="8" t="s">
        <v>24</v>
      </c>
      <c r="F1" s="8" t="s">
        <v>28</v>
      </c>
      <c r="G1" s="8" t="s">
        <v>33</v>
      </c>
      <c r="H1" s="8" t="s">
        <v>37</v>
      </c>
      <c r="I1" s="8" t="s">
        <v>40</v>
      </c>
      <c r="J1" s="8" t="s">
        <v>43</v>
      </c>
      <c r="K1" s="8" t="s">
        <v>46</v>
      </c>
      <c r="L1" s="8" t="s">
        <v>49</v>
      </c>
      <c r="M1" s="8" t="s">
        <v>53</v>
      </c>
      <c r="N1" s="8" t="s">
        <v>57</v>
      </c>
      <c r="O1" s="8" t="s">
        <v>60</v>
      </c>
      <c r="P1" s="8" t="s">
        <v>64</v>
      </c>
      <c r="Q1" s="8" t="s">
        <v>68</v>
      </c>
      <c r="R1" s="8" t="s">
        <v>71</v>
      </c>
      <c r="S1" s="8" t="s">
        <v>71</v>
      </c>
      <c r="T1" s="8" t="s">
        <v>77</v>
      </c>
      <c r="U1" s="8" t="s">
        <v>82</v>
      </c>
      <c r="V1" s="8" t="s">
        <v>85</v>
      </c>
      <c r="W1" s="8" t="s">
        <v>89</v>
      </c>
      <c r="X1" s="8" t="s">
        <v>93</v>
      </c>
      <c r="Y1" s="8" t="s">
        <v>97</v>
      </c>
      <c r="Z1" s="8" t="s">
        <v>100</v>
      </c>
      <c r="AA1" s="8" t="s">
        <v>103</v>
      </c>
      <c r="AB1" s="8" t="s">
        <v>106</v>
      </c>
      <c r="AC1" s="8" t="s">
        <v>110</v>
      </c>
      <c r="AD1" s="8" t="s">
        <v>114</v>
      </c>
      <c r="AE1" s="8" t="s">
        <v>118</v>
      </c>
      <c r="AF1" s="8" t="s">
        <v>122</v>
      </c>
      <c r="AG1" s="8" t="s">
        <v>127</v>
      </c>
      <c r="AH1" s="8" t="s">
        <v>131</v>
      </c>
      <c r="AI1" s="8" t="s">
        <v>134</v>
      </c>
      <c r="AJ1" s="8" t="s">
        <v>134</v>
      </c>
      <c r="AK1" s="8" t="s">
        <v>138</v>
      </c>
      <c r="AL1" s="8" t="s">
        <v>142</v>
      </c>
      <c r="AM1" s="8" t="s">
        <v>146</v>
      </c>
      <c r="AN1" s="8" t="s">
        <v>150</v>
      </c>
      <c r="AO1" s="8" t="s">
        <v>154</v>
      </c>
      <c r="AP1" s="8" t="s">
        <v>156</v>
      </c>
      <c r="AQ1" s="8" t="s">
        <v>159</v>
      </c>
      <c r="AR1" s="8" t="s">
        <v>162</v>
      </c>
      <c r="AS1" s="8" t="s">
        <v>166</v>
      </c>
      <c r="AT1" s="8" t="s">
        <v>170</v>
      </c>
      <c r="AU1" s="8" t="s">
        <v>173</v>
      </c>
      <c r="AV1" s="8" t="s">
        <v>176</v>
      </c>
      <c r="AW1" s="8" t="s">
        <v>179</v>
      </c>
      <c r="AX1" s="8" t="s">
        <v>182</v>
      </c>
      <c r="AY1" s="8" t="s">
        <v>185</v>
      </c>
      <c r="AZ1" s="8" t="s">
        <v>188</v>
      </c>
      <c r="BA1" s="8" t="s">
        <v>191</v>
      </c>
      <c r="BB1" s="8" t="s">
        <v>195</v>
      </c>
      <c r="BC1" s="8" t="s">
        <v>198</v>
      </c>
      <c r="BD1" s="8" t="s">
        <v>200</v>
      </c>
      <c r="BE1" s="8" t="s">
        <v>202</v>
      </c>
      <c r="BF1" s="8" t="s">
        <v>205</v>
      </c>
      <c r="BG1" s="8" t="s">
        <v>208</v>
      </c>
      <c r="BH1" s="8" t="s">
        <v>211</v>
      </c>
      <c r="BI1" s="8" t="s">
        <v>214</v>
      </c>
      <c r="BJ1" s="8" t="s">
        <v>217</v>
      </c>
      <c r="BK1" s="8" t="s">
        <v>220</v>
      </c>
      <c r="BL1" s="8" t="s">
        <v>223</v>
      </c>
      <c r="BM1" s="8" t="s">
        <v>227</v>
      </c>
      <c r="BN1" s="8" t="s">
        <v>420</v>
      </c>
      <c r="BO1" s="8" t="s">
        <v>231</v>
      </c>
      <c r="BP1" s="8" t="s">
        <v>234</v>
      </c>
      <c r="BQ1" s="8" t="s">
        <v>237</v>
      </c>
      <c r="BR1" s="8" t="s">
        <v>240</v>
      </c>
      <c r="BS1" s="8" t="s">
        <v>243</v>
      </c>
      <c r="BT1" s="8" t="s">
        <v>246</v>
      </c>
      <c r="BU1" s="8" t="s">
        <v>251</v>
      </c>
      <c r="BV1" s="8" t="s">
        <v>255</v>
      </c>
      <c r="BW1" s="8" t="s">
        <v>259</v>
      </c>
      <c r="BX1" s="8" t="s">
        <v>262</v>
      </c>
      <c r="BY1" s="8" t="s">
        <v>262</v>
      </c>
      <c r="BZ1" s="8" t="s">
        <v>265</v>
      </c>
      <c r="CA1" s="8" t="s">
        <v>268</v>
      </c>
      <c r="CB1" s="8" t="s">
        <v>271</v>
      </c>
      <c r="CC1" s="8" t="s">
        <v>274</v>
      </c>
      <c r="CD1" s="8" t="s">
        <v>278</v>
      </c>
      <c r="CE1" s="8" t="s">
        <v>281</v>
      </c>
      <c r="CF1" s="8" t="s">
        <v>284</v>
      </c>
      <c r="CG1" s="8" t="s">
        <v>288</v>
      </c>
      <c r="CH1" s="8" t="s">
        <v>291</v>
      </c>
      <c r="CI1" s="8" t="s">
        <v>294</v>
      </c>
      <c r="CJ1" s="8" t="s">
        <v>297</v>
      </c>
      <c r="CK1" s="8" t="s">
        <v>301</v>
      </c>
      <c r="CL1" s="8" t="s">
        <v>251</v>
      </c>
      <c r="CM1" s="8" t="s">
        <v>262</v>
      </c>
      <c r="CN1" s="8" t="s">
        <v>262</v>
      </c>
      <c r="CO1" s="8" t="s">
        <v>262</v>
      </c>
      <c r="CP1" s="8" t="s">
        <v>262</v>
      </c>
      <c r="CQ1" s="8" t="s">
        <v>271</v>
      </c>
      <c r="CR1" s="8" t="s">
        <v>281</v>
      </c>
      <c r="CS1" s="8" t="s">
        <v>294</v>
      </c>
      <c r="CT1" s="8" t="s">
        <v>297</v>
      </c>
      <c r="CU1" s="8" t="s">
        <v>301</v>
      </c>
      <c r="CV1" s="8" t="s">
        <v>307</v>
      </c>
      <c r="CW1" s="8" t="s">
        <v>309</v>
      </c>
      <c r="CX1" s="8" t="s">
        <v>312</v>
      </c>
      <c r="CY1" s="8" t="s">
        <v>312</v>
      </c>
      <c r="CZ1" s="8" t="s">
        <v>316</v>
      </c>
      <c r="DA1" s="8" t="s">
        <v>320</v>
      </c>
      <c r="DB1" s="8" t="s">
        <v>324</v>
      </c>
      <c r="DC1" s="8" t="s">
        <v>327</v>
      </c>
      <c r="DD1" s="8" t="s">
        <v>330</v>
      </c>
      <c r="DE1" s="8" t="s">
        <v>332</v>
      </c>
      <c r="DF1" s="8" t="s">
        <v>336</v>
      </c>
      <c r="DG1" s="8" t="s">
        <v>339</v>
      </c>
      <c r="DH1" s="8" t="s">
        <v>343</v>
      </c>
      <c r="DI1" s="8" t="s">
        <v>345</v>
      </c>
      <c r="DJ1" s="8" t="s">
        <v>348</v>
      </c>
      <c r="DK1" s="8" t="s">
        <v>350</v>
      </c>
      <c r="DL1" s="8" t="s">
        <v>353</v>
      </c>
      <c r="DM1" s="8" t="s">
        <v>353</v>
      </c>
      <c r="DN1" s="8" t="s">
        <v>357</v>
      </c>
      <c r="DO1" s="8" t="s">
        <v>360</v>
      </c>
      <c r="DP1" s="8" t="s">
        <v>363</v>
      </c>
      <c r="DQ1" s="8" t="s">
        <v>363</v>
      </c>
      <c r="DR1" s="8" t="s">
        <v>367</v>
      </c>
      <c r="DS1" s="8" t="s">
        <v>371</v>
      </c>
      <c r="DT1" s="8" t="s">
        <v>374</v>
      </c>
      <c r="DU1" s="8" t="s">
        <v>378</v>
      </c>
      <c r="DV1" s="8" t="s">
        <v>421</v>
      </c>
      <c r="DW1" s="8" t="s">
        <v>384</v>
      </c>
      <c r="DX1" s="8" t="s">
        <v>387</v>
      </c>
      <c r="DY1" s="8" t="s">
        <v>391</v>
      </c>
      <c r="DZ1" s="8" t="s">
        <v>394</v>
      </c>
      <c r="EA1" s="8" t="s">
        <v>397</v>
      </c>
      <c r="EB1" s="8" t="s">
        <v>400</v>
      </c>
      <c r="EC1" s="8" t="s">
        <v>403</v>
      </c>
      <c r="ED1" s="8" t="s">
        <v>407</v>
      </c>
      <c r="EE1" s="8" t="s">
        <v>422</v>
      </c>
      <c r="EF1" s="8" t="s">
        <v>410</v>
      </c>
      <c r="EG1" s="8" t="s">
        <v>413</v>
      </c>
      <c r="EH1" s="8" t="s">
        <v>416</v>
      </c>
    </row>
    <row r="2" customFormat="false" ht="12.75" hidden="false" customHeight="false" outlineLevel="0" collapsed="false">
      <c r="A2" s="7" t="s">
        <v>423</v>
      </c>
      <c r="B2" s="8" t="s">
        <v>424</v>
      </c>
      <c r="C2" s="8" t="s">
        <v>424</v>
      </c>
      <c r="D2" s="8" t="s">
        <v>424</v>
      </c>
      <c r="E2" s="8" t="s">
        <v>424</v>
      </c>
      <c r="F2" s="8" t="s">
        <v>424</v>
      </c>
      <c r="G2" s="8" t="s">
        <v>424</v>
      </c>
      <c r="H2" s="8" t="s">
        <v>424</v>
      </c>
      <c r="I2" s="8" t="s">
        <v>424</v>
      </c>
      <c r="J2" s="8" t="s">
        <v>424</v>
      </c>
      <c r="K2" s="8" t="s">
        <v>424</v>
      </c>
      <c r="L2" s="8" t="s">
        <v>424</v>
      </c>
      <c r="M2" s="8" t="s">
        <v>424</v>
      </c>
      <c r="N2" s="8" t="s">
        <v>424</v>
      </c>
      <c r="O2" s="8" t="s">
        <v>424</v>
      </c>
      <c r="P2" s="8" t="s">
        <v>424</v>
      </c>
      <c r="Q2" s="8" t="s">
        <v>424</v>
      </c>
      <c r="R2" s="8" t="s">
        <v>424</v>
      </c>
      <c r="S2" s="8" t="s">
        <v>424</v>
      </c>
      <c r="T2" s="8" t="s">
        <v>424</v>
      </c>
      <c r="U2" s="8" t="s">
        <v>424</v>
      </c>
      <c r="V2" s="8" t="s">
        <v>424</v>
      </c>
      <c r="W2" s="8" t="s">
        <v>424</v>
      </c>
      <c r="X2" s="8" t="s">
        <v>424</v>
      </c>
      <c r="Y2" s="8" t="s">
        <v>424</v>
      </c>
      <c r="Z2" s="8" t="s">
        <v>424</v>
      </c>
      <c r="AA2" s="8" t="s">
        <v>424</v>
      </c>
      <c r="AB2" s="8" t="s">
        <v>424</v>
      </c>
      <c r="AC2" s="8" t="s">
        <v>424</v>
      </c>
      <c r="AD2" s="8" t="s">
        <v>424</v>
      </c>
      <c r="AE2" s="8" t="s">
        <v>424</v>
      </c>
      <c r="AF2" s="8" t="s">
        <v>424</v>
      </c>
      <c r="AG2" s="8" t="s">
        <v>424</v>
      </c>
      <c r="AH2" s="8" t="s">
        <v>424</v>
      </c>
      <c r="AI2" s="8" t="s">
        <v>424</v>
      </c>
      <c r="AJ2" s="8" t="s">
        <v>424</v>
      </c>
      <c r="AK2" s="8" t="s">
        <v>424</v>
      </c>
      <c r="AL2" s="8" t="s">
        <v>424</v>
      </c>
      <c r="AM2" s="8" t="s">
        <v>424</v>
      </c>
      <c r="AN2" s="8" t="s">
        <v>424</v>
      </c>
      <c r="AO2" s="8" t="s">
        <v>424</v>
      </c>
      <c r="AP2" s="8" t="s">
        <v>424</v>
      </c>
      <c r="AQ2" s="8" t="s">
        <v>424</v>
      </c>
      <c r="AR2" s="8" t="s">
        <v>424</v>
      </c>
      <c r="AS2" s="8" t="s">
        <v>424</v>
      </c>
      <c r="AT2" s="8" t="s">
        <v>424</v>
      </c>
      <c r="AU2" s="8" t="s">
        <v>424</v>
      </c>
      <c r="AV2" s="8" t="s">
        <v>424</v>
      </c>
      <c r="AW2" s="8" t="s">
        <v>424</v>
      </c>
      <c r="AX2" s="8" t="s">
        <v>424</v>
      </c>
      <c r="AY2" s="8" t="s">
        <v>424</v>
      </c>
      <c r="AZ2" s="8" t="s">
        <v>424</v>
      </c>
      <c r="BA2" s="8" t="s">
        <v>424</v>
      </c>
      <c r="BB2" s="8" t="s">
        <v>424</v>
      </c>
      <c r="BC2" s="8" t="s">
        <v>424</v>
      </c>
      <c r="BD2" s="8" t="s">
        <v>424</v>
      </c>
      <c r="BE2" s="8" t="s">
        <v>424</v>
      </c>
      <c r="BF2" s="8" t="s">
        <v>424</v>
      </c>
      <c r="BG2" s="8" t="s">
        <v>424</v>
      </c>
      <c r="BH2" s="8" t="s">
        <v>424</v>
      </c>
      <c r="BI2" s="8" t="s">
        <v>424</v>
      </c>
      <c r="BJ2" s="8" t="s">
        <v>424</v>
      </c>
      <c r="BK2" s="8" t="s">
        <v>424</v>
      </c>
      <c r="BL2" s="8" t="s">
        <v>424</v>
      </c>
      <c r="BM2" s="8" t="s">
        <v>424</v>
      </c>
      <c r="BN2" s="8" t="s">
        <v>424</v>
      </c>
      <c r="BO2" s="8" t="s">
        <v>424</v>
      </c>
      <c r="BP2" s="8" t="s">
        <v>424</v>
      </c>
      <c r="BQ2" s="8" t="s">
        <v>424</v>
      </c>
      <c r="BR2" s="8" t="s">
        <v>424</v>
      </c>
      <c r="BS2" s="8" t="s">
        <v>424</v>
      </c>
      <c r="BT2" s="8" t="s">
        <v>424</v>
      </c>
      <c r="BU2" s="8" t="s">
        <v>424</v>
      </c>
      <c r="BV2" s="8" t="s">
        <v>424</v>
      </c>
      <c r="BW2" s="8" t="s">
        <v>424</v>
      </c>
      <c r="BX2" s="8" t="s">
        <v>424</v>
      </c>
      <c r="BY2" s="8" t="s">
        <v>424</v>
      </c>
      <c r="BZ2" s="8" t="s">
        <v>424</v>
      </c>
      <c r="CA2" s="8" t="s">
        <v>424</v>
      </c>
      <c r="CB2" s="8" t="s">
        <v>424</v>
      </c>
      <c r="CC2" s="8" t="s">
        <v>424</v>
      </c>
      <c r="CD2" s="8" t="s">
        <v>424</v>
      </c>
      <c r="CE2" s="8" t="s">
        <v>424</v>
      </c>
      <c r="CF2" s="8" t="s">
        <v>424</v>
      </c>
      <c r="CG2" s="8" t="s">
        <v>424</v>
      </c>
      <c r="CH2" s="8" t="s">
        <v>424</v>
      </c>
      <c r="CI2" s="8" t="s">
        <v>424</v>
      </c>
      <c r="CJ2" s="8" t="s">
        <v>424</v>
      </c>
      <c r="CK2" s="8" t="s">
        <v>424</v>
      </c>
      <c r="CL2" s="8" t="s">
        <v>424</v>
      </c>
      <c r="CM2" s="8" t="s">
        <v>424</v>
      </c>
      <c r="CN2" s="8" t="s">
        <v>424</v>
      </c>
      <c r="CO2" s="8" t="s">
        <v>424</v>
      </c>
      <c r="CP2" s="8" t="s">
        <v>424</v>
      </c>
      <c r="CQ2" s="8" t="s">
        <v>424</v>
      </c>
      <c r="CR2" s="8" t="s">
        <v>424</v>
      </c>
      <c r="CS2" s="8" t="s">
        <v>424</v>
      </c>
      <c r="CT2" s="8" t="s">
        <v>424</v>
      </c>
      <c r="CU2" s="8" t="s">
        <v>424</v>
      </c>
      <c r="CV2" s="8" t="s">
        <v>424</v>
      </c>
      <c r="CW2" s="8" t="s">
        <v>424</v>
      </c>
      <c r="CX2" s="8" t="s">
        <v>424</v>
      </c>
      <c r="CY2" s="8" t="s">
        <v>424</v>
      </c>
      <c r="CZ2" s="8" t="s">
        <v>424</v>
      </c>
      <c r="DA2" s="8" t="s">
        <v>424</v>
      </c>
      <c r="DB2" s="8" t="s">
        <v>424</v>
      </c>
      <c r="DC2" s="8" t="s">
        <v>424</v>
      </c>
      <c r="DD2" s="8" t="s">
        <v>424</v>
      </c>
      <c r="DE2" s="8" t="s">
        <v>424</v>
      </c>
      <c r="DF2" s="8" t="s">
        <v>424</v>
      </c>
      <c r="DG2" s="8" t="s">
        <v>424</v>
      </c>
      <c r="DH2" s="8" t="s">
        <v>424</v>
      </c>
      <c r="DI2" s="8" t="s">
        <v>424</v>
      </c>
      <c r="DJ2" s="8" t="s">
        <v>424</v>
      </c>
      <c r="DK2" s="8" t="s">
        <v>424</v>
      </c>
      <c r="DL2" s="8" t="s">
        <v>424</v>
      </c>
      <c r="DM2" s="8" t="s">
        <v>424</v>
      </c>
      <c r="DN2" s="8" t="s">
        <v>424</v>
      </c>
      <c r="DO2" s="8" t="s">
        <v>424</v>
      </c>
      <c r="DP2" s="8" t="s">
        <v>424</v>
      </c>
      <c r="DQ2" s="8" t="s">
        <v>424</v>
      </c>
      <c r="DR2" s="8" t="s">
        <v>424</v>
      </c>
      <c r="DS2" s="8" t="s">
        <v>424</v>
      </c>
      <c r="DT2" s="8" t="s">
        <v>424</v>
      </c>
      <c r="DU2" s="8" t="s">
        <v>424</v>
      </c>
      <c r="DV2" s="8" t="s">
        <v>424</v>
      </c>
      <c r="DW2" s="8" t="s">
        <v>424</v>
      </c>
      <c r="DX2" s="8" t="s">
        <v>424</v>
      </c>
      <c r="DY2" s="8" t="s">
        <v>424</v>
      </c>
      <c r="DZ2" s="8" t="s">
        <v>424</v>
      </c>
      <c r="EA2" s="8" t="s">
        <v>424</v>
      </c>
      <c r="EB2" s="8" t="s">
        <v>424</v>
      </c>
      <c r="EC2" s="8" t="s">
        <v>424</v>
      </c>
      <c r="ED2" s="8" t="s">
        <v>424</v>
      </c>
      <c r="EE2" s="8" t="s">
        <v>424</v>
      </c>
      <c r="EF2" s="8" t="s">
        <v>424</v>
      </c>
      <c r="EG2" s="8" t="s">
        <v>424</v>
      </c>
      <c r="EH2" s="8" t="s">
        <v>424</v>
      </c>
    </row>
    <row r="3" customFormat="false" ht="12.75" hidden="false" customHeight="false" outlineLevel="0" collapsed="false">
      <c r="A3" s="7" t="s">
        <v>425</v>
      </c>
      <c r="B3" s="8" t="n">
        <v>60</v>
      </c>
      <c r="C3" s="8" t="n">
        <v>833</v>
      </c>
      <c r="D3" s="8" t="n">
        <v>22</v>
      </c>
      <c r="E3" s="8" t="n">
        <v>51</v>
      </c>
      <c r="F3" s="8" t="n">
        <v>103</v>
      </c>
      <c r="G3" s="8" t="n">
        <v>83</v>
      </c>
      <c r="H3" s="8" t="n">
        <v>60</v>
      </c>
      <c r="I3" s="8" t="n">
        <v>645</v>
      </c>
      <c r="J3" s="8" t="n">
        <v>66</v>
      </c>
      <c r="K3" s="8" t="n">
        <v>59</v>
      </c>
      <c r="L3" s="8" t="n">
        <v>160</v>
      </c>
      <c r="M3" s="8" t="n">
        <v>148</v>
      </c>
      <c r="N3" s="8" t="n">
        <v>683</v>
      </c>
      <c r="O3" s="8" t="n">
        <v>199</v>
      </c>
      <c r="P3" s="8" t="n">
        <v>93</v>
      </c>
      <c r="Q3" s="8" t="n">
        <v>128</v>
      </c>
      <c r="R3" s="8" t="n">
        <v>344</v>
      </c>
      <c r="S3" s="8" t="n">
        <v>744</v>
      </c>
      <c r="T3" s="8" t="n">
        <v>21</v>
      </c>
      <c r="U3" s="8" t="n">
        <v>100</v>
      </c>
      <c r="V3" s="8" t="n">
        <v>115</v>
      </c>
      <c r="W3" s="8" t="n">
        <v>68</v>
      </c>
      <c r="X3" s="8" t="n">
        <v>2901</v>
      </c>
      <c r="Y3" s="8" t="n">
        <v>683</v>
      </c>
      <c r="Z3" s="8" t="n">
        <v>2146</v>
      </c>
      <c r="AA3" s="8" t="n">
        <v>70</v>
      </c>
      <c r="AB3" s="8" t="n">
        <v>166</v>
      </c>
      <c r="AC3" s="8" t="n">
        <v>50</v>
      </c>
      <c r="AD3" s="8" t="n">
        <v>83</v>
      </c>
      <c r="AE3" s="8" t="n">
        <v>972</v>
      </c>
      <c r="AF3" s="8" t="n">
        <v>209</v>
      </c>
      <c r="AG3" s="8" t="n">
        <v>21</v>
      </c>
      <c r="AH3" s="8" t="n">
        <v>210</v>
      </c>
      <c r="AI3" s="8" t="n">
        <v>444</v>
      </c>
      <c r="AJ3" s="8" t="n">
        <v>63</v>
      </c>
      <c r="AK3" s="8" t="n">
        <v>99</v>
      </c>
      <c r="AL3" s="8" t="n">
        <v>105</v>
      </c>
      <c r="AM3" s="8" t="n">
        <v>4765</v>
      </c>
      <c r="AN3" s="8" t="n">
        <v>2205</v>
      </c>
      <c r="AO3" s="8" t="n">
        <v>300</v>
      </c>
      <c r="AP3" s="8" t="n">
        <v>5055</v>
      </c>
      <c r="AQ3" s="8" t="n">
        <v>34</v>
      </c>
      <c r="AR3" s="8" t="n">
        <v>235</v>
      </c>
      <c r="AS3" s="8" t="n">
        <v>478</v>
      </c>
      <c r="AT3" s="8" t="n">
        <v>133</v>
      </c>
      <c r="AU3" s="8" t="n">
        <v>147</v>
      </c>
      <c r="AV3" s="8" t="n">
        <v>838</v>
      </c>
      <c r="AW3" s="8" t="n">
        <v>30</v>
      </c>
      <c r="AX3" s="8" t="n">
        <v>57</v>
      </c>
      <c r="AY3" s="8" t="n">
        <v>75</v>
      </c>
      <c r="AZ3" s="8" t="n">
        <v>115</v>
      </c>
      <c r="BA3" s="8" t="n">
        <v>63</v>
      </c>
      <c r="BB3" s="8" t="n">
        <v>29</v>
      </c>
      <c r="BC3" s="8" t="n">
        <v>585</v>
      </c>
      <c r="BD3" s="8" t="n">
        <v>683</v>
      </c>
      <c r="BE3" s="8" t="n">
        <v>138</v>
      </c>
      <c r="BF3" s="8" t="n">
        <v>168</v>
      </c>
      <c r="BG3" s="8" t="n">
        <v>18</v>
      </c>
      <c r="BH3" s="8" t="n">
        <v>47</v>
      </c>
      <c r="BI3" s="8" t="n">
        <v>32</v>
      </c>
      <c r="BJ3" s="8" t="n">
        <v>337</v>
      </c>
      <c r="BK3" s="8" t="n">
        <v>96</v>
      </c>
      <c r="BL3" s="8" t="n">
        <v>75</v>
      </c>
      <c r="BM3" s="8" t="n">
        <v>96</v>
      </c>
      <c r="BN3" s="8" t="n">
        <v>115</v>
      </c>
      <c r="BO3" s="8" t="n">
        <v>47</v>
      </c>
      <c r="BP3" s="8" t="n">
        <v>30</v>
      </c>
      <c r="BQ3" s="8" t="n">
        <v>66</v>
      </c>
      <c r="BR3" s="8" t="n">
        <v>17</v>
      </c>
      <c r="BS3" s="8" t="n">
        <v>451</v>
      </c>
      <c r="BT3" s="8" t="n">
        <v>228</v>
      </c>
      <c r="BU3" s="8" t="n">
        <v>32</v>
      </c>
      <c r="BV3" s="8" t="n">
        <v>80</v>
      </c>
      <c r="BW3" s="8" t="n">
        <v>4491</v>
      </c>
      <c r="BX3" s="8" t="n">
        <v>163</v>
      </c>
      <c r="BY3" s="8" t="n">
        <v>761</v>
      </c>
      <c r="BZ3" s="8" t="n">
        <v>307</v>
      </c>
      <c r="CA3" s="8" t="n">
        <v>255</v>
      </c>
      <c r="CB3" s="8" t="n">
        <v>58</v>
      </c>
      <c r="CC3" s="8" t="n">
        <v>114</v>
      </c>
      <c r="CD3" s="8" t="n">
        <v>70</v>
      </c>
      <c r="CE3" s="8" t="n">
        <v>146</v>
      </c>
      <c r="CF3" s="8" t="n">
        <v>21</v>
      </c>
      <c r="CG3" s="8" t="n">
        <v>308</v>
      </c>
      <c r="CH3" s="8" t="n">
        <v>506</v>
      </c>
      <c r="CI3" s="8" t="n">
        <v>46</v>
      </c>
      <c r="CJ3" s="8" t="n">
        <v>28</v>
      </c>
      <c r="CK3" s="8" t="n">
        <v>54</v>
      </c>
      <c r="CL3" s="8" t="n">
        <v>4</v>
      </c>
      <c r="CM3" s="8" t="n">
        <v>252</v>
      </c>
      <c r="CN3" s="8" t="n">
        <v>415</v>
      </c>
      <c r="CO3" s="8" t="n">
        <v>1497</v>
      </c>
      <c r="CP3" s="8" t="n">
        <v>533</v>
      </c>
      <c r="CQ3" s="8" t="n">
        <v>30</v>
      </c>
      <c r="CR3" s="8" t="n">
        <v>88</v>
      </c>
      <c r="CS3" s="8" t="n">
        <v>54</v>
      </c>
      <c r="CT3" s="8" t="n">
        <v>8</v>
      </c>
      <c r="CU3" s="8" t="n">
        <v>8</v>
      </c>
      <c r="CV3" s="8" t="n">
        <v>32</v>
      </c>
      <c r="CW3" s="8" t="n">
        <v>54</v>
      </c>
      <c r="CX3" s="8" t="n">
        <v>1337</v>
      </c>
      <c r="CY3" s="8" t="n">
        <v>868</v>
      </c>
      <c r="CZ3" s="8" t="n">
        <v>1899</v>
      </c>
      <c r="DA3" s="8" t="n">
        <v>13</v>
      </c>
      <c r="DB3" s="8" t="n">
        <v>585</v>
      </c>
      <c r="DC3" s="8" t="n">
        <v>70</v>
      </c>
      <c r="DD3" s="8" t="n">
        <v>21</v>
      </c>
      <c r="DE3" s="8" t="n">
        <v>20</v>
      </c>
      <c r="DF3" s="8" t="n">
        <v>100</v>
      </c>
      <c r="DG3" s="8" t="n">
        <v>69</v>
      </c>
      <c r="DH3" s="8" t="n">
        <v>75</v>
      </c>
      <c r="DI3" s="8" t="n">
        <v>473</v>
      </c>
      <c r="DJ3" s="8" t="n">
        <v>451</v>
      </c>
      <c r="DK3" s="8" t="n">
        <v>631</v>
      </c>
      <c r="DL3" s="8" t="n">
        <v>155</v>
      </c>
      <c r="DM3" s="8" t="n">
        <v>52</v>
      </c>
      <c r="DN3" s="8" t="n">
        <v>105</v>
      </c>
      <c r="DO3" s="8" t="n">
        <v>217</v>
      </c>
      <c r="DP3" s="8" t="n">
        <v>267</v>
      </c>
      <c r="DQ3" s="8" t="n">
        <v>294</v>
      </c>
      <c r="DR3" s="8" t="n">
        <v>3180</v>
      </c>
      <c r="DS3" s="8" t="n">
        <v>1327</v>
      </c>
      <c r="DT3" s="8" t="n">
        <v>267</v>
      </c>
      <c r="DU3" s="8" t="n">
        <v>506</v>
      </c>
      <c r="DV3" s="8" t="n">
        <v>695</v>
      </c>
      <c r="DW3" s="8" t="n">
        <v>155</v>
      </c>
      <c r="DX3" s="8" t="n">
        <v>131</v>
      </c>
      <c r="DY3" s="8" t="n">
        <v>47</v>
      </c>
      <c r="DZ3" s="8" t="n">
        <v>185</v>
      </c>
      <c r="EA3" s="8" t="n">
        <v>63</v>
      </c>
      <c r="EB3" s="8" t="n">
        <v>59</v>
      </c>
      <c r="EC3" s="8" t="n">
        <v>32</v>
      </c>
      <c r="ED3" s="8" t="n">
        <v>392</v>
      </c>
      <c r="EE3" s="8" t="n">
        <v>631</v>
      </c>
      <c r="EF3" s="8" t="n">
        <v>607</v>
      </c>
      <c r="EG3" s="8" t="n">
        <v>24</v>
      </c>
      <c r="EH3" s="8" t="n">
        <v>89</v>
      </c>
    </row>
    <row r="4" customFormat="false" ht="12.75" hidden="false" customHeight="false" outlineLevel="0" collapsed="false">
      <c r="A4" s="7" t="s">
        <v>426</v>
      </c>
      <c r="B4" s="8" t="s">
        <v>427</v>
      </c>
      <c r="C4" s="8" t="s">
        <v>428</v>
      </c>
      <c r="D4" s="8" t="s">
        <v>427</v>
      </c>
      <c r="E4" s="7" t="s">
        <v>427</v>
      </c>
      <c r="F4" s="7" t="s">
        <v>427</v>
      </c>
      <c r="G4" s="7" t="s">
        <v>427</v>
      </c>
      <c r="H4" s="7" t="s">
        <v>427</v>
      </c>
      <c r="I4" s="8" t="s">
        <v>427</v>
      </c>
      <c r="J4" s="8" t="s">
        <v>428</v>
      </c>
      <c r="K4" s="8" t="s">
        <v>427</v>
      </c>
      <c r="L4" s="8" t="s">
        <v>427</v>
      </c>
      <c r="M4" s="8" t="s">
        <v>428</v>
      </c>
      <c r="N4" s="8"/>
      <c r="O4" s="8" t="s">
        <v>429</v>
      </c>
      <c r="P4" s="8" t="s">
        <v>427</v>
      </c>
      <c r="Q4" s="8" t="s">
        <v>427</v>
      </c>
      <c r="R4" s="8" t="s">
        <v>428</v>
      </c>
      <c r="S4" s="8" t="s">
        <v>427</v>
      </c>
      <c r="T4" s="8" t="s">
        <v>427</v>
      </c>
      <c r="U4" s="8" t="s">
        <v>429</v>
      </c>
      <c r="V4" s="8" t="s">
        <v>429</v>
      </c>
      <c r="W4" s="8" t="s">
        <v>429</v>
      </c>
      <c r="X4" s="8" t="s">
        <v>427</v>
      </c>
      <c r="Y4" s="8" t="s">
        <v>427</v>
      </c>
      <c r="Z4" s="8" t="s">
        <v>427</v>
      </c>
      <c r="AA4" s="8" t="s">
        <v>428</v>
      </c>
      <c r="AB4" s="8" t="s">
        <v>428</v>
      </c>
      <c r="AC4" s="8" t="s">
        <v>429</v>
      </c>
      <c r="AD4" s="8" t="s">
        <v>427</v>
      </c>
      <c r="AE4" s="8" t="s">
        <v>427</v>
      </c>
      <c r="AF4" s="8" t="s">
        <v>427</v>
      </c>
      <c r="AG4" s="8" t="s">
        <v>429</v>
      </c>
      <c r="AH4" s="8" t="s">
        <v>427</v>
      </c>
      <c r="AI4" s="8" t="s">
        <v>427</v>
      </c>
      <c r="AJ4" s="8" t="s">
        <v>428</v>
      </c>
      <c r="AK4" s="8" t="s">
        <v>427</v>
      </c>
      <c r="AL4" s="8" t="s">
        <v>428</v>
      </c>
      <c r="AM4" s="8" t="s">
        <v>427</v>
      </c>
      <c r="AN4" s="8" t="s">
        <v>427</v>
      </c>
      <c r="AO4" s="8" t="s">
        <v>427</v>
      </c>
      <c r="AP4" s="8" t="s">
        <v>427</v>
      </c>
      <c r="AQ4" s="8" t="s">
        <v>429</v>
      </c>
      <c r="AR4" s="8" t="s">
        <v>428</v>
      </c>
      <c r="AS4" s="8" t="s">
        <v>428</v>
      </c>
      <c r="AT4" s="8" t="s">
        <v>428</v>
      </c>
      <c r="AU4" s="8" t="s">
        <v>429</v>
      </c>
      <c r="AV4" s="8" t="s">
        <v>428</v>
      </c>
      <c r="AW4" s="8" t="s">
        <v>428</v>
      </c>
      <c r="AX4" s="8" t="s">
        <v>428</v>
      </c>
      <c r="AY4" s="8" t="s">
        <v>428</v>
      </c>
      <c r="AZ4" s="8" t="s">
        <v>428</v>
      </c>
      <c r="BA4" s="8" t="s">
        <v>427</v>
      </c>
      <c r="BB4" s="8" t="s">
        <v>427</v>
      </c>
      <c r="BC4" s="8" t="s">
        <v>427</v>
      </c>
      <c r="BD4" s="8" t="s">
        <v>429</v>
      </c>
      <c r="BE4" s="8" t="s">
        <v>427</v>
      </c>
      <c r="BF4" s="8" t="s">
        <v>427</v>
      </c>
      <c r="BG4" s="8" t="s">
        <v>427</v>
      </c>
      <c r="BH4" s="8" t="s">
        <v>427</v>
      </c>
      <c r="BI4" s="8" t="s">
        <v>427</v>
      </c>
      <c r="BJ4" s="8" t="s">
        <v>427</v>
      </c>
      <c r="BK4" s="8" t="s">
        <v>427</v>
      </c>
      <c r="BL4" s="8" t="s">
        <v>427</v>
      </c>
      <c r="BM4" s="8" t="s">
        <v>427</v>
      </c>
      <c r="BN4" s="8" t="s">
        <v>427</v>
      </c>
      <c r="BO4" s="8" t="s">
        <v>427</v>
      </c>
      <c r="BP4" s="8" t="s">
        <v>429</v>
      </c>
      <c r="BQ4" s="8" t="s">
        <v>427</v>
      </c>
      <c r="BR4" s="8" t="s">
        <v>427</v>
      </c>
      <c r="BS4" s="8" t="s">
        <v>428</v>
      </c>
      <c r="BT4" s="8" t="s">
        <v>427</v>
      </c>
      <c r="BU4" s="8" t="s">
        <v>428</v>
      </c>
      <c r="BV4" s="8" t="s">
        <v>427</v>
      </c>
      <c r="BW4" s="8"/>
      <c r="BX4" s="8" t="s">
        <v>428</v>
      </c>
      <c r="BY4" s="8" t="s">
        <v>427</v>
      </c>
      <c r="BZ4" s="8" t="s">
        <v>428</v>
      </c>
      <c r="CA4" s="8" t="s">
        <v>429</v>
      </c>
      <c r="CB4" s="8" t="s">
        <v>427</v>
      </c>
      <c r="CC4" s="8" t="s">
        <v>429</v>
      </c>
      <c r="CD4" s="8" t="s">
        <v>427</v>
      </c>
      <c r="CE4" s="8" t="s">
        <v>427</v>
      </c>
      <c r="CF4" s="8" t="s">
        <v>429</v>
      </c>
      <c r="CG4" s="8" t="s">
        <v>428</v>
      </c>
      <c r="CH4" s="8" t="s">
        <v>428</v>
      </c>
      <c r="CI4" s="8" t="s">
        <v>429</v>
      </c>
      <c r="CJ4" s="8" t="s">
        <v>427</v>
      </c>
      <c r="CK4" s="8" t="s">
        <v>428</v>
      </c>
      <c r="CL4" s="8" t="s">
        <v>428</v>
      </c>
      <c r="CM4" s="8" t="s">
        <v>428</v>
      </c>
      <c r="CN4" s="8" t="s">
        <v>428</v>
      </c>
      <c r="CO4" s="8" t="s">
        <v>427</v>
      </c>
      <c r="CP4" s="8" t="s">
        <v>427</v>
      </c>
      <c r="CQ4" s="8" t="s">
        <v>427</v>
      </c>
      <c r="CR4" s="8" t="s">
        <v>427</v>
      </c>
      <c r="CS4" s="8" t="s">
        <v>429</v>
      </c>
      <c r="CT4" s="8" t="s">
        <v>427</v>
      </c>
      <c r="CU4" s="8" t="s">
        <v>428</v>
      </c>
      <c r="CV4" s="8" t="s">
        <v>427</v>
      </c>
      <c r="CW4" s="8" t="s">
        <v>427</v>
      </c>
      <c r="CX4" s="8" t="s">
        <v>427</v>
      </c>
      <c r="CY4" s="8" t="s">
        <v>427</v>
      </c>
      <c r="CZ4" s="8" t="s">
        <v>427</v>
      </c>
      <c r="DA4" s="8" t="s">
        <v>428</v>
      </c>
      <c r="DB4" s="8" t="s">
        <v>427</v>
      </c>
      <c r="DC4" s="8" t="s">
        <v>427</v>
      </c>
      <c r="DD4" s="8" t="s">
        <v>429</v>
      </c>
      <c r="DE4" s="8" t="s">
        <v>429</v>
      </c>
      <c r="DF4" s="8" t="s">
        <v>429</v>
      </c>
      <c r="DG4" s="8" t="s">
        <v>429</v>
      </c>
      <c r="DH4" s="8" t="s">
        <v>428</v>
      </c>
      <c r="DI4" s="8" t="s">
        <v>429</v>
      </c>
      <c r="DJ4" s="8" t="s">
        <v>429</v>
      </c>
      <c r="DK4" s="8" t="s">
        <v>429</v>
      </c>
      <c r="DL4" s="8" t="s">
        <v>429</v>
      </c>
      <c r="DM4" s="8" t="s">
        <v>429</v>
      </c>
      <c r="DN4" s="8" t="s">
        <v>429</v>
      </c>
      <c r="DO4" s="8" t="s">
        <v>429</v>
      </c>
      <c r="DP4" s="8" t="s">
        <v>429</v>
      </c>
      <c r="DQ4" s="8" t="s">
        <v>429</v>
      </c>
      <c r="DR4" s="8" t="s">
        <v>428</v>
      </c>
      <c r="DS4" s="8" t="s">
        <v>427</v>
      </c>
      <c r="DT4" s="8" t="s">
        <v>428</v>
      </c>
      <c r="DU4" s="8" t="s">
        <v>427</v>
      </c>
      <c r="DV4" s="8" t="s">
        <v>428</v>
      </c>
      <c r="DW4" s="8" t="s">
        <v>427</v>
      </c>
      <c r="DX4" s="8" t="s">
        <v>429</v>
      </c>
      <c r="DY4" s="8" t="s">
        <v>429</v>
      </c>
      <c r="DZ4" s="8" t="s">
        <v>429</v>
      </c>
      <c r="EA4" s="8" t="s">
        <v>428</v>
      </c>
      <c r="EB4" s="8" t="s">
        <v>429</v>
      </c>
      <c r="EC4" s="8" t="s">
        <v>429</v>
      </c>
      <c r="ED4" s="8" t="s">
        <v>427</v>
      </c>
      <c r="EE4" s="8" t="s">
        <v>429</v>
      </c>
      <c r="EF4" s="8" t="s">
        <v>427</v>
      </c>
      <c r="EG4" s="8" t="s">
        <v>429</v>
      </c>
      <c r="EH4" s="8" t="s">
        <v>428</v>
      </c>
    </row>
    <row r="5" customFormat="false" ht="12.75" hidden="false" customHeight="false" outlineLevel="0" collapsed="false">
      <c r="A5" s="7" t="s">
        <v>430</v>
      </c>
      <c r="B5" s="8" t="n">
        <v>10</v>
      </c>
      <c r="C5" s="8" t="n">
        <v>0</v>
      </c>
      <c r="D5" s="8" t="n">
        <v>0</v>
      </c>
      <c r="E5" s="8" t="n">
        <v>4</v>
      </c>
      <c r="F5" s="8" t="n">
        <v>18</v>
      </c>
      <c r="G5" s="8"/>
      <c r="H5" s="8" t="n">
        <v>12</v>
      </c>
      <c r="I5" s="8" t="n">
        <v>119</v>
      </c>
      <c r="J5" s="8" t="n">
        <v>6</v>
      </c>
      <c r="K5" s="8" t="n">
        <v>8</v>
      </c>
      <c r="L5" s="8" t="n">
        <v>7</v>
      </c>
      <c r="M5" s="8" t="n">
        <v>2</v>
      </c>
      <c r="N5" s="8"/>
      <c r="O5" s="8" t="n">
        <v>20</v>
      </c>
      <c r="P5" s="8" t="n">
        <v>22</v>
      </c>
      <c r="Q5" s="8" t="n">
        <v>11</v>
      </c>
      <c r="R5" s="8" t="n">
        <v>8</v>
      </c>
      <c r="S5" s="8" t="n">
        <v>56</v>
      </c>
      <c r="T5" s="8" t="n">
        <v>17</v>
      </c>
      <c r="U5" s="8" t="s">
        <v>431</v>
      </c>
      <c r="V5" s="8" t="s">
        <v>431</v>
      </c>
      <c r="W5" s="8" t="s">
        <v>431</v>
      </c>
      <c r="X5" s="8" t="n">
        <v>304</v>
      </c>
      <c r="Y5" s="8" t="n">
        <v>309</v>
      </c>
      <c r="Z5" s="8" t="n">
        <v>332</v>
      </c>
      <c r="AA5" s="8" t="s">
        <v>431</v>
      </c>
      <c r="AB5" s="8" t="s">
        <v>431</v>
      </c>
      <c r="AC5" s="8" t="n">
        <v>2</v>
      </c>
      <c r="AD5" s="8" t="n">
        <v>26</v>
      </c>
      <c r="AE5" s="8" t="n">
        <v>242</v>
      </c>
      <c r="AF5" s="8" t="n">
        <v>30</v>
      </c>
      <c r="AG5" s="8" t="s">
        <v>431</v>
      </c>
      <c r="AH5" s="8" t="n">
        <v>21</v>
      </c>
      <c r="AI5" s="8" t="n">
        <v>93</v>
      </c>
      <c r="AJ5" s="8" t="n">
        <v>4</v>
      </c>
      <c r="AK5" s="8" t="s">
        <v>431</v>
      </c>
      <c r="AL5" s="8" t="n">
        <v>5</v>
      </c>
      <c r="AM5" s="8" t="n">
        <v>175</v>
      </c>
      <c r="AN5" s="8" t="n">
        <v>487</v>
      </c>
      <c r="AO5" s="8" t="n">
        <v>67</v>
      </c>
      <c r="AP5" s="8" t="n">
        <v>179</v>
      </c>
      <c r="AQ5" s="8" t="s">
        <v>431</v>
      </c>
      <c r="AR5" s="8" t="n">
        <v>2</v>
      </c>
      <c r="AS5" s="8" t="n">
        <v>2</v>
      </c>
      <c r="AT5" s="8" t="s">
        <v>431</v>
      </c>
      <c r="AU5" s="8" t="n">
        <v>57</v>
      </c>
      <c r="AV5" s="8" t="n">
        <v>75</v>
      </c>
      <c r="AW5" s="8" t="n">
        <v>7</v>
      </c>
      <c r="AX5" s="8" t="n">
        <v>4</v>
      </c>
      <c r="AY5" s="8" t="n">
        <v>2</v>
      </c>
      <c r="AZ5" s="8" t="n">
        <v>1</v>
      </c>
      <c r="BA5" s="8" t="n">
        <v>1</v>
      </c>
      <c r="BB5" s="8" t="n">
        <v>5</v>
      </c>
      <c r="BC5" s="8" t="n">
        <v>13</v>
      </c>
      <c r="BD5" s="8" t="n">
        <v>160</v>
      </c>
      <c r="BE5" s="8" t="n">
        <v>37</v>
      </c>
      <c r="BF5" s="8" t="n">
        <v>29</v>
      </c>
      <c r="BG5" s="8" t="n">
        <v>10</v>
      </c>
      <c r="BH5" s="8" t="n">
        <v>8</v>
      </c>
      <c r="BI5" s="8" t="n">
        <v>8</v>
      </c>
      <c r="BJ5" s="8" t="n">
        <v>156</v>
      </c>
      <c r="BK5" s="8" t="n">
        <v>48</v>
      </c>
      <c r="BL5" s="8" t="n">
        <v>19</v>
      </c>
      <c r="BM5" s="8" t="n">
        <v>10</v>
      </c>
      <c r="BN5" s="8" t="s">
        <v>431</v>
      </c>
      <c r="BO5" s="8" t="s">
        <v>431</v>
      </c>
      <c r="BP5" s="8" t="n">
        <v>5</v>
      </c>
      <c r="BQ5" s="8" t="n">
        <v>44</v>
      </c>
      <c r="BR5" s="8" t="n">
        <v>4</v>
      </c>
      <c r="BS5" s="8" t="n">
        <v>38</v>
      </c>
      <c r="BT5" s="8" t="n">
        <v>12</v>
      </c>
      <c r="BU5" s="8" t="n">
        <v>5</v>
      </c>
      <c r="BV5" s="8" t="n">
        <v>41</v>
      </c>
      <c r="BW5" s="8"/>
      <c r="BX5" s="8" t="n">
        <v>0</v>
      </c>
      <c r="BY5" s="8" t="n">
        <v>28</v>
      </c>
      <c r="BZ5" s="8" t="n">
        <v>9</v>
      </c>
      <c r="CA5" s="8" t="n">
        <v>89</v>
      </c>
      <c r="CB5" s="8" t="n">
        <v>1</v>
      </c>
      <c r="CC5" s="8"/>
      <c r="CD5" s="8" t="n">
        <v>10</v>
      </c>
      <c r="CE5" s="8" t="n">
        <v>29</v>
      </c>
      <c r="CF5" s="8"/>
      <c r="CG5" s="8" t="n">
        <v>6</v>
      </c>
      <c r="CH5" s="8" t="n">
        <v>5</v>
      </c>
      <c r="CI5" s="8" t="n">
        <v>10</v>
      </c>
      <c r="CJ5" s="8" t="n">
        <v>10</v>
      </c>
      <c r="CK5" s="8" t="s">
        <v>431</v>
      </c>
      <c r="CL5" s="8" t="n">
        <v>0</v>
      </c>
      <c r="CM5" s="8" t="n">
        <v>1</v>
      </c>
      <c r="CN5" s="8" t="n">
        <v>1</v>
      </c>
      <c r="CO5" s="8" t="n">
        <v>59</v>
      </c>
      <c r="CP5" s="8" t="n">
        <v>22</v>
      </c>
      <c r="CQ5" s="8" t="n">
        <v>0</v>
      </c>
      <c r="CR5" s="8" t="n">
        <v>15</v>
      </c>
      <c r="CS5" s="8" t="n">
        <v>8</v>
      </c>
      <c r="CT5" s="8" t="n">
        <v>3</v>
      </c>
      <c r="CU5" s="8"/>
      <c r="CV5" s="8" t="n">
        <v>6</v>
      </c>
      <c r="CW5" s="8" t="n">
        <v>2</v>
      </c>
      <c r="CX5" s="8" t="n">
        <v>277</v>
      </c>
      <c r="CY5" s="8" t="n">
        <v>210</v>
      </c>
      <c r="CZ5" s="8" t="n">
        <v>449</v>
      </c>
      <c r="DA5" s="8" t="n">
        <v>1</v>
      </c>
      <c r="DB5" s="8" t="n">
        <v>13</v>
      </c>
      <c r="DC5" s="8" t="n">
        <v>2</v>
      </c>
      <c r="DD5" s="8" t="s">
        <v>431</v>
      </c>
      <c r="DE5" s="8" t="s">
        <v>431</v>
      </c>
      <c r="DF5" s="8" t="s">
        <v>431</v>
      </c>
      <c r="DG5" s="8" t="n">
        <v>22</v>
      </c>
      <c r="DH5" s="8" t="n">
        <v>2</v>
      </c>
      <c r="DI5" s="8" t="n">
        <v>37</v>
      </c>
      <c r="DJ5" s="8" t="n">
        <v>38</v>
      </c>
      <c r="DK5" s="8" t="n">
        <v>29</v>
      </c>
      <c r="DL5" s="8" t="n">
        <v>11</v>
      </c>
      <c r="DM5" s="8" t="n">
        <v>13</v>
      </c>
      <c r="DN5" s="8" t="n">
        <v>29</v>
      </c>
      <c r="DO5" s="8" t="n">
        <v>13</v>
      </c>
      <c r="DP5" s="8" t="s">
        <v>431</v>
      </c>
      <c r="DQ5" s="8" t="s">
        <v>431</v>
      </c>
      <c r="DR5" s="8" t="n">
        <v>14</v>
      </c>
      <c r="DS5" s="8" t="n">
        <v>274</v>
      </c>
      <c r="DT5" s="8" t="n">
        <v>0</v>
      </c>
      <c r="DU5" s="8" t="n">
        <v>16</v>
      </c>
      <c r="DV5" s="8" t="n">
        <v>3</v>
      </c>
      <c r="DW5" s="8" t="n">
        <v>27</v>
      </c>
      <c r="DX5" s="8" t="n">
        <v>9</v>
      </c>
      <c r="DY5" s="8" t="n">
        <v>1</v>
      </c>
      <c r="DZ5" s="8" t="n">
        <v>60</v>
      </c>
      <c r="EA5" s="8" t="n">
        <v>0</v>
      </c>
      <c r="EB5" s="8" t="n">
        <v>16</v>
      </c>
      <c r="EC5" s="8" t="n">
        <v>9</v>
      </c>
      <c r="ED5" s="8" t="n">
        <v>32</v>
      </c>
      <c r="EE5" s="8" t="n">
        <v>29</v>
      </c>
      <c r="EF5" s="8" t="s">
        <v>431</v>
      </c>
      <c r="EG5" s="8" t="n">
        <v>4</v>
      </c>
      <c r="EH5" s="8" t="n">
        <v>0</v>
      </c>
    </row>
    <row r="6" customFormat="false" ht="12.75" hidden="false" customHeight="false" outlineLevel="0" collapsed="false">
      <c r="A6" s="7" t="s">
        <v>432</v>
      </c>
      <c r="B6" s="8" t="n">
        <v>49.4</v>
      </c>
      <c r="C6" s="8" t="n">
        <v>1</v>
      </c>
      <c r="D6" s="8" t="n">
        <v>44</v>
      </c>
      <c r="E6" s="8" t="n">
        <v>48</v>
      </c>
      <c r="F6" s="8" t="n">
        <v>43</v>
      </c>
      <c r="G6" s="8" t="n">
        <v>62.7</v>
      </c>
      <c r="H6" s="8" t="n">
        <v>49.2</v>
      </c>
      <c r="I6" s="8" t="n">
        <v>43.58</v>
      </c>
      <c r="J6" s="8" t="n">
        <v>5.9</v>
      </c>
      <c r="K6" s="8" t="n">
        <v>46</v>
      </c>
      <c r="L6" s="8" t="n">
        <v>65.8</v>
      </c>
      <c r="M6" s="8" t="n">
        <v>1.8</v>
      </c>
      <c r="N6" s="8"/>
      <c r="O6" s="8" t="n">
        <v>24.7</v>
      </c>
      <c r="P6" s="8" t="n">
        <v>48</v>
      </c>
      <c r="Q6" s="8" t="n">
        <v>44</v>
      </c>
      <c r="R6" s="8" t="n">
        <v>6</v>
      </c>
      <c r="S6" s="8" t="n">
        <v>38</v>
      </c>
      <c r="T6" s="8" t="n">
        <v>57</v>
      </c>
      <c r="U6" s="8" t="n">
        <v>36.3</v>
      </c>
      <c r="V6" s="8" t="n">
        <v>60</v>
      </c>
      <c r="W6" s="8" t="n">
        <v>32</v>
      </c>
      <c r="X6" s="8" t="n">
        <v>51.6</v>
      </c>
      <c r="Y6" s="8" t="n">
        <v>45.1</v>
      </c>
      <c r="Z6" s="8" t="n">
        <v>35.9</v>
      </c>
      <c r="AA6" s="8" t="n">
        <v>6.7</v>
      </c>
      <c r="AB6" s="8" t="n">
        <v>3.7</v>
      </c>
      <c r="AC6" s="8" t="n">
        <v>20.3</v>
      </c>
      <c r="AD6" s="8" t="n">
        <v>57.1</v>
      </c>
      <c r="AE6" s="8" t="n">
        <v>51.2</v>
      </c>
      <c r="AF6" s="8" t="n">
        <v>59</v>
      </c>
      <c r="AG6" s="8" t="n">
        <v>34</v>
      </c>
      <c r="AH6" s="8" t="n">
        <v>40</v>
      </c>
      <c r="AI6" s="8" t="n">
        <v>52.7</v>
      </c>
      <c r="AJ6" s="8" t="n">
        <v>5</v>
      </c>
      <c r="AK6" s="8" t="s">
        <v>431</v>
      </c>
      <c r="AL6" s="9" t="n">
        <v>5.7</v>
      </c>
      <c r="AM6" s="8" t="n">
        <v>70.5</v>
      </c>
      <c r="AN6" s="8" t="n">
        <v>49.5</v>
      </c>
      <c r="AO6" s="8" t="n">
        <v>49</v>
      </c>
      <c r="AP6" s="8" t="n">
        <v>69.8</v>
      </c>
      <c r="AQ6" s="8" t="n">
        <v>41.5</v>
      </c>
      <c r="AR6" s="8" t="n">
        <v>5.7</v>
      </c>
      <c r="AS6" s="8" t="n">
        <v>6.06</v>
      </c>
      <c r="AT6" s="8" t="n">
        <v>7.3</v>
      </c>
      <c r="AU6" s="8" t="n">
        <v>11.3</v>
      </c>
      <c r="AV6" s="8" t="n">
        <v>7.57</v>
      </c>
      <c r="AW6" s="8" t="n">
        <v>7</v>
      </c>
      <c r="AX6" s="8" t="n">
        <v>5</v>
      </c>
      <c r="AY6" s="8" t="n">
        <v>5</v>
      </c>
      <c r="AZ6" s="8" t="n">
        <v>4.3</v>
      </c>
      <c r="BA6" s="8" t="n">
        <v>43</v>
      </c>
      <c r="BB6" s="8" t="n">
        <v>45.9</v>
      </c>
      <c r="BC6" s="8" t="n">
        <v>39</v>
      </c>
      <c r="BD6" s="8" t="n">
        <v>45.1</v>
      </c>
      <c r="BE6" s="8" t="n">
        <v>54</v>
      </c>
      <c r="BF6" s="8" t="n">
        <v>32</v>
      </c>
      <c r="BG6" s="8" t="n">
        <v>51.5</v>
      </c>
      <c r="BH6" s="8" t="n">
        <v>34</v>
      </c>
      <c r="BI6" s="8" t="n">
        <v>40</v>
      </c>
      <c r="BJ6" s="8" t="n">
        <v>47</v>
      </c>
      <c r="BK6" s="8" t="n">
        <v>45</v>
      </c>
      <c r="BL6" s="8" t="n">
        <v>45</v>
      </c>
      <c r="BM6" s="8" t="n">
        <v>18</v>
      </c>
      <c r="BN6" s="8" t="n">
        <v>61</v>
      </c>
      <c r="BO6" s="8" t="n">
        <v>47</v>
      </c>
      <c r="BP6" s="8" t="n">
        <v>37</v>
      </c>
      <c r="BQ6" s="8" t="n">
        <v>52.4</v>
      </c>
      <c r="BR6" s="8" t="n">
        <v>54</v>
      </c>
      <c r="BS6" s="8"/>
      <c r="BT6" s="8" t="n">
        <v>45.5</v>
      </c>
      <c r="BU6" s="8" t="n">
        <v>5.4</v>
      </c>
      <c r="BV6" s="8" t="n">
        <v>40</v>
      </c>
      <c r="BW6" s="8"/>
      <c r="BX6" s="8" t="n">
        <v>5.1</v>
      </c>
      <c r="BY6" s="8" t="n">
        <v>49.5</v>
      </c>
      <c r="BZ6" s="8" t="n">
        <v>6.4</v>
      </c>
      <c r="CA6" s="8" t="n">
        <v>28</v>
      </c>
      <c r="CB6" s="8" t="n">
        <v>51</v>
      </c>
      <c r="CC6" s="8" t="n">
        <v>3</v>
      </c>
      <c r="CD6" s="8" t="n">
        <v>44</v>
      </c>
      <c r="CE6" s="8" t="n">
        <v>64</v>
      </c>
      <c r="CF6" s="8" t="n">
        <v>11.6</v>
      </c>
      <c r="CG6" s="8" t="n">
        <v>6.8</v>
      </c>
      <c r="CH6" s="8" t="n">
        <v>3.7</v>
      </c>
      <c r="CI6" s="8" t="n">
        <v>40.1</v>
      </c>
      <c r="CJ6" s="8" t="n">
        <v>55.4</v>
      </c>
      <c r="CK6" s="8" t="n">
        <v>2.4</v>
      </c>
      <c r="CL6" s="8" t="n">
        <v>0.9</v>
      </c>
      <c r="CM6" s="8" t="n">
        <v>4.2</v>
      </c>
      <c r="CN6" s="8" t="n">
        <v>5.2</v>
      </c>
      <c r="CO6" s="8" t="n">
        <v>63.4</v>
      </c>
      <c r="CP6" s="8" t="n">
        <v>56</v>
      </c>
      <c r="CQ6" s="8" t="n">
        <v>53</v>
      </c>
      <c r="CR6" s="8" t="n">
        <v>77</v>
      </c>
      <c r="CS6" s="8" t="n">
        <v>36.7</v>
      </c>
      <c r="CT6" s="8" t="n">
        <v>69.4</v>
      </c>
      <c r="CU6" s="8" t="s">
        <v>433</v>
      </c>
      <c r="CV6" s="8" t="n">
        <v>40</v>
      </c>
      <c r="CW6" s="8" t="n">
        <v>45.3</v>
      </c>
      <c r="CX6" s="8" t="n">
        <v>46</v>
      </c>
      <c r="CY6" s="8" t="n">
        <v>55</v>
      </c>
      <c r="CZ6" s="8" t="n">
        <v>51</v>
      </c>
      <c r="DA6" s="8" t="n">
        <v>4.8</v>
      </c>
      <c r="DB6" s="8" t="n">
        <v>40.1</v>
      </c>
      <c r="DC6" s="8" t="n">
        <v>38</v>
      </c>
      <c r="DD6" s="8" t="n">
        <v>34</v>
      </c>
      <c r="DE6" s="8" t="n">
        <v>33.4</v>
      </c>
      <c r="DF6" s="8" t="n">
        <v>39.3</v>
      </c>
      <c r="DG6" s="8" t="n">
        <v>28.5</v>
      </c>
      <c r="DH6" s="8" t="n">
        <v>3</v>
      </c>
      <c r="DI6" s="8" t="n">
        <v>33.7</v>
      </c>
      <c r="DJ6" s="8" t="n">
        <v>26.7</v>
      </c>
      <c r="DK6" s="8" t="n">
        <v>23</v>
      </c>
      <c r="DL6" s="8" t="n">
        <v>35</v>
      </c>
      <c r="DM6" s="8" t="n">
        <v>47</v>
      </c>
      <c r="DN6" s="8" t="n">
        <v>46.9</v>
      </c>
      <c r="DO6" s="8" t="n">
        <v>80.7</v>
      </c>
      <c r="DP6" s="8" t="n">
        <v>39</v>
      </c>
      <c r="DQ6" s="8" t="n">
        <v>33.8</v>
      </c>
      <c r="DR6" s="8" t="n">
        <v>2.5</v>
      </c>
      <c r="DS6" s="8" t="n">
        <v>49.5</v>
      </c>
      <c r="DT6" s="8" t="n">
        <v>1.9</v>
      </c>
      <c r="DU6" s="8" t="n">
        <v>58.5</v>
      </c>
      <c r="DV6" s="8" t="n">
        <v>6.02</v>
      </c>
      <c r="DW6" s="8" t="n">
        <v>43</v>
      </c>
      <c r="DX6" s="8" t="n">
        <v>25.9</v>
      </c>
      <c r="DY6" s="8" t="n">
        <v>25.3</v>
      </c>
      <c r="DZ6" s="8" t="n">
        <v>42.5</v>
      </c>
      <c r="EA6" s="8" t="n">
        <v>4.3</v>
      </c>
      <c r="EB6" s="8" t="n">
        <v>43.2</v>
      </c>
      <c r="EC6" s="8" t="n">
        <v>36.1</v>
      </c>
      <c r="ED6" s="8" t="n">
        <v>48</v>
      </c>
      <c r="EE6" s="8" t="n">
        <v>36.8</v>
      </c>
      <c r="EF6" s="8" t="n">
        <v>47.4</v>
      </c>
      <c r="EG6" s="8" t="n">
        <v>51.5</v>
      </c>
      <c r="EH6" s="8" t="n">
        <v>8</v>
      </c>
    </row>
    <row r="7" customFormat="false" ht="12.75" hidden="false" customHeight="false" outlineLevel="0" collapsed="false">
      <c r="A7" s="0" t="s">
        <v>434</v>
      </c>
      <c r="B7" s="6" t="n">
        <v>33</v>
      </c>
      <c r="D7" s="6" t="n">
        <v>13</v>
      </c>
      <c r="E7" s="6" t="n">
        <v>28</v>
      </c>
      <c r="F7" s="6" t="n">
        <v>53</v>
      </c>
      <c r="G7" s="6" t="n">
        <v>41</v>
      </c>
      <c r="H7" s="6" t="n">
        <v>38</v>
      </c>
      <c r="I7" s="6" t="n">
        <v>356</v>
      </c>
      <c r="J7" s="6" t="n">
        <v>39</v>
      </c>
      <c r="K7" s="6" t="n">
        <v>31</v>
      </c>
      <c r="L7" s="6" t="n">
        <v>85</v>
      </c>
      <c r="M7" s="6" t="n">
        <v>90</v>
      </c>
      <c r="O7" s="6" t="n">
        <v>80</v>
      </c>
      <c r="P7" s="6" t="n">
        <v>45</v>
      </c>
      <c r="Q7" s="6" t="n">
        <v>68</v>
      </c>
      <c r="R7" s="6" t="n">
        <v>206</v>
      </c>
      <c r="S7" s="6" t="n">
        <v>270</v>
      </c>
      <c r="T7" s="6" t="n">
        <v>15</v>
      </c>
      <c r="U7" s="6" t="n">
        <v>51</v>
      </c>
      <c r="V7" s="6" t="n">
        <v>57</v>
      </c>
      <c r="W7" s="6" t="n">
        <v>36</v>
      </c>
      <c r="X7" s="6" t="n">
        <v>1200</v>
      </c>
      <c r="Y7" s="6" t="n">
        <v>306</v>
      </c>
      <c r="Z7" s="6" t="n">
        <v>1068</v>
      </c>
      <c r="AA7" s="6" t="n">
        <v>31</v>
      </c>
      <c r="AB7" s="6" t="n">
        <v>93</v>
      </c>
      <c r="AC7" s="6" t="n">
        <v>25</v>
      </c>
      <c r="AD7" s="6" t="n">
        <v>55</v>
      </c>
      <c r="AE7" s="6" t="n">
        <v>581</v>
      </c>
      <c r="AF7" s="6" t="n">
        <v>136</v>
      </c>
      <c r="AG7" s="6" t="n">
        <v>12</v>
      </c>
      <c r="AH7" s="6" t="n">
        <v>118</v>
      </c>
      <c r="AI7" s="6" t="n">
        <v>221</v>
      </c>
      <c r="AJ7" s="6" t="n">
        <v>25</v>
      </c>
      <c r="AL7" s="6" t="n">
        <v>49</v>
      </c>
      <c r="AM7" s="6" t="n">
        <v>2030</v>
      </c>
      <c r="AN7" s="6" t="n">
        <v>1306</v>
      </c>
      <c r="AO7" s="6" t="n">
        <v>188</v>
      </c>
      <c r="AP7" s="6" t="n">
        <v>2193</v>
      </c>
      <c r="AQ7" s="6" t="n">
        <v>17</v>
      </c>
      <c r="AR7" s="6" t="n">
        <v>129</v>
      </c>
      <c r="AS7" s="6" t="s">
        <v>431</v>
      </c>
      <c r="AT7" s="6" t="n">
        <v>70</v>
      </c>
      <c r="AU7" s="6" t="n">
        <v>85</v>
      </c>
      <c r="AV7" s="6" t="n">
        <v>485</v>
      </c>
      <c r="AW7" s="6" t="n">
        <v>20</v>
      </c>
      <c r="AX7" s="6" t="n">
        <v>26</v>
      </c>
      <c r="AY7" s="6" t="n">
        <v>42</v>
      </c>
      <c r="AZ7" s="6" t="n">
        <v>62</v>
      </c>
      <c r="BA7" s="6" t="n">
        <v>33</v>
      </c>
      <c r="BB7" s="6" t="n">
        <v>15</v>
      </c>
      <c r="BC7" s="6" t="n">
        <v>300</v>
      </c>
      <c r="BD7" s="6"/>
      <c r="BE7" s="6" t="n">
        <v>73</v>
      </c>
      <c r="BF7" s="6" t="n">
        <v>55</v>
      </c>
      <c r="BG7" s="6" t="n">
        <v>7</v>
      </c>
      <c r="BH7" s="6" t="n">
        <v>20</v>
      </c>
      <c r="BI7" s="6" t="n">
        <v>21</v>
      </c>
      <c r="BJ7" s="6" t="n">
        <v>188</v>
      </c>
      <c r="BK7" s="6" t="n">
        <v>54</v>
      </c>
      <c r="BL7" s="6" t="n">
        <v>42</v>
      </c>
      <c r="BM7" s="6" t="n">
        <v>61</v>
      </c>
      <c r="BN7" s="6" t="n">
        <v>57</v>
      </c>
      <c r="BO7" s="6" t="n">
        <v>22</v>
      </c>
      <c r="BP7" s="6" t="n">
        <v>17</v>
      </c>
      <c r="BQ7" s="6" t="n">
        <v>45</v>
      </c>
      <c r="BR7" s="6"/>
      <c r="BS7" s="6"/>
      <c r="BT7" s="6" t="n">
        <v>131</v>
      </c>
      <c r="BU7" s="6" t="n">
        <v>18</v>
      </c>
      <c r="BV7" s="6" t="n">
        <v>48</v>
      </c>
      <c r="BW7" s="6"/>
      <c r="BX7" s="6" t="n">
        <v>98</v>
      </c>
      <c r="BY7" s="6" t="n">
        <v>371</v>
      </c>
      <c r="BZ7" s="6" t="n">
        <v>186</v>
      </c>
      <c r="CA7" s="6" t="n">
        <v>110</v>
      </c>
      <c r="CB7" s="6" t="n">
        <v>34</v>
      </c>
      <c r="CC7" s="6" t="n">
        <v>45</v>
      </c>
      <c r="CD7" s="6" t="n">
        <v>34</v>
      </c>
      <c r="CE7" s="6" t="n">
        <v>77</v>
      </c>
      <c r="CF7" s="6" t="n">
        <v>12</v>
      </c>
      <c r="CI7" s="6" t="n">
        <v>30</v>
      </c>
      <c r="CJ7" s="6" t="n">
        <v>17</v>
      </c>
      <c r="CK7" s="6" t="n">
        <v>26</v>
      </c>
      <c r="CL7" s="6" t="n">
        <v>3</v>
      </c>
      <c r="CM7" s="6" t="n">
        <v>129</v>
      </c>
      <c r="CN7" s="6" t="n">
        <v>221</v>
      </c>
      <c r="CO7" s="6" t="n">
        <v>682</v>
      </c>
      <c r="CP7" s="6" t="n">
        <v>237</v>
      </c>
      <c r="CQ7" s="6" t="n">
        <v>14</v>
      </c>
      <c r="CR7" s="6" t="n">
        <v>40</v>
      </c>
      <c r="CS7" s="6" t="n">
        <v>27</v>
      </c>
      <c r="CT7" s="6" t="n">
        <v>5</v>
      </c>
      <c r="CU7" s="6" t="n">
        <v>3</v>
      </c>
      <c r="CV7" s="6" t="n">
        <v>21</v>
      </c>
      <c r="CW7" s="6" t="n">
        <v>23</v>
      </c>
      <c r="CX7" s="6" t="n">
        <v>793</v>
      </c>
      <c r="CY7" s="6" t="n">
        <v>513</v>
      </c>
      <c r="CZ7" s="6" t="n">
        <v>1143</v>
      </c>
      <c r="DA7" s="6" t="n">
        <v>8</v>
      </c>
      <c r="DB7" s="6" t="n">
        <v>300</v>
      </c>
      <c r="DC7" s="6" t="n">
        <v>35</v>
      </c>
      <c r="DD7" s="6" t="n">
        <v>12</v>
      </c>
      <c r="DE7" s="6" t="n">
        <v>14</v>
      </c>
      <c r="DF7" s="6" t="n">
        <v>47</v>
      </c>
      <c r="DG7" s="6" t="n">
        <v>33</v>
      </c>
      <c r="DH7" s="6" t="n">
        <v>46</v>
      </c>
      <c r="DI7" s="6" t="n">
        <v>217</v>
      </c>
      <c r="DJ7" s="6" t="n">
        <v>218</v>
      </c>
      <c r="DK7" s="6" t="n">
        <v>311</v>
      </c>
      <c r="DL7" s="6" t="n">
        <v>71</v>
      </c>
      <c r="DM7" s="6" t="n">
        <v>21</v>
      </c>
      <c r="DN7" s="6" t="n">
        <v>49</v>
      </c>
      <c r="DO7" s="6" t="n">
        <v>116</v>
      </c>
      <c r="DP7" s="6" t="n">
        <v>125</v>
      </c>
      <c r="DQ7" s="6" t="n">
        <v>153</v>
      </c>
      <c r="DR7" s="6" t="n">
        <v>1899</v>
      </c>
      <c r="DS7" s="6" t="n">
        <v>768</v>
      </c>
      <c r="DT7" s="6" t="n">
        <v>149</v>
      </c>
      <c r="DU7" s="6" t="n">
        <v>194</v>
      </c>
      <c r="DV7" s="6" t="n">
        <v>407</v>
      </c>
      <c r="DW7" s="6" t="n">
        <v>90</v>
      </c>
      <c r="DX7" s="6" t="n">
        <v>48</v>
      </c>
      <c r="DY7" s="6" t="n">
        <v>24</v>
      </c>
      <c r="DZ7" s="6" t="n">
        <v>115</v>
      </c>
      <c r="EA7" s="6" t="n">
        <v>38</v>
      </c>
      <c r="EB7" s="6" t="n">
        <v>39</v>
      </c>
      <c r="EC7" s="6" t="n">
        <v>18</v>
      </c>
      <c r="ED7" s="6" t="n">
        <v>192</v>
      </c>
      <c r="EE7" s="6" t="n">
        <v>311</v>
      </c>
      <c r="EF7" s="6" t="n">
        <v>292</v>
      </c>
      <c r="EG7" s="6" t="n">
        <v>13</v>
      </c>
      <c r="EH7" s="6" t="n">
        <v>45</v>
      </c>
    </row>
    <row r="8" customFormat="false" ht="12.75" hidden="false" customHeight="false" outlineLevel="0" collapsed="false">
      <c r="A8" s="0" t="s">
        <v>435</v>
      </c>
      <c r="B8" s="6" t="n">
        <v>12</v>
      </c>
      <c r="H8" s="6" t="n">
        <v>23</v>
      </c>
      <c r="R8" s="6" t="n">
        <v>2</v>
      </c>
      <c r="S8" s="6" t="n">
        <v>174</v>
      </c>
      <c r="T8" s="6" t="n">
        <v>5</v>
      </c>
      <c r="Z8" s="6" t="n">
        <v>344</v>
      </c>
      <c r="AA8" s="6" t="n">
        <v>0</v>
      </c>
      <c r="AC8" s="6" t="n">
        <v>5</v>
      </c>
      <c r="AH8" s="6"/>
      <c r="AI8" s="6"/>
      <c r="AJ8" s="6"/>
      <c r="AQ8" s="6" t="n">
        <v>16</v>
      </c>
      <c r="AR8" s="6"/>
      <c r="AS8" s="6"/>
      <c r="AT8" s="6"/>
      <c r="AU8" s="6"/>
      <c r="AV8" s="6" t="s">
        <v>431</v>
      </c>
      <c r="AW8" s="6"/>
      <c r="AX8" s="6"/>
      <c r="AY8" s="6"/>
      <c r="AZ8" s="6"/>
      <c r="BA8" s="6"/>
      <c r="BB8" s="6" t="n">
        <v>12</v>
      </c>
      <c r="BC8" s="6"/>
      <c r="BD8" s="6"/>
      <c r="BE8" s="6"/>
      <c r="BF8" s="6" t="n">
        <v>41</v>
      </c>
      <c r="BG8" s="6"/>
      <c r="BH8" s="6"/>
      <c r="BI8" s="6" t="n">
        <v>1</v>
      </c>
      <c r="BJ8" s="6"/>
      <c r="BK8" s="6"/>
      <c r="BL8" s="6" t="n">
        <v>12</v>
      </c>
      <c r="BM8" s="6"/>
      <c r="BN8" s="6"/>
      <c r="BO8" s="6"/>
      <c r="BP8" s="6"/>
      <c r="BQ8" s="6"/>
      <c r="BR8" s="6"/>
      <c r="BS8" s="6"/>
      <c r="BT8" s="6" t="n">
        <v>53</v>
      </c>
      <c r="BU8" s="6"/>
      <c r="BV8" s="6"/>
      <c r="BW8" s="6"/>
      <c r="CI8" s="6" t="n">
        <v>15</v>
      </c>
      <c r="CS8" s="6" t="n">
        <v>20</v>
      </c>
      <c r="CV8" s="6" t="n">
        <v>1</v>
      </c>
      <c r="DE8" s="6" t="n">
        <v>4</v>
      </c>
      <c r="DF8" s="6" t="n">
        <v>17</v>
      </c>
      <c r="DN8" s="6" t="n">
        <v>33</v>
      </c>
      <c r="DW8" s="6" t="n">
        <v>35</v>
      </c>
      <c r="EC8" s="6" t="n">
        <v>6</v>
      </c>
      <c r="EF8" s="6" t="n">
        <v>195</v>
      </c>
    </row>
    <row r="9" customFormat="false" ht="12.75" hidden="false" customHeight="false" outlineLevel="0" collapsed="false">
      <c r="A9" s="0" t="s">
        <v>436</v>
      </c>
      <c r="B9" s="6" t="n">
        <v>30</v>
      </c>
      <c r="E9" s="6" t="n">
        <v>8</v>
      </c>
      <c r="H9" s="6" t="n">
        <v>18</v>
      </c>
      <c r="J9" s="6" t="n">
        <v>16</v>
      </c>
      <c r="K9" s="6" t="n">
        <v>12</v>
      </c>
      <c r="L9" s="6" t="n">
        <v>55</v>
      </c>
      <c r="M9" s="6" t="n">
        <v>13</v>
      </c>
      <c r="P9" s="6" t="n">
        <v>5</v>
      </c>
      <c r="Q9" s="6" t="n">
        <v>34</v>
      </c>
      <c r="R9" s="6" t="n">
        <v>129</v>
      </c>
      <c r="S9" s="6" t="n">
        <f aca="false">45+229</f>
        <v>274</v>
      </c>
      <c r="T9" s="6" t="n">
        <v>2</v>
      </c>
      <c r="U9" s="6" t="n">
        <v>20</v>
      </c>
      <c r="V9" s="6" t="n">
        <v>30</v>
      </c>
      <c r="X9" s="6" t="s">
        <v>431</v>
      </c>
      <c r="Z9" s="6" t="s">
        <v>431</v>
      </c>
      <c r="AA9" s="6" t="n">
        <v>13</v>
      </c>
      <c r="AC9" s="6" t="n">
        <v>11</v>
      </c>
      <c r="AF9" s="6" t="n">
        <v>35</v>
      </c>
      <c r="AG9" s="6" t="n">
        <v>2</v>
      </c>
      <c r="AH9" s="6" t="n">
        <v>46</v>
      </c>
      <c r="AI9" s="6"/>
      <c r="AJ9" s="6"/>
      <c r="AM9" s="6" t="s">
        <v>431</v>
      </c>
      <c r="AN9" s="6" t="s">
        <v>431</v>
      </c>
      <c r="AP9" s="6" t="s">
        <v>431</v>
      </c>
      <c r="AQ9" s="6" t="s">
        <v>431</v>
      </c>
      <c r="AR9" s="6" t="n">
        <v>56</v>
      </c>
      <c r="AS9" s="6" t="n">
        <v>116</v>
      </c>
      <c r="AT9" s="6" t="n">
        <v>55</v>
      </c>
      <c r="AU9" s="6" t="n">
        <v>16</v>
      </c>
      <c r="AV9" s="6" t="n">
        <v>356</v>
      </c>
      <c r="AW9" s="6" t="n">
        <v>4</v>
      </c>
      <c r="AX9" s="6" t="n">
        <v>39</v>
      </c>
      <c r="AY9" s="6" t="n">
        <v>42</v>
      </c>
      <c r="AZ9" s="6" t="n">
        <v>38</v>
      </c>
      <c r="BA9" s="6" t="n">
        <v>25</v>
      </c>
      <c r="BB9" s="6" t="s">
        <v>431</v>
      </c>
      <c r="BC9" s="6" t="n">
        <v>169</v>
      </c>
      <c r="BD9" s="6" t="s">
        <v>431</v>
      </c>
      <c r="BE9" s="6" t="s">
        <v>431</v>
      </c>
      <c r="BF9" s="6" t="n">
        <v>69</v>
      </c>
      <c r="BG9" s="6" t="n">
        <v>2</v>
      </c>
      <c r="BH9" s="6" t="n">
        <v>1</v>
      </c>
      <c r="BI9" s="6" t="s">
        <v>431</v>
      </c>
      <c r="BJ9" s="6" t="s">
        <v>431</v>
      </c>
      <c r="BK9" s="6"/>
      <c r="BL9" s="6"/>
      <c r="BM9" s="6" t="n">
        <v>11</v>
      </c>
      <c r="BN9" s="6" t="n">
        <v>30</v>
      </c>
      <c r="BO9" s="6"/>
      <c r="BP9" s="6"/>
      <c r="BQ9" s="6"/>
      <c r="BR9" s="6"/>
      <c r="BS9" s="6"/>
      <c r="BT9" s="6"/>
      <c r="BU9" s="6" t="n">
        <v>12</v>
      </c>
      <c r="BV9" s="6" t="n">
        <v>16</v>
      </c>
      <c r="BW9" s="6"/>
      <c r="BZ9" s="6" t="n">
        <v>53</v>
      </c>
      <c r="CA9" s="6" t="n">
        <v>101</v>
      </c>
      <c r="CB9" s="6" t="n">
        <v>7</v>
      </c>
      <c r="CC9" s="6" t="n">
        <v>11</v>
      </c>
      <c r="CG9" s="6" t="n">
        <v>17</v>
      </c>
      <c r="CH9" s="6" t="n">
        <v>75</v>
      </c>
      <c r="CJ9" s="6" t="n">
        <v>6</v>
      </c>
      <c r="CL9" s="6" t="n">
        <v>0</v>
      </c>
      <c r="CQ9" s="6" t="n">
        <v>2</v>
      </c>
      <c r="CS9" s="6" t="n">
        <v>10</v>
      </c>
      <c r="CT9" s="6" t="n">
        <v>3</v>
      </c>
      <c r="CV9" s="6" t="s">
        <v>431</v>
      </c>
      <c r="CW9" s="6" t="s">
        <v>431</v>
      </c>
      <c r="DA9" s="6" t="n">
        <v>0</v>
      </c>
      <c r="DD9" s="6" t="n">
        <v>2</v>
      </c>
      <c r="DE9" s="6" t="s">
        <v>431</v>
      </c>
      <c r="DF9" s="6" t="n">
        <v>7</v>
      </c>
      <c r="DG9" s="6" t="n">
        <v>5</v>
      </c>
      <c r="DH9" s="6" t="n">
        <v>6</v>
      </c>
      <c r="DO9" s="6" t="n">
        <v>33</v>
      </c>
      <c r="DT9" s="6" t="n">
        <v>65</v>
      </c>
      <c r="DU9" s="6" t="n">
        <v>55</v>
      </c>
      <c r="DV9" s="6" t="n">
        <v>46</v>
      </c>
      <c r="DW9" s="6" t="n">
        <v>22</v>
      </c>
      <c r="DX9" s="6" t="n">
        <v>12</v>
      </c>
      <c r="DZ9" s="6" t="n">
        <v>25</v>
      </c>
      <c r="EA9" s="6" t="n">
        <v>4</v>
      </c>
      <c r="EB9" s="6" t="n">
        <v>13</v>
      </c>
      <c r="EC9" s="6" t="n">
        <v>9</v>
      </c>
      <c r="ED9" s="6" t="n">
        <v>104</v>
      </c>
      <c r="EE9" s="6" t="s">
        <v>431</v>
      </c>
      <c r="EF9" s="6" t="n">
        <v>195</v>
      </c>
      <c r="EG9" s="6" t="n">
        <v>6</v>
      </c>
    </row>
    <row r="10" customFormat="false" ht="12.75" hidden="false" customHeight="false" outlineLevel="0" collapsed="false">
      <c r="A10" s="10" t="s">
        <v>437</v>
      </c>
      <c r="B10" s="11"/>
      <c r="C10" s="11"/>
      <c r="D10" s="11" t="n">
        <v>2</v>
      </c>
      <c r="E10" s="11"/>
      <c r="F10" s="11"/>
      <c r="G10" s="11"/>
      <c r="H10" s="11" t="n">
        <v>18</v>
      </c>
      <c r="I10" s="11" t="n">
        <v>103</v>
      </c>
      <c r="J10" s="11"/>
      <c r="K10" s="11"/>
      <c r="L10" s="11" t="n">
        <v>55</v>
      </c>
      <c r="M10" s="11"/>
      <c r="N10" s="11"/>
      <c r="O10" s="11"/>
      <c r="P10" s="11"/>
      <c r="Q10" s="11" t="n">
        <v>12</v>
      </c>
      <c r="R10" s="11"/>
      <c r="S10" s="11" t="s">
        <v>431</v>
      </c>
      <c r="T10" s="11" t="n">
        <v>2</v>
      </c>
      <c r="U10" s="11"/>
      <c r="V10" s="11" t="n">
        <v>14</v>
      </c>
      <c r="W10" s="11"/>
      <c r="X10" s="11" t="n">
        <v>442</v>
      </c>
      <c r="Y10" s="11" t="n">
        <v>110</v>
      </c>
      <c r="Z10" s="11" t="n">
        <v>96</v>
      </c>
      <c r="AA10" s="11"/>
      <c r="AB10" s="11"/>
      <c r="AC10" s="11" t="s">
        <v>431</v>
      </c>
      <c r="AD10" s="11"/>
      <c r="AE10" s="11" t="n">
        <v>183</v>
      </c>
      <c r="AF10" s="11"/>
      <c r="AG10" s="11"/>
      <c r="AH10" s="11"/>
      <c r="AI10" s="11" t="n">
        <v>106</v>
      </c>
      <c r="AJ10" s="11"/>
      <c r="AK10" s="11"/>
      <c r="AL10" s="11"/>
      <c r="AM10" s="11" t="n">
        <v>1024</v>
      </c>
      <c r="AN10" s="11" t="n">
        <v>423</v>
      </c>
      <c r="AO10" s="11" t="n">
        <v>59</v>
      </c>
      <c r="AP10" s="11" t="n">
        <v>1238</v>
      </c>
      <c r="AQ10" s="11" t="n">
        <v>2</v>
      </c>
      <c r="AR10" s="11"/>
      <c r="AS10" s="11"/>
      <c r="AT10" s="11"/>
      <c r="AU10" s="11"/>
      <c r="AV10" s="11"/>
      <c r="AW10" s="11"/>
      <c r="AX10" s="11"/>
      <c r="AY10" s="11"/>
      <c r="AZ10" s="11"/>
      <c r="BA10" s="11" t="n">
        <v>4</v>
      </c>
      <c r="BB10" s="11" t="n">
        <v>5</v>
      </c>
      <c r="BC10" s="11" t="n">
        <v>49</v>
      </c>
      <c r="BD10" s="11" t="n">
        <v>16</v>
      </c>
      <c r="BE10" s="11" t="n">
        <v>6</v>
      </c>
      <c r="BF10" s="11" t="n">
        <v>16</v>
      </c>
      <c r="BG10" s="11" t="n">
        <v>2</v>
      </c>
      <c r="BH10" s="11"/>
      <c r="BI10" s="11" t="n">
        <v>4</v>
      </c>
      <c r="BJ10" s="11" t="n">
        <v>61</v>
      </c>
      <c r="BK10" s="11" t="n">
        <v>17</v>
      </c>
      <c r="BL10" s="11" t="n">
        <v>10</v>
      </c>
      <c r="BM10" s="11" t="s">
        <v>431</v>
      </c>
      <c r="BN10" s="11" t="n">
        <v>14</v>
      </c>
      <c r="BO10" s="11" t="n">
        <v>8</v>
      </c>
      <c r="BP10" s="11" t="n">
        <v>3</v>
      </c>
      <c r="BQ10" s="11" t="n">
        <v>7</v>
      </c>
      <c r="BR10" s="11" t="n">
        <v>4</v>
      </c>
      <c r="BS10" s="11" t="n">
        <v>44</v>
      </c>
      <c r="BT10" s="11" t="n">
        <v>36</v>
      </c>
      <c r="BU10" s="11"/>
      <c r="BV10" s="11"/>
      <c r="BW10" s="11"/>
      <c r="BX10" s="12"/>
      <c r="BY10" s="12"/>
      <c r="BZ10" s="12"/>
      <c r="CA10" s="12" t="n">
        <v>27</v>
      </c>
      <c r="CB10" s="12" t="n">
        <v>7</v>
      </c>
      <c r="CC10" s="12"/>
      <c r="CD10" s="12" t="n">
        <v>6</v>
      </c>
      <c r="CE10" s="12"/>
      <c r="CF10" s="12"/>
      <c r="CG10" s="12"/>
      <c r="CH10" s="12"/>
      <c r="CI10" s="12" t="n">
        <v>3</v>
      </c>
      <c r="CJ10" s="12" t="n">
        <v>6</v>
      </c>
      <c r="CK10" s="12"/>
      <c r="CL10" s="12"/>
      <c r="CM10" s="12"/>
      <c r="CN10" s="12"/>
      <c r="CO10" s="12"/>
      <c r="CP10" s="12"/>
      <c r="CQ10" s="12" t="n">
        <v>2</v>
      </c>
      <c r="CR10" s="12"/>
      <c r="CS10" s="12"/>
      <c r="CT10" s="12" t="n">
        <v>3</v>
      </c>
      <c r="CU10" s="12"/>
      <c r="CV10" s="12" t="n">
        <v>4</v>
      </c>
      <c r="CW10" s="12" t="n">
        <v>2</v>
      </c>
      <c r="CX10" s="12" t="n">
        <v>245</v>
      </c>
      <c r="CY10" s="12" t="n">
        <v>178</v>
      </c>
      <c r="CZ10" s="12" t="n">
        <v>375</v>
      </c>
      <c r="DA10" s="12"/>
      <c r="DB10" s="12" t="n">
        <v>49</v>
      </c>
      <c r="DC10" s="12" t="n">
        <v>6</v>
      </c>
      <c r="DD10" s="12"/>
      <c r="DE10" s="12" t="n">
        <v>2</v>
      </c>
      <c r="DF10" s="12"/>
      <c r="DG10" s="12" t="n">
        <v>5</v>
      </c>
      <c r="DH10" s="12"/>
      <c r="DI10" s="12" t="n">
        <v>49</v>
      </c>
      <c r="DJ10" s="12" t="n">
        <v>44</v>
      </c>
      <c r="DK10" s="12" t="n">
        <v>25</v>
      </c>
      <c r="DL10" s="12" t="n">
        <v>19</v>
      </c>
      <c r="DM10" s="12" t="n">
        <v>5</v>
      </c>
      <c r="DN10" s="12" t="n">
        <v>12</v>
      </c>
      <c r="DO10" s="12"/>
      <c r="DP10" s="12"/>
      <c r="DQ10" s="12"/>
      <c r="DR10" s="12"/>
      <c r="DS10" s="12" t="n">
        <v>254</v>
      </c>
      <c r="DT10" s="12"/>
      <c r="DU10" s="12"/>
      <c r="DV10" s="12"/>
      <c r="DW10" s="12" t="n">
        <v>10</v>
      </c>
      <c r="DX10" s="12"/>
      <c r="DY10" s="12" t="n">
        <v>3</v>
      </c>
      <c r="DZ10" s="12"/>
      <c r="EA10" s="12" t="s">
        <v>431</v>
      </c>
      <c r="EB10" s="12"/>
      <c r="EC10" s="12" t="n">
        <v>2</v>
      </c>
      <c r="ED10" s="12"/>
      <c r="EE10" s="12" t="n">
        <v>25</v>
      </c>
      <c r="EF10" s="12" t="n">
        <v>100</v>
      </c>
      <c r="EG10" s="12" t="n">
        <v>2</v>
      </c>
      <c r="EH10" s="12"/>
    </row>
    <row r="11" customFormat="false" ht="12.75" hidden="false" customHeight="false" outlineLevel="0" collapsed="false">
      <c r="A11" s="10" t="s">
        <v>438</v>
      </c>
      <c r="B11" s="11"/>
      <c r="C11" s="11"/>
      <c r="D11" s="11" t="n">
        <v>3</v>
      </c>
      <c r="E11" s="11"/>
      <c r="F11" s="11"/>
      <c r="G11" s="11"/>
      <c r="H11" s="11"/>
      <c r="I11" s="11" t="n">
        <v>79</v>
      </c>
      <c r="J11" s="11" t="n">
        <v>9</v>
      </c>
      <c r="K11" s="11" t="n">
        <v>6</v>
      </c>
      <c r="L11" s="11"/>
      <c r="M11" s="11" t="n">
        <v>13</v>
      </c>
      <c r="N11" s="11"/>
      <c r="O11" s="11" t="n">
        <v>1</v>
      </c>
      <c r="P11" s="11"/>
      <c r="Q11" s="11" t="n">
        <v>19</v>
      </c>
      <c r="R11" s="11" t="n">
        <v>100</v>
      </c>
      <c r="S11" s="11" t="n">
        <f aca="false">139+18</f>
        <v>157</v>
      </c>
      <c r="T11" s="11"/>
      <c r="U11" s="11" t="n">
        <v>20</v>
      </c>
      <c r="V11" s="11" t="n">
        <v>9</v>
      </c>
      <c r="W11" s="11"/>
      <c r="X11" s="11" t="n">
        <v>234</v>
      </c>
      <c r="Y11" s="11" t="n">
        <v>144</v>
      </c>
      <c r="Z11" s="11" t="n">
        <v>38</v>
      </c>
      <c r="AA11" s="11" t="n">
        <v>4</v>
      </c>
      <c r="AB11" s="11"/>
      <c r="AC11" s="11" t="s">
        <v>431</v>
      </c>
      <c r="AD11" s="11"/>
      <c r="AE11" s="11" t="n">
        <v>95</v>
      </c>
      <c r="AF11" s="11"/>
      <c r="AG11" s="11"/>
      <c r="AH11" s="11"/>
      <c r="AI11" s="11" t="n">
        <v>81</v>
      </c>
      <c r="AJ11" s="11"/>
      <c r="AK11" s="11"/>
      <c r="AL11" s="11"/>
      <c r="AM11" s="11" t="n">
        <v>773</v>
      </c>
      <c r="AN11" s="11" t="n">
        <v>330</v>
      </c>
      <c r="AO11" s="11" t="n">
        <v>28</v>
      </c>
      <c r="AP11" s="11" t="n">
        <v>810</v>
      </c>
      <c r="AQ11" s="11" t="n">
        <v>8</v>
      </c>
      <c r="AR11" s="11" t="n">
        <v>37</v>
      </c>
      <c r="AS11" s="11"/>
      <c r="AT11" s="11" t="n">
        <v>40</v>
      </c>
      <c r="AU11" s="11"/>
      <c r="AV11" s="11" t="n">
        <v>258</v>
      </c>
      <c r="AW11" s="11" t="n">
        <v>4</v>
      </c>
      <c r="AX11" s="11" t="n">
        <v>14</v>
      </c>
      <c r="AY11" s="11" t="n">
        <v>34</v>
      </c>
      <c r="AZ11" s="11" t="n">
        <v>33</v>
      </c>
      <c r="BA11" s="11" t="n">
        <v>10</v>
      </c>
      <c r="BB11" s="11" t="n">
        <v>6</v>
      </c>
      <c r="BC11" s="11" t="n">
        <v>104</v>
      </c>
      <c r="BD11" s="11" t="n">
        <v>21</v>
      </c>
      <c r="BE11" s="11" t="n">
        <v>9</v>
      </c>
      <c r="BF11" s="11" t="n">
        <v>38</v>
      </c>
      <c r="BG11" s="11" t="n">
        <v>0</v>
      </c>
      <c r="BH11" s="11"/>
      <c r="BI11" s="11" t="n">
        <v>5</v>
      </c>
      <c r="BJ11" s="11" t="n">
        <v>18</v>
      </c>
      <c r="BK11" s="11" t="n">
        <v>10</v>
      </c>
      <c r="BL11" s="11" t="n">
        <v>13</v>
      </c>
      <c r="BM11" s="11" t="s">
        <v>431</v>
      </c>
      <c r="BN11" s="11" t="n">
        <v>9</v>
      </c>
      <c r="BO11" s="11" t="n">
        <v>10</v>
      </c>
      <c r="BP11" s="11" t="n">
        <v>5</v>
      </c>
      <c r="BQ11" s="11" t="n">
        <v>1</v>
      </c>
      <c r="BR11" s="11" t="n">
        <v>2</v>
      </c>
      <c r="BS11" s="11" t="n">
        <v>125</v>
      </c>
      <c r="BT11" s="11" t="n">
        <v>28</v>
      </c>
      <c r="BU11" s="11"/>
      <c r="BV11" s="11"/>
      <c r="BW11" s="11"/>
      <c r="BX11" s="12"/>
      <c r="BY11" s="12"/>
      <c r="BZ11" s="12" t="n">
        <v>80</v>
      </c>
      <c r="CA11" s="12" t="n">
        <v>63</v>
      </c>
      <c r="CB11" s="12"/>
      <c r="CC11" s="12" t="n">
        <v>8</v>
      </c>
      <c r="CD11" s="12" t="n">
        <v>9</v>
      </c>
      <c r="CE11" s="12"/>
      <c r="CF11" s="12"/>
      <c r="CG11" s="12" t="n">
        <v>17</v>
      </c>
      <c r="CH11" s="12" t="n">
        <v>51</v>
      </c>
      <c r="CI11" s="12" t="n">
        <v>4</v>
      </c>
      <c r="CJ11" s="12"/>
      <c r="CK11" s="12"/>
      <c r="CL11" s="12"/>
      <c r="CM11" s="12"/>
      <c r="CN11" s="12"/>
      <c r="CO11" s="12"/>
      <c r="CP11" s="12"/>
      <c r="CQ11" s="12"/>
      <c r="CR11" s="12"/>
      <c r="CS11" s="12" t="n">
        <v>7</v>
      </c>
      <c r="CT11" s="12"/>
      <c r="CU11" s="12"/>
      <c r="CV11" s="12" t="n">
        <v>5</v>
      </c>
      <c r="CW11" s="12" t="n">
        <v>7</v>
      </c>
      <c r="CX11" s="12" t="n">
        <v>150</v>
      </c>
      <c r="CY11" s="12" t="n">
        <v>80</v>
      </c>
      <c r="CZ11" s="12"/>
      <c r="DA11" s="12"/>
      <c r="DB11" s="12" t="n">
        <v>104</v>
      </c>
      <c r="DC11" s="12" t="n">
        <v>19</v>
      </c>
      <c r="DD11" s="12"/>
      <c r="DE11" s="12" t="n">
        <v>3</v>
      </c>
      <c r="DF11" s="12"/>
      <c r="DG11" s="12"/>
      <c r="DH11" s="12" t="n">
        <v>6</v>
      </c>
      <c r="DI11" s="12" t="n">
        <v>137</v>
      </c>
      <c r="DJ11" s="12" t="n">
        <f aca="false">46+79</f>
        <v>125</v>
      </c>
      <c r="DK11" s="12" t="n">
        <v>159</v>
      </c>
      <c r="DL11" s="12"/>
      <c r="DM11" s="12"/>
      <c r="DN11" s="12" t="n">
        <v>16</v>
      </c>
      <c r="DO11" s="12"/>
      <c r="DP11" s="12"/>
      <c r="DQ11" s="12"/>
      <c r="DR11" s="12"/>
      <c r="DS11" s="12" t="n">
        <v>135</v>
      </c>
      <c r="DT11" s="12" t="n">
        <v>42</v>
      </c>
      <c r="DU11" s="12" t="n">
        <v>61</v>
      </c>
      <c r="DV11" s="12" t="n">
        <f aca="false">74+48+28</f>
        <v>150</v>
      </c>
      <c r="DW11" s="12"/>
      <c r="DX11" s="12" t="s">
        <v>431</v>
      </c>
      <c r="DY11" s="12" t="n">
        <v>11</v>
      </c>
      <c r="DZ11" s="12"/>
      <c r="EA11" s="12" t="n">
        <v>1</v>
      </c>
      <c r="EB11" s="12"/>
      <c r="EC11" s="12" t="n">
        <v>3</v>
      </c>
      <c r="ED11" s="12"/>
      <c r="EE11" s="12" t="n">
        <v>159</v>
      </c>
      <c r="EF11" s="12" t="n">
        <v>124</v>
      </c>
      <c r="EG11" s="12" t="n">
        <v>2</v>
      </c>
      <c r="EH11" s="12" t="n">
        <v>26</v>
      </c>
    </row>
    <row r="12" customFormat="false" ht="14.25" hidden="false" customHeight="true" outlineLevel="0" collapsed="false">
      <c r="A12" s="0" t="s">
        <v>439</v>
      </c>
      <c r="B12" s="6" t="n">
        <v>25</v>
      </c>
      <c r="L12" s="6" t="n">
        <v>10</v>
      </c>
      <c r="R12" s="6" t="n">
        <v>46</v>
      </c>
      <c r="S12" s="6" t="n">
        <v>111</v>
      </c>
      <c r="T12" s="6" t="n">
        <v>1</v>
      </c>
      <c r="V12" s="6" t="n">
        <v>28</v>
      </c>
      <c r="Z12" s="6" t="n">
        <v>61</v>
      </c>
      <c r="AA12" s="6" t="n">
        <v>1</v>
      </c>
      <c r="AC12" s="6" t="n">
        <v>3</v>
      </c>
      <c r="AF12" s="6" t="n">
        <v>6</v>
      </c>
      <c r="AG12" s="6" t="n">
        <v>5</v>
      </c>
      <c r="AH12" s="6"/>
      <c r="AI12" s="6" t="n">
        <v>27</v>
      </c>
      <c r="AJ12" s="6"/>
      <c r="AM12" s="6" t="n">
        <v>170</v>
      </c>
      <c r="AR12" s="6"/>
      <c r="AS12" s="6" t="n">
        <v>17</v>
      </c>
      <c r="AT12" s="6" t="n">
        <v>11</v>
      </c>
      <c r="AU12" s="6" t="n">
        <v>8</v>
      </c>
      <c r="AV12" s="6" t="n">
        <v>15</v>
      </c>
      <c r="AW12" s="6" t="n">
        <v>2</v>
      </c>
      <c r="AX12" s="6"/>
      <c r="AY12" s="6" t="n">
        <v>2</v>
      </c>
      <c r="AZ12" s="6" t="n">
        <v>2</v>
      </c>
      <c r="BA12" s="6"/>
      <c r="BB12" s="6" t="n">
        <v>6</v>
      </c>
      <c r="BC12" s="6" t="n">
        <v>41</v>
      </c>
      <c r="BD12" s="6"/>
      <c r="BE12" s="6" t="n">
        <v>25</v>
      </c>
      <c r="BF12" s="6" t="n">
        <v>6</v>
      </c>
      <c r="BG12" s="6" t="n">
        <v>4</v>
      </c>
      <c r="BH12" s="6"/>
      <c r="BI12" s="6"/>
      <c r="BJ12" s="6"/>
      <c r="BK12" s="6"/>
      <c r="BL12" s="6"/>
      <c r="BM12" s="6" t="n">
        <v>5</v>
      </c>
      <c r="BN12" s="6" t="n">
        <v>28</v>
      </c>
      <c r="BO12" s="6" t="n">
        <v>4</v>
      </c>
      <c r="BP12" s="6"/>
      <c r="BQ12" s="6" t="n">
        <v>5</v>
      </c>
      <c r="BR12" s="6"/>
      <c r="BS12" s="6"/>
      <c r="BT12" s="6" t="n">
        <v>25</v>
      </c>
      <c r="BU12" s="6"/>
      <c r="BV12" s="6"/>
      <c r="BW12" s="6"/>
      <c r="BZ12" s="6" t="n">
        <v>19</v>
      </c>
      <c r="CW12" s="6" t="n">
        <v>4</v>
      </c>
      <c r="DA12" s="6" t="n">
        <v>0</v>
      </c>
      <c r="DD12" s="6" t="n">
        <v>5</v>
      </c>
      <c r="DE12" s="6" t="n">
        <v>1</v>
      </c>
      <c r="DF12" s="6" t="n">
        <v>1</v>
      </c>
      <c r="DL12" s="6" t="n">
        <v>8</v>
      </c>
      <c r="DM12" s="6" t="n">
        <v>5</v>
      </c>
      <c r="DN12" s="6" t="n">
        <v>3</v>
      </c>
      <c r="DO12" s="6" t="n">
        <v>27</v>
      </c>
      <c r="DU12" s="6" t="n">
        <v>52</v>
      </c>
      <c r="DX12" s="6" t="n">
        <v>6</v>
      </c>
      <c r="DZ12" s="6" t="n">
        <v>44</v>
      </c>
      <c r="EA12" s="6" t="n">
        <v>5</v>
      </c>
      <c r="EG12" s="6" t="n">
        <v>5</v>
      </c>
    </row>
    <row r="13" customFormat="false" ht="15" hidden="false" customHeight="true" outlineLevel="0" collapsed="false">
      <c r="A13" s="10" t="s">
        <v>440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 t="n">
        <v>1</v>
      </c>
      <c r="U13" s="11"/>
      <c r="V13" s="11" t="n">
        <v>23</v>
      </c>
      <c r="W13" s="11"/>
      <c r="X13" s="11"/>
      <c r="Y13" s="11"/>
      <c r="Z13" s="11"/>
      <c r="AA13" s="11"/>
      <c r="AB13" s="11"/>
      <c r="AC13" s="11" t="n">
        <v>1</v>
      </c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 t="n">
        <v>6</v>
      </c>
      <c r="AW13" s="11"/>
      <c r="AX13" s="11"/>
      <c r="AY13" s="11"/>
      <c r="AZ13" s="11"/>
      <c r="BA13" s="11"/>
      <c r="BB13" s="11"/>
      <c r="BC13" s="11"/>
      <c r="BD13" s="11"/>
      <c r="BE13" s="11" t="n">
        <v>19</v>
      </c>
      <c r="BF13" s="11" t="n">
        <v>1</v>
      </c>
      <c r="BG13" s="11"/>
      <c r="BH13" s="11"/>
      <c r="BI13" s="11"/>
      <c r="BJ13" s="11"/>
      <c r="BK13" s="11"/>
      <c r="BL13" s="11"/>
      <c r="BM13" s="11"/>
      <c r="BN13" s="11" t="n">
        <v>23</v>
      </c>
      <c r="BO13" s="11"/>
      <c r="BP13" s="11"/>
      <c r="BQ13" s="11" t="n">
        <v>5</v>
      </c>
      <c r="BR13" s="11"/>
      <c r="BS13" s="11"/>
      <c r="BT13" s="11"/>
      <c r="BU13" s="11"/>
      <c r="BV13" s="11"/>
      <c r="BW13" s="11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 t="n">
        <v>44</v>
      </c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</row>
    <row r="14" customFormat="false" ht="12.75" hidden="false" customHeight="false" outlineLevel="0" collapsed="false">
      <c r="A14" s="10" t="s">
        <v>441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 t="n">
        <v>5</v>
      </c>
      <c r="W14" s="11"/>
      <c r="X14" s="11"/>
      <c r="Y14" s="11"/>
      <c r="Z14" s="11"/>
      <c r="AA14" s="11"/>
      <c r="AB14" s="11"/>
      <c r="AC14" s="11" t="n">
        <v>2</v>
      </c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 t="n">
        <v>9</v>
      </c>
      <c r="AW14" s="11" t="n">
        <v>2</v>
      </c>
      <c r="AX14" s="11"/>
      <c r="AY14" s="11"/>
      <c r="AZ14" s="11"/>
      <c r="BA14" s="11"/>
      <c r="BB14" s="11"/>
      <c r="BC14" s="11"/>
      <c r="BD14" s="11"/>
      <c r="BE14" s="11" t="n">
        <v>6</v>
      </c>
      <c r="BF14" s="11" t="n">
        <v>5</v>
      </c>
      <c r="BG14" s="11"/>
      <c r="BH14" s="11"/>
      <c r="BI14" s="11"/>
      <c r="BJ14" s="11"/>
      <c r="BK14" s="11"/>
      <c r="BL14" s="11"/>
      <c r="BM14" s="11"/>
      <c r="BN14" s="11" t="n">
        <v>5</v>
      </c>
      <c r="BO14" s="11"/>
      <c r="BP14" s="11"/>
      <c r="BQ14" s="11"/>
      <c r="BR14" s="11"/>
      <c r="BS14" s="11"/>
      <c r="BT14" s="11"/>
      <c r="BU14" s="11"/>
      <c r="BV14" s="11"/>
      <c r="BW14" s="11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 t="n">
        <v>8</v>
      </c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</row>
    <row r="15" customFormat="false" ht="12.75" hidden="false" customHeight="false" outlineLevel="0" collapsed="false">
      <c r="A15" s="0" t="s">
        <v>442</v>
      </c>
      <c r="B15" s="6" t="n">
        <v>21</v>
      </c>
      <c r="D15" s="6" t="n">
        <v>1</v>
      </c>
      <c r="E15" s="6" t="n">
        <v>12</v>
      </c>
      <c r="H15" s="6" t="n">
        <v>11</v>
      </c>
      <c r="I15" s="6" t="n">
        <v>77</v>
      </c>
      <c r="K15" s="6" t="n">
        <v>7</v>
      </c>
      <c r="L15" s="6" t="n">
        <v>30</v>
      </c>
      <c r="M15" s="6" t="n">
        <v>6</v>
      </c>
      <c r="P15" s="6" t="n">
        <v>1</v>
      </c>
      <c r="Q15" s="6" t="n">
        <v>9</v>
      </c>
      <c r="S15" s="6"/>
      <c r="T15" s="6" t="n">
        <v>4</v>
      </c>
      <c r="U15" s="6" t="n">
        <v>12</v>
      </c>
      <c r="V15" s="6" t="n">
        <v>25</v>
      </c>
      <c r="X15" s="6" t="n">
        <v>327</v>
      </c>
      <c r="Y15" s="6" t="n">
        <v>178</v>
      </c>
      <c r="Z15" s="6" t="n">
        <v>169</v>
      </c>
      <c r="AA15" s="6" t="n">
        <v>0</v>
      </c>
      <c r="AC15" s="6" t="n">
        <v>5</v>
      </c>
      <c r="AE15" s="6" t="n">
        <v>170</v>
      </c>
      <c r="AF15" s="6" t="n">
        <v>31</v>
      </c>
      <c r="AH15" s="6"/>
      <c r="AI15" s="6" t="n">
        <v>139</v>
      </c>
      <c r="AJ15" s="6"/>
      <c r="AM15" s="6" t="n">
        <v>1642</v>
      </c>
      <c r="AP15" s="6" t="n">
        <v>1705</v>
      </c>
      <c r="AQ15" s="6" t="n">
        <v>3</v>
      </c>
      <c r="AR15" s="6" t="n">
        <v>7</v>
      </c>
      <c r="AS15" s="6"/>
      <c r="AT15" s="6" t="n">
        <v>7</v>
      </c>
      <c r="AU15" s="6"/>
      <c r="AV15" s="6" t="n">
        <v>37</v>
      </c>
      <c r="AW15" s="6" t="n">
        <v>2</v>
      </c>
      <c r="AX15" s="6"/>
      <c r="AY15" s="6"/>
      <c r="AZ15" s="6" t="n">
        <v>3</v>
      </c>
      <c r="BA15" s="6"/>
      <c r="BB15" s="6" t="n">
        <v>10</v>
      </c>
      <c r="BC15" s="6"/>
      <c r="BD15" s="6"/>
      <c r="BE15" s="6" t="n">
        <v>34</v>
      </c>
      <c r="BF15" s="6" t="n">
        <v>35</v>
      </c>
      <c r="BG15" s="6" t="n">
        <v>3</v>
      </c>
      <c r="BH15" s="6"/>
      <c r="BI15" s="6" t="n">
        <v>1</v>
      </c>
      <c r="BJ15" s="6"/>
      <c r="BK15" s="6" t="n">
        <v>14</v>
      </c>
      <c r="BL15" s="6"/>
      <c r="BM15" s="6"/>
      <c r="BN15" s="6" t="n">
        <v>25</v>
      </c>
      <c r="BO15" s="6" t="n">
        <v>18</v>
      </c>
      <c r="BP15" s="6" t="n">
        <v>2</v>
      </c>
      <c r="BQ15" s="6" t="n">
        <v>25</v>
      </c>
      <c r="BR15" s="6"/>
      <c r="BS15" s="6"/>
      <c r="BT15" s="6"/>
      <c r="BU15" s="6"/>
      <c r="BV15" s="6"/>
      <c r="BW15" s="6"/>
      <c r="CA15" s="6" t="n">
        <v>33</v>
      </c>
      <c r="CB15" s="6" t="n">
        <v>6</v>
      </c>
      <c r="CC15" s="6" t="n">
        <v>4</v>
      </c>
      <c r="CD15" s="6" t="n">
        <v>7</v>
      </c>
      <c r="CH15" s="6" t="n">
        <v>30</v>
      </c>
      <c r="CJ15" s="6" t="n">
        <v>10</v>
      </c>
      <c r="CQ15" s="6" t="n">
        <v>0</v>
      </c>
      <c r="CS15" s="6" t="n">
        <v>7</v>
      </c>
      <c r="CT15" s="6" t="n">
        <v>2</v>
      </c>
      <c r="CV15" s="6" t="n">
        <v>1</v>
      </c>
      <c r="CW15" s="6" t="n">
        <v>8</v>
      </c>
      <c r="CX15" s="6" t="n">
        <v>171</v>
      </c>
      <c r="CY15" s="6" t="n">
        <v>162</v>
      </c>
      <c r="CZ15" s="6" t="n">
        <v>296</v>
      </c>
      <c r="DB15" s="6" t="n">
        <v>59</v>
      </c>
      <c r="DC15" s="6" t="n">
        <v>12</v>
      </c>
      <c r="DD15" s="6" t="n">
        <v>2</v>
      </c>
      <c r="DE15" s="6" t="n">
        <v>2</v>
      </c>
      <c r="DF15" s="6" t="n">
        <v>34</v>
      </c>
      <c r="DG15" s="6" t="n">
        <v>3</v>
      </c>
      <c r="DI15" s="6" t="n">
        <v>75</v>
      </c>
      <c r="DJ15" s="6" t="n">
        <v>62</v>
      </c>
      <c r="DK15" s="6" t="n">
        <v>57</v>
      </c>
      <c r="DL15" s="6" t="n">
        <v>19</v>
      </c>
      <c r="DM15" s="6" t="n">
        <v>7</v>
      </c>
      <c r="DN15" s="6" t="n">
        <v>35</v>
      </c>
      <c r="DS15" s="6" t="n">
        <v>201</v>
      </c>
      <c r="DU15" s="6" t="n">
        <v>97</v>
      </c>
      <c r="DW15" s="6" t="n">
        <v>20</v>
      </c>
      <c r="DX15" s="6" t="n">
        <v>20</v>
      </c>
      <c r="DY15" s="6" t="n">
        <v>9</v>
      </c>
      <c r="DZ15" s="6" t="n">
        <v>15</v>
      </c>
      <c r="EA15" s="6" t="n">
        <v>1</v>
      </c>
      <c r="EB15" s="6" t="n">
        <v>9</v>
      </c>
      <c r="EC15" s="6" t="n">
        <v>4</v>
      </c>
      <c r="ED15" s="6" t="n">
        <v>39</v>
      </c>
      <c r="EE15" s="6" t="n">
        <v>57</v>
      </c>
      <c r="EF15" s="6" t="n">
        <v>155</v>
      </c>
    </row>
    <row r="16" customFormat="false" ht="12.75" hidden="false" customHeight="false" outlineLevel="0" collapsed="false">
      <c r="A16" s="10" t="s">
        <v>443</v>
      </c>
      <c r="B16" s="11" t="n">
        <v>21</v>
      </c>
      <c r="C16" s="11"/>
      <c r="D16" s="11" t="n">
        <v>1</v>
      </c>
      <c r="E16" s="11" t="n">
        <v>12</v>
      </c>
      <c r="F16" s="11"/>
      <c r="G16" s="11"/>
      <c r="H16" s="11" t="n">
        <v>11</v>
      </c>
      <c r="I16" s="11" t="n">
        <v>77</v>
      </c>
      <c r="J16" s="11"/>
      <c r="K16" s="11" t="n">
        <v>7</v>
      </c>
      <c r="L16" s="11" t="n">
        <v>30</v>
      </c>
      <c r="M16" s="11"/>
      <c r="N16" s="11"/>
      <c r="O16" s="11"/>
      <c r="P16" s="11" t="n">
        <v>1</v>
      </c>
      <c r="Q16" s="11" t="n">
        <v>9</v>
      </c>
      <c r="R16" s="11" t="n">
        <v>4</v>
      </c>
      <c r="S16" s="11" t="n">
        <f aca="false">20+92</f>
        <v>112</v>
      </c>
      <c r="T16" s="11" t="n">
        <v>4</v>
      </c>
      <c r="U16" s="11" t="n">
        <v>12</v>
      </c>
      <c r="V16" s="11" t="n">
        <v>24</v>
      </c>
      <c r="W16" s="11"/>
      <c r="X16" s="11" t="n">
        <v>327</v>
      </c>
      <c r="Y16" s="11" t="n">
        <v>178</v>
      </c>
      <c r="Z16" s="11" t="n">
        <v>169</v>
      </c>
      <c r="AA16" s="11"/>
      <c r="AB16" s="11"/>
      <c r="AC16" s="11" t="n">
        <v>5</v>
      </c>
      <c r="AD16" s="11"/>
      <c r="AE16" s="11" t="n">
        <v>170</v>
      </c>
      <c r="AF16" s="11" t="n">
        <v>31</v>
      </c>
      <c r="AG16" s="11" t="n">
        <v>2</v>
      </c>
      <c r="AH16" s="11"/>
      <c r="AI16" s="11" t="n">
        <v>139</v>
      </c>
      <c r="AJ16" s="11"/>
      <c r="AK16" s="11"/>
      <c r="AL16" s="11"/>
      <c r="AM16" s="11"/>
      <c r="AN16" s="11"/>
      <c r="AO16" s="11" t="n">
        <v>45</v>
      </c>
      <c r="AP16" s="11"/>
      <c r="AQ16" s="11" t="n">
        <v>3</v>
      </c>
      <c r="AR16" s="11"/>
      <c r="AS16" s="11"/>
      <c r="AT16" s="11" t="n">
        <v>2</v>
      </c>
      <c r="AU16" s="11"/>
      <c r="AV16" s="11"/>
      <c r="AW16" s="11" t="n">
        <v>1</v>
      </c>
      <c r="AX16" s="11"/>
      <c r="AY16" s="11"/>
      <c r="AZ16" s="11" t="n">
        <v>3</v>
      </c>
      <c r="BA16" s="11"/>
      <c r="BB16" s="11" t="n">
        <v>10</v>
      </c>
      <c r="BC16" s="11" t="n">
        <v>59</v>
      </c>
      <c r="BD16" s="11" t="n">
        <v>26</v>
      </c>
      <c r="BE16" s="11" t="n">
        <v>34</v>
      </c>
      <c r="BF16" s="11" t="n">
        <v>35</v>
      </c>
      <c r="BG16" s="11" t="n">
        <v>3</v>
      </c>
      <c r="BH16" s="11"/>
      <c r="BI16" s="11" t="n">
        <v>1</v>
      </c>
      <c r="BJ16" s="11" t="n">
        <v>41</v>
      </c>
      <c r="BK16" s="11" t="n">
        <v>14</v>
      </c>
      <c r="BL16" s="11" t="n">
        <v>3</v>
      </c>
      <c r="BM16" s="11"/>
      <c r="BN16" s="11" t="n">
        <v>24</v>
      </c>
      <c r="BO16" s="11" t="n">
        <v>15</v>
      </c>
      <c r="BP16" s="11" t="n">
        <v>2</v>
      </c>
      <c r="BQ16" s="11" t="n">
        <v>25</v>
      </c>
      <c r="BR16" s="11" t="n">
        <v>2</v>
      </c>
      <c r="BS16" s="11" t="n">
        <v>62</v>
      </c>
      <c r="BT16" s="11" t="n">
        <v>21</v>
      </c>
      <c r="BU16" s="11"/>
      <c r="BV16" s="11"/>
      <c r="BW16" s="11"/>
      <c r="BX16" s="12"/>
      <c r="BY16" s="12"/>
      <c r="BZ16" s="12"/>
      <c r="CA16" s="12" t="n">
        <v>33</v>
      </c>
      <c r="CB16" s="12" t="n">
        <v>6</v>
      </c>
      <c r="CC16" s="12" t="n">
        <v>4</v>
      </c>
      <c r="CD16" s="12" t="n">
        <v>7</v>
      </c>
      <c r="CE16" s="12"/>
      <c r="CF16" s="12"/>
      <c r="CG16" s="12"/>
      <c r="CH16" s="12" t="n">
        <v>12</v>
      </c>
      <c r="CI16" s="12" t="n">
        <v>5</v>
      </c>
      <c r="CJ16" s="12" t="n">
        <v>10</v>
      </c>
      <c r="CK16" s="12"/>
      <c r="CL16" s="12"/>
      <c r="CM16" s="12"/>
      <c r="CN16" s="12"/>
      <c r="CO16" s="12"/>
      <c r="CP16" s="12"/>
      <c r="CQ16" s="12" t="n">
        <v>0</v>
      </c>
      <c r="CR16" s="12"/>
      <c r="CS16" s="12" t="n">
        <v>7</v>
      </c>
      <c r="CT16" s="12" t="n">
        <v>2</v>
      </c>
      <c r="CU16" s="12"/>
      <c r="CV16" s="12" t="n">
        <v>1</v>
      </c>
      <c r="CW16" s="12" t="n">
        <v>8</v>
      </c>
      <c r="CX16" s="12" t="n">
        <v>171</v>
      </c>
      <c r="CY16" s="12" t="n">
        <v>162</v>
      </c>
      <c r="CZ16" s="12" t="n">
        <v>296</v>
      </c>
      <c r="DA16" s="12"/>
      <c r="DB16" s="12" t="n">
        <v>59</v>
      </c>
      <c r="DC16" s="12" t="n">
        <v>12</v>
      </c>
      <c r="DD16" s="12" t="n">
        <v>2</v>
      </c>
      <c r="DE16" s="12" t="n">
        <v>2</v>
      </c>
      <c r="DF16" s="12" t="n">
        <v>17</v>
      </c>
      <c r="DG16" s="12" t="n">
        <v>3</v>
      </c>
      <c r="DH16" s="12"/>
      <c r="DI16" s="12" t="n">
        <v>75</v>
      </c>
      <c r="DJ16" s="12" t="n">
        <v>62</v>
      </c>
      <c r="DK16" s="12" t="n">
        <v>51</v>
      </c>
      <c r="DL16" s="12" t="n">
        <v>19</v>
      </c>
      <c r="DM16" s="12" t="n">
        <v>7</v>
      </c>
      <c r="DN16" s="12" t="n">
        <v>35</v>
      </c>
      <c r="DO16" s="12"/>
      <c r="DP16" s="12"/>
      <c r="DQ16" s="12"/>
      <c r="DR16" s="12"/>
      <c r="DS16" s="12" t="n">
        <v>201</v>
      </c>
      <c r="DT16" s="12"/>
      <c r="DU16" s="12" t="n">
        <v>97</v>
      </c>
      <c r="DV16" s="12"/>
      <c r="DW16" s="12" t="n">
        <v>20</v>
      </c>
      <c r="DX16" s="12" t="n">
        <v>20</v>
      </c>
      <c r="DY16" s="12" t="n">
        <v>9</v>
      </c>
      <c r="DZ16" s="12" t="n">
        <v>15</v>
      </c>
      <c r="EA16" s="12" t="n">
        <v>1</v>
      </c>
      <c r="EB16" s="12" t="n">
        <v>9</v>
      </c>
      <c r="EC16" s="12" t="n">
        <v>4</v>
      </c>
      <c r="ED16" s="12" t="n">
        <v>39</v>
      </c>
      <c r="EE16" s="12" t="n">
        <v>51</v>
      </c>
      <c r="EF16" s="12" t="n">
        <v>155</v>
      </c>
      <c r="EG16" s="12"/>
      <c r="EH16" s="12"/>
    </row>
    <row r="17" customFormat="false" ht="12.75" hidden="false" customHeight="false" outlineLevel="0" collapsed="false">
      <c r="A17" s="10" t="s">
        <v>444</v>
      </c>
      <c r="B17" s="11" t="s">
        <v>431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 t="n">
        <v>6</v>
      </c>
      <c r="N17" s="11"/>
      <c r="O17" s="11"/>
      <c r="P17" s="11"/>
      <c r="Q17" s="11"/>
      <c r="R17" s="11"/>
      <c r="S17" s="11"/>
      <c r="T17" s="11"/>
      <c r="U17" s="11"/>
      <c r="V17" s="11" t="n">
        <v>1</v>
      </c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 t="n">
        <v>1</v>
      </c>
      <c r="BO17" s="11"/>
      <c r="BP17" s="11"/>
      <c r="BQ17" s="11"/>
      <c r="BR17" s="11"/>
      <c r="BS17" s="11"/>
      <c r="BT17" s="11"/>
      <c r="BU17" s="11"/>
      <c r="BV17" s="11"/>
      <c r="BW17" s="11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</row>
    <row r="18" customFormat="false" ht="12.75" hidden="false" customHeight="false" outlineLevel="0" collapsed="false">
      <c r="A18" s="0" t="s">
        <v>445</v>
      </c>
      <c r="E18" s="6" t="n">
        <v>1</v>
      </c>
      <c r="I18" s="6" t="n">
        <v>25</v>
      </c>
      <c r="K18" s="6" t="n">
        <v>0</v>
      </c>
      <c r="L18" s="6" t="n">
        <v>26</v>
      </c>
      <c r="M18" s="6" t="n">
        <v>4</v>
      </c>
      <c r="Q18" s="6" t="n">
        <v>8</v>
      </c>
      <c r="R18" s="6" t="n">
        <v>49</v>
      </c>
      <c r="S18" s="6" t="n">
        <v>66</v>
      </c>
      <c r="V18" s="6" t="n">
        <v>21</v>
      </c>
      <c r="Z18" s="6" t="n">
        <v>30</v>
      </c>
      <c r="AA18" s="6" t="n">
        <v>38</v>
      </c>
      <c r="AH18" s="6"/>
      <c r="AI18" s="6" t="n">
        <v>63</v>
      </c>
      <c r="AJ18" s="6"/>
      <c r="AM18" s="6" t="n">
        <v>247</v>
      </c>
      <c r="AN18" s="6" t="n">
        <v>63</v>
      </c>
      <c r="AR18" s="6"/>
      <c r="AS18" s="6" t="n">
        <v>33</v>
      </c>
      <c r="AT18" s="6" t="n">
        <v>9</v>
      </c>
      <c r="AU18" s="6" t="n">
        <v>24</v>
      </c>
      <c r="AV18" s="6" t="n">
        <v>263</v>
      </c>
      <c r="AW18" s="6" t="n">
        <v>4</v>
      </c>
      <c r="AX18" s="6" t="n">
        <v>13</v>
      </c>
      <c r="AY18" s="6" t="n">
        <v>7</v>
      </c>
      <c r="AZ18" s="6" t="n">
        <v>12</v>
      </c>
      <c r="BA18" s="6"/>
      <c r="BB18" s="6"/>
      <c r="BC18" s="6"/>
      <c r="BD18" s="6"/>
      <c r="BE18" s="6"/>
      <c r="BF18" s="6" t="n">
        <v>26</v>
      </c>
      <c r="BG18" s="6"/>
      <c r="BH18" s="6" t="n">
        <v>23</v>
      </c>
      <c r="BI18" s="6" t="n">
        <v>1</v>
      </c>
      <c r="BJ18" s="6"/>
      <c r="BK18" s="6"/>
      <c r="BL18" s="6"/>
      <c r="BM18" s="6" t="n">
        <v>12</v>
      </c>
      <c r="BN18" s="6" t="n">
        <v>21</v>
      </c>
      <c r="BO18" s="6" t="n">
        <v>3</v>
      </c>
      <c r="BP18" s="6" t="n">
        <v>1</v>
      </c>
      <c r="BQ18" s="6"/>
      <c r="BR18" s="6" t="n">
        <v>3</v>
      </c>
      <c r="BS18" s="6" t="n">
        <v>48</v>
      </c>
      <c r="BT18" s="6" t="n">
        <v>22</v>
      </c>
      <c r="BU18" s="6" t="n">
        <v>13</v>
      </c>
      <c r="BV18" s="6"/>
      <c r="BW18" s="6"/>
      <c r="BZ18" s="6" t="n">
        <v>74</v>
      </c>
      <c r="CA18" s="6" t="n">
        <v>34</v>
      </c>
      <c r="CB18" s="6" t="n">
        <v>5</v>
      </c>
      <c r="CD18" s="6" t="n">
        <v>0</v>
      </c>
      <c r="CG18" s="6" t="n">
        <v>14</v>
      </c>
      <c r="CH18" s="6" t="n">
        <v>68</v>
      </c>
      <c r="CI18" s="6" t="n">
        <v>2</v>
      </c>
      <c r="CL18" s="6" t="n">
        <v>1</v>
      </c>
      <c r="CQ18" s="6" t="n">
        <v>0</v>
      </c>
      <c r="CS18" s="6" t="n">
        <v>4</v>
      </c>
      <c r="CV18" s="6" t="n">
        <v>1</v>
      </c>
      <c r="CW18" s="6" t="n">
        <v>1</v>
      </c>
      <c r="CX18" s="6" t="n">
        <v>41</v>
      </c>
      <c r="CY18" s="6" t="n">
        <v>22</v>
      </c>
      <c r="DA18" s="6" t="n">
        <v>2</v>
      </c>
      <c r="DE18" s="6" t="n">
        <v>4</v>
      </c>
      <c r="DG18" s="6" t="n">
        <v>5</v>
      </c>
      <c r="DH18" s="6" t="n">
        <v>3</v>
      </c>
      <c r="DI18" s="6" t="n">
        <v>37</v>
      </c>
      <c r="DJ18" s="6" t="n">
        <v>48</v>
      </c>
      <c r="DK18" s="6" t="n">
        <v>22</v>
      </c>
      <c r="DL18" s="6" t="n">
        <v>18</v>
      </c>
      <c r="DM18" s="6" t="n">
        <v>4</v>
      </c>
      <c r="DO18" s="6" t="n">
        <v>41</v>
      </c>
      <c r="DS18" s="6" t="n">
        <v>37</v>
      </c>
      <c r="DT18" s="6" t="n">
        <v>39</v>
      </c>
      <c r="DU18" s="6" t="n">
        <v>39</v>
      </c>
      <c r="DV18" s="6" t="n">
        <v>66</v>
      </c>
      <c r="DW18" s="6" t="n">
        <v>9</v>
      </c>
      <c r="DX18" s="6" t="n">
        <v>12</v>
      </c>
      <c r="DZ18" s="6" t="n">
        <v>14</v>
      </c>
      <c r="EA18" s="6" t="n">
        <v>2</v>
      </c>
      <c r="EB18" s="6" t="n">
        <v>6</v>
      </c>
      <c r="EC18" s="6" t="n">
        <v>7</v>
      </c>
      <c r="EE18" s="6" t="n">
        <v>22</v>
      </c>
    </row>
    <row r="19" customFormat="false" ht="12.75" hidden="false" customHeight="false" outlineLevel="0" collapsed="false">
      <c r="A19" s="10" t="s">
        <v>446</v>
      </c>
      <c r="B19" s="11"/>
      <c r="C19" s="11"/>
      <c r="D19" s="11"/>
      <c r="E19" s="11"/>
      <c r="F19" s="11"/>
      <c r="G19" s="11"/>
      <c r="H19" s="11"/>
      <c r="I19" s="11"/>
      <c r="J19" s="11"/>
      <c r="K19" s="11" t="n">
        <v>0</v>
      </c>
      <c r="L19" s="11" t="n">
        <v>18</v>
      </c>
      <c r="M19" s="11"/>
      <c r="N19" s="11"/>
      <c r="O19" s="11"/>
      <c r="P19" s="11"/>
      <c r="Q19" s="11"/>
      <c r="R19" s="11"/>
      <c r="S19" s="11"/>
      <c r="T19" s="11"/>
      <c r="U19" s="11"/>
      <c r="V19" s="11" t="n">
        <v>11</v>
      </c>
      <c r="W19" s="11"/>
      <c r="X19" s="11"/>
      <c r="Y19" s="11"/>
      <c r="Z19" s="11" t="n">
        <v>30</v>
      </c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 t="n">
        <v>8</v>
      </c>
      <c r="BG19" s="11"/>
      <c r="BH19" s="11"/>
      <c r="BI19" s="11"/>
      <c r="BJ19" s="11"/>
      <c r="BK19" s="11"/>
      <c r="BL19" s="11"/>
      <c r="BM19" s="11"/>
      <c r="BN19" s="11" t="n">
        <v>11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 t="n">
        <v>0</v>
      </c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 t="n">
        <v>3</v>
      </c>
      <c r="DL19" s="12"/>
      <c r="DM19" s="12"/>
      <c r="DN19" s="12"/>
      <c r="DO19" s="12"/>
      <c r="DP19" s="12"/>
      <c r="DQ19" s="12"/>
      <c r="DR19" s="12"/>
      <c r="DS19" s="12"/>
      <c r="DT19" s="12"/>
      <c r="DU19" s="12" t="n">
        <v>39</v>
      </c>
      <c r="DV19" s="12"/>
      <c r="DW19" s="12" t="n">
        <v>9</v>
      </c>
      <c r="DX19" s="12"/>
      <c r="DY19" s="12"/>
      <c r="DZ19" s="12"/>
      <c r="EA19" s="12"/>
      <c r="EB19" s="12"/>
      <c r="EC19" s="12" t="n">
        <v>1</v>
      </c>
      <c r="ED19" s="12"/>
      <c r="EE19" s="12" t="n">
        <v>3</v>
      </c>
      <c r="EF19" s="12"/>
      <c r="EG19" s="12"/>
      <c r="EH19" s="12"/>
    </row>
    <row r="20" customFormat="false" ht="12.75" hidden="false" customHeight="false" outlineLevel="0" collapsed="false">
      <c r="A20" s="10" t="s">
        <v>447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 t="n">
        <v>1</v>
      </c>
      <c r="N20" s="11"/>
      <c r="O20" s="11"/>
      <c r="P20" s="11"/>
      <c r="Q20" s="11"/>
      <c r="R20" s="11"/>
      <c r="S20" s="11"/>
      <c r="T20" s="11" t="n">
        <v>2</v>
      </c>
      <c r="U20" s="11"/>
      <c r="V20" s="11" t="n">
        <v>4</v>
      </c>
      <c r="W20" s="11"/>
      <c r="X20" s="11"/>
      <c r="Y20" s="11"/>
      <c r="Z20" s="11"/>
      <c r="AA20" s="11" t="n">
        <v>22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 t="n">
        <v>4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 t="n">
        <v>1</v>
      </c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 t="n">
        <v>2</v>
      </c>
      <c r="ED20" s="12"/>
      <c r="EE20" s="12"/>
      <c r="EF20" s="12"/>
      <c r="EG20" s="12"/>
      <c r="EH20" s="12"/>
    </row>
    <row r="21" customFormat="false" ht="12.75" hidden="false" customHeight="false" outlineLevel="0" collapsed="false">
      <c r="A21" s="10" t="s">
        <v>448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 t="n">
        <v>3</v>
      </c>
      <c r="N21" s="11"/>
      <c r="O21" s="11"/>
      <c r="P21" s="11"/>
      <c r="Q21" s="11"/>
      <c r="R21" s="11"/>
      <c r="S21" s="11"/>
      <c r="T21" s="11"/>
      <c r="U21" s="11"/>
      <c r="V21" s="11" t="n">
        <v>2</v>
      </c>
      <c r="W21" s="11"/>
      <c r="X21" s="11"/>
      <c r="Y21" s="11"/>
      <c r="Z21" s="11"/>
      <c r="AA21" s="11" t="n">
        <v>22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 t="n">
        <v>11</v>
      </c>
      <c r="AY21" s="11"/>
      <c r="AZ21" s="11"/>
      <c r="BA21" s="11"/>
      <c r="BB21" s="11"/>
      <c r="BC21" s="11"/>
      <c r="BD21" s="11"/>
      <c r="BE21" s="11"/>
      <c r="BF21" s="11" t="n">
        <v>16</v>
      </c>
      <c r="BG21" s="11"/>
      <c r="BH21" s="11"/>
      <c r="BI21" s="11"/>
      <c r="BJ21" s="11"/>
      <c r="BK21" s="11"/>
      <c r="BL21" s="11"/>
      <c r="BM21" s="11"/>
      <c r="BN21" s="11" t="n">
        <v>2</v>
      </c>
      <c r="BO21" s="11"/>
      <c r="BP21" s="11"/>
      <c r="BQ21" s="11"/>
      <c r="BR21" s="11"/>
      <c r="BS21" s="11"/>
      <c r="BT21" s="11"/>
      <c r="BU21" s="11"/>
      <c r="BV21" s="11"/>
      <c r="BW21" s="11"/>
      <c r="BX21" s="12"/>
      <c r="BY21" s="12"/>
      <c r="BZ21" s="12" t="n">
        <v>25</v>
      </c>
      <c r="CA21" s="12"/>
      <c r="CB21" s="12"/>
      <c r="CC21" s="12"/>
      <c r="CD21" s="12"/>
      <c r="CE21" s="12"/>
      <c r="CF21" s="12"/>
      <c r="CG21" s="12" t="n">
        <v>14</v>
      </c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 t="n">
        <v>2</v>
      </c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 t="n">
        <v>2</v>
      </c>
      <c r="ED21" s="12"/>
      <c r="EE21" s="12"/>
      <c r="EF21" s="12"/>
      <c r="EG21" s="12"/>
      <c r="EH21" s="12"/>
    </row>
    <row r="22" customFormat="false" ht="12.75" hidden="false" customHeight="false" outlineLevel="0" collapsed="false">
      <c r="A22" s="10" t="s">
        <v>449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 t="n">
        <v>2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 t="n">
        <v>2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 t="n">
        <v>28</v>
      </c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</row>
    <row r="23" customFormat="false" ht="12.75" hidden="false" customHeight="false" outlineLevel="0" collapsed="false">
      <c r="A23" s="10" t="s">
        <v>450</v>
      </c>
      <c r="B23" s="11"/>
      <c r="C23" s="11"/>
      <c r="D23" s="11"/>
      <c r="E23" s="11"/>
      <c r="F23" s="11"/>
      <c r="G23" s="11"/>
      <c r="H23" s="11"/>
      <c r="I23" s="11" t="n">
        <v>25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 t="n">
        <v>24</v>
      </c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 t="n">
        <v>6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2"/>
      <c r="BY23" s="12"/>
      <c r="BZ23" s="12"/>
      <c r="CA23" s="12" t="n">
        <v>17</v>
      </c>
      <c r="CB23" s="12" t="n">
        <v>5</v>
      </c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 t="n">
        <v>4</v>
      </c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</row>
    <row r="24" customFormat="false" ht="12.75" hidden="false" customHeight="false" outlineLevel="0" collapsed="false">
      <c r="A24" s="0" t="s">
        <v>451</v>
      </c>
      <c r="D24" s="6" t="n">
        <v>3</v>
      </c>
      <c r="E24" s="6" t="n">
        <v>14</v>
      </c>
      <c r="H24" s="6" t="n">
        <v>16</v>
      </c>
      <c r="I24" s="6" t="n">
        <v>46</v>
      </c>
      <c r="J24" s="6" t="n">
        <v>5</v>
      </c>
      <c r="K24" s="6" t="n">
        <v>8</v>
      </c>
      <c r="L24" s="6" t="n">
        <v>75</v>
      </c>
      <c r="M24" s="6" t="n">
        <v>6</v>
      </c>
      <c r="P24" s="6" t="n">
        <v>1</v>
      </c>
      <c r="Q24" s="6" t="n">
        <v>10</v>
      </c>
      <c r="R24" s="6" t="n">
        <v>27</v>
      </c>
      <c r="S24" s="6" t="n">
        <f aca="false">115+25</f>
        <v>140</v>
      </c>
      <c r="T24" s="6" t="n">
        <v>13</v>
      </c>
      <c r="U24" s="6" t="n">
        <v>23</v>
      </c>
      <c r="V24" s="6" t="n">
        <v>17</v>
      </c>
      <c r="X24" s="6" t="n">
        <v>222</v>
      </c>
      <c r="Y24" s="6" t="n">
        <v>122</v>
      </c>
      <c r="Z24" s="6" t="n">
        <v>146</v>
      </c>
      <c r="AA24" s="6" t="n">
        <v>17</v>
      </c>
      <c r="AC24" s="6" t="s">
        <v>431</v>
      </c>
      <c r="AE24" s="6" t="n">
        <v>106</v>
      </c>
      <c r="AF24" s="6" t="n">
        <v>29</v>
      </c>
      <c r="AG24" s="6" t="n">
        <v>7</v>
      </c>
      <c r="AH24" s="6" t="n">
        <v>16</v>
      </c>
      <c r="AI24" s="6" t="n">
        <v>129</v>
      </c>
      <c r="AJ24" s="6"/>
      <c r="AM24" s="6" t="n">
        <v>2114</v>
      </c>
      <c r="AN24" s="6" t="n">
        <v>222</v>
      </c>
      <c r="AO24" s="6" t="n">
        <v>34</v>
      </c>
      <c r="AP24" s="6" t="n">
        <v>2178</v>
      </c>
      <c r="AQ24" s="6" t="n">
        <v>1</v>
      </c>
      <c r="AR24" s="6" t="n">
        <v>18</v>
      </c>
      <c r="AS24" s="6" t="n">
        <v>25</v>
      </c>
      <c r="AT24" s="6" t="n">
        <v>5</v>
      </c>
      <c r="AU24" s="6" t="n">
        <v>10</v>
      </c>
      <c r="AV24" s="6" t="n">
        <v>80</v>
      </c>
      <c r="AW24" s="6" t="n">
        <v>1</v>
      </c>
      <c r="AX24" s="6" t="n">
        <v>4</v>
      </c>
      <c r="AY24" s="6" t="n">
        <v>3</v>
      </c>
      <c r="AZ24" s="6" t="n">
        <v>14</v>
      </c>
      <c r="BA24" s="6" t="n">
        <v>10</v>
      </c>
      <c r="BB24" s="6" t="n">
        <v>6</v>
      </c>
      <c r="BC24" s="6" t="n">
        <v>40</v>
      </c>
      <c r="BD24" s="6" t="n">
        <v>18</v>
      </c>
      <c r="BE24" s="6" t="n">
        <v>45</v>
      </c>
      <c r="BF24" s="6" t="n">
        <v>25</v>
      </c>
      <c r="BG24" s="6" t="n">
        <v>1</v>
      </c>
      <c r="BH24" s="6" t="n">
        <v>16</v>
      </c>
      <c r="BI24" s="6" t="n">
        <v>1</v>
      </c>
      <c r="BJ24" s="6" t="n">
        <v>35</v>
      </c>
      <c r="BK24" s="6" t="n">
        <v>6</v>
      </c>
      <c r="BL24" s="6" t="n">
        <v>2</v>
      </c>
      <c r="BM24" s="6" t="n">
        <v>9</v>
      </c>
      <c r="BN24" s="6" t="n">
        <v>17</v>
      </c>
      <c r="BO24" s="6" t="n">
        <v>14</v>
      </c>
      <c r="BP24" s="6" t="n">
        <v>3</v>
      </c>
      <c r="BQ24" s="6" t="n">
        <v>29</v>
      </c>
      <c r="BR24" s="6"/>
      <c r="BS24" s="6" t="n">
        <v>59</v>
      </c>
      <c r="BT24" s="6" t="n">
        <v>83</v>
      </c>
      <c r="BU24" s="6" t="n">
        <v>3</v>
      </c>
      <c r="BV24" s="6" t="n">
        <v>6</v>
      </c>
      <c r="BW24" s="6"/>
      <c r="BZ24" s="6" t="n">
        <v>26</v>
      </c>
      <c r="CA24" s="6" t="n">
        <v>35</v>
      </c>
      <c r="CB24" s="6" t="n">
        <v>6</v>
      </c>
      <c r="CC24" s="6" t="n">
        <v>7</v>
      </c>
      <c r="CD24" s="6" t="n">
        <v>8</v>
      </c>
      <c r="CG24" s="6" t="n">
        <v>3</v>
      </c>
      <c r="CH24" s="6" t="n">
        <v>24</v>
      </c>
      <c r="CI24" s="6" t="n">
        <v>7</v>
      </c>
      <c r="CJ24" s="6" t="n">
        <v>11</v>
      </c>
      <c r="CL24" s="6" t="n">
        <v>3</v>
      </c>
      <c r="CQ24" s="6" t="n">
        <v>2</v>
      </c>
      <c r="CS24" s="6" t="n">
        <v>7</v>
      </c>
      <c r="CT24" s="6" t="n">
        <v>3</v>
      </c>
      <c r="CV24" s="6" t="n">
        <v>1</v>
      </c>
      <c r="CW24" s="6" t="n">
        <v>4</v>
      </c>
      <c r="CX24" s="6" t="n">
        <v>110</v>
      </c>
      <c r="CY24" s="6" t="n">
        <v>112</v>
      </c>
      <c r="CZ24" s="6" t="n">
        <v>198</v>
      </c>
      <c r="DB24" s="6" t="n">
        <v>40</v>
      </c>
      <c r="DD24" s="6" t="n">
        <v>7</v>
      </c>
      <c r="DE24" s="6" t="n">
        <v>4</v>
      </c>
      <c r="DF24" s="6" t="n">
        <v>18</v>
      </c>
      <c r="DG24" s="6" t="n">
        <v>2</v>
      </c>
      <c r="DH24" s="6" t="n">
        <v>3</v>
      </c>
      <c r="DI24" s="6" t="n">
        <v>68</v>
      </c>
      <c r="DJ24" s="6" t="n">
        <v>59</v>
      </c>
      <c r="DK24" s="6" t="n">
        <v>69</v>
      </c>
      <c r="DL24" s="6" t="n">
        <v>17</v>
      </c>
      <c r="DM24" s="6" t="n">
        <v>11</v>
      </c>
      <c r="DN24" s="6" t="n">
        <v>18</v>
      </c>
      <c r="DO24" s="6" t="n">
        <v>50</v>
      </c>
      <c r="DS24" s="6" t="n">
        <v>128</v>
      </c>
      <c r="DT24" s="6" t="n">
        <v>20</v>
      </c>
      <c r="DU24" s="6" t="n">
        <v>33</v>
      </c>
      <c r="DV24" s="6" t="n">
        <v>73</v>
      </c>
      <c r="DW24" s="6" t="n">
        <v>24</v>
      </c>
      <c r="DX24" s="6" t="n">
        <v>20</v>
      </c>
      <c r="DY24" s="6" t="n">
        <v>7</v>
      </c>
      <c r="DZ24" s="6" t="n">
        <v>28</v>
      </c>
      <c r="EB24" s="6" t="n">
        <v>12</v>
      </c>
      <c r="EC24" s="6" t="n">
        <v>3</v>
      </c>
      <c r="EE24" s="6" t="n">
        <v>69</v>
      </c>
      <c r="EF24" s="6" t="n">
        <v>89</v>
      </c>
      <c r="EG24" s="6" t="n">
        <v>1</v>
      </c>
    </row>
    <row r="25" customFormat="false" ht="12.75" hidden="false" customHeight="false" outlineLevel="0" collapsed="false">
      <c r="A25" s="10" t="s">
        <v>452</v>
      </c>
      <c r="B25" s="11"/>
      <c r="C25" s="11"/>
      <c r="D25" s="11" t="n">
        <v>1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 t="n">
        <v>12</v>
      </c>
      <c r="U25" s="11"/>
      <c r="V25" s="11" t="n">
        <v>9</v>
      </c>
      <c r="W25" s="11"/>
      <c r="X25" s="11"/>
      <c r="Y25" s="11" t="n">
        <v>38</v>
      </c>
      <c r="Z25" s="11" t="n">
        <v>79</v>
      </c>
      <c r="AA25" s="11"/>
      <c r="AB25" s="11"/>
      <c r="AC25" s="11"/>
      <c r="AD25" s="11"/>
      <c r="AE25" s="11"/>
      <c r="AF25" s="11" t="n">
        <v>20</v>
      </c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 t="n">
        <v>3</v>
      </c>
      <c r="BC25" s="11"/>
      <c r="BD25" s="11" t="n">
        <v>6</v>
      </c>
      <c r="BE25" s="11"/>
      <c r="BF25" s="11" t="n">
        <v>11</v>
      </c>
      <c r="BG25" s="11"/>
      <c r="BH25" s="11"/>
      <c r="BI25" s="11"/>
      <c r="BJ25" s="11"/>
      <c r="BK25" s="11"/>
      <c r="BL25" s="11"/>
      <c r="BM25" s="11"/>
      <c r="BN25" s="11" t="n">
        <v>9</v>
      </c>
      <c r="BO25" s="11"/>
      <c r="BP25" s="11"/>
      <c r="BQ25" s="11"/>
      <c r="BR25" s="11"/>
      <c r="BS25" s="11"/>
      <c r="BT25" s="11"/>
      <c r="BU25" s="11"/>
      <c r="BV25" s="11"/>
      <c r="BW25" s="11"/>
      <c r="BX25" s="12"/>
      <c r="BY25" s="12"/>
      <c r="BZ25" s="12"/>
      <c r="CA25" s="12"/>
      <c r="CB25" s="12" t="n">
        <v>5</v>
      </c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 t="n">
        <v>2</v>
      </c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 t="n">
        <v>10</v>
      </c>
      <c r="DO25" s="12"/>
      <c r="DP25" s="12"/>
      <c r="DQ25" s="12"/>
      <c r="DR25" s="12"/>
      <c r="DS25" s="12"/>
      <c r="DT25" s="12"/>
      <c r="DU25" s="12"/>
      <c r="DV25" s="12"/>
      <c r="DW25" s="12" t="n">
        <v>24</v>
      </c>
      <c r="DX25" s="12"/>
      <c r="DY25" s="12" t="n">
        <v>7</v>
      </c>
      <c r="DZ25" s="12"/>
      <c r="EA25" s="12"/>
      <c r="EB25" s="12"/>
      <c r="EC25" s="12" t="n">
        <v>1</v>
      </c>
      <c r="ED25" s="12"/>
      <c r="EE25" s="12"/>
      <c r="EF25" s="12"/>
      <c r="EG25" s="12"/>
      <c r="EH25" s="12"/>
    </row>
    <row r="26" customFormat="false" ht="12.75" hidden="false" customHeight="false" outlineLevel="0" collapsed="false">
      <c r="A26" s="10" t="s">
        <v>453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 t="n">
        <v>30</v>
      </c>
      <c r="M26" s="11"/>
      <c r="N26" s="11"/>
      <c r="O26" s="11"/>
      <c r="P26" s="11"/>
      <c r="Q26" s="11"/>
      <c r="R26" s="11"/>
      <c r="S26" s="11"/>
      <c r="T26" s="11" t="n">
        <v>2</v>
      </c>
      <c r="U26" s="11"/>
      <c r="V26" s="11" t="n">
        <v>8</v>
      </c>
      <c r="W26" s="11"/>
      <c r="X26" s="11"/>
      <c r="Y26" s="11" t="n">
        <v>84</v>
      </c>
      <c r="Z26" s="11" t="n">
        <v>52</v>
      </c>
      <c r="AA26" s="11"/>
      <c r="AB26" s="11"/>
      <c r="AC26" s="11"/>
      <c r="AD26" s="11"/>
      <c r="AE26" s="11"/>
      <c r="AF26" s="11" t="n">
        <v>9</v>
      </c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 t="n">
        <v>1</v>
      </c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 t="n">
        <v>3</v>
      </c>
      <c r="BC26" s="11"/>
      <c r="BD26" s="11"/>
      <c r="BE26" s="11"/>
      <c r="BF26" s="11" t="n">
        <v>12</v>
      </c>
      <c r="BG26" s="11"/>
      <c r="BH26" s="11"/>
      <c r="BI26" s="11"/>
      <c r="BJ26" s="11"/>
      <c r="BK26" s="11"/>
      <c r="BL26" s="11" t="n">
        <v>2</v>
      </c>
      <c r="BM26" s="11"/>
      <c r="BN26" s="11" t="n">
        <v>8</v>
      </c>
      <c r="BO26" s="11"/>
      <c r="BP26" s="11"/>
      <c r="BQ26" s="11"/>
      <c r="BR26" s="11"/>
      <c r="BS26" s="11"/>
      <c r="BT26" s="11"/>
      <c r="BU26" s="11"/>
      <c r="BV26" s="11"/>
      <c r="BW26" s="11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 t="n">
        <v>8</v>
      </c>
      <c r="DO26" s="12"/>
      <c r="DP26" s="12"/>
      <c r="DQ26" s="12"/>
      <c r="DR26" s="12"/>
      <c r="DS26" s="12"/>
      <c r="DT26" s="12"/>
      <c r="DU26" s="12" t="n">
        <v>33</v>
      </c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</row>
    <row r="27" customFormat="false" ht="12.75" hidden="false" customHeight="false" outlineLevel="0" collapsed="false">
      <c r="A27" s="10" t="s">
        <v>454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 t="n">
        <v>2</v>
      </c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 t="n">
        <v>6</v>
      </c>
      <c r="BG27" s="11"/>
      <c r="BH27" s="11"/>
      <c r="BI27" s="11"/>
      <c r="BJ27" s="11"/>
      <c r="BK27" s="11"/>
      <c r="BL27" s="11"/>
      <c r="BM27" s="11"/>
      <c r="BN27" s="11" t="n">
        <v>2</v>
      </c>
      <c r="BO27" s="11"/>
      <c r="BP27" s="11"/>
      <c r="BQ27" s="11"/>
      <c r="BR27" s="11"/>
      <c r="BS27" s="11"/>
      <c r="BT27" s="11"/>
      <c r="BU27" s="11"/>
      <c r="BV27" s="11"/>
      <c r="BW27" s="11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 t="n">
        <v>1</v>
      </c>
      <c r="ED27" s="12"/>
      <c r="EE27" s="12"/>
      <c r="EF27" s="12"/>
      <c r="EG27" s="12"/>
      <c r="EH27" s="12"/>
    </row>
    <row r="28" customFormat="false" ht="12.75" hidden="false" customHeight="false" outlineLevel="0" collapsed="false">
      <c r="A28" s="10" t="s">
        <v>455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 t="n">
        <v>1</v>
      </c>
      <c r="W28" s="11"/>
      <c r="X28" s="11"/>
      <c r="Y28" s="11"/>
      <c r="Z28" s="11" t="n">
        <v>22</v>
      </c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 t="n">
        <v>5</v>
      </c>
      <c r="BG28" s="11"/>
      <c r="BH28" s="11"/>
      <c r="BI28" s="11"/>
      <c r="BJ28" s="11"/>
      <c r="BK28" s="11"/>
      <c r="BL28" s="11"/>
      <c r="BM28" s="11"/>
      <c r="BN28" s="11" t="n">
        <v>1</v>
      </c>
      <c r="BO28" s="11"/>
      <c r="BP28" s="11"/>
      <c r="BQ28" s="11"/>
      <c r="BR28" s="11"/>
      <c r="BS28" s="11"/>
      <c r="BT28" s="11"/>
      <c r="BU28" s="11"/>
      <c r="BV28" s="11"/>
      <c r="BW28" s="11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</row>
    <row r="29" customFormat="false" ht="12.75" hidden="false" customHeight="false" outlineLevel="0" collapsed="false">
      <c r="A29" s="10" t="s">
        <v>456</v>
      </c>
      <c r="B29" s="11"/>
      <c r="C29" s="11"/>
      <c r="D29" s="11"/>
      <c r="E29" s="11"/>
      <c r="F29" s="11"/>
      <c r="G29" s="11"/>
      <c r="H29" s="11"/>
      <c r="I29" s="11"/>
      <c r="J29" s="11" t="n">
        <v>5</v>
      </c>
      <c r="K29" s="11"/>
      <c r="L29" s="11"/>
      <c r="M29" s="11" t="n">
        <v>6</v>
      </c>
      <c r="N29" s="11"/>
      <c r="O29" s="11"/>
      <c r="P29" s="11"/>
      <c r="Q29" s="11"/>
      <c r="R29" s="11"/>
      <c r="S29" s="11"/>
      <c r="T29" s="11"/>
      <c r="U29" s="11"/>
      <c r="V29" s="11" t="n">
        <v>1</v>
      </c>
      <c r="W29" s="11"/>
      <c r="X29" s="11"/>
      <c r="Y29" s="11"/>
      <c r="Z29" s="11"/>
      <c r="AA29" s="11" t="n">
        <v>12</v>
      </c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 t="n">
        <v>1</v>
      </c>
      <c r="AX29" s="11" t="n">
        <v>4</v>
      </c>
      <c r="AY29" s="11"/>
      <c r="AZ29" s="11"/>
      <c r="BA29" s="11"/>
      <c r="BB29" s="11"/>
      <c r="BC29" s="11"/>
      <c r="BD29" s="11"/>
      <c r="BE29" s="11"/>
      <c r="BF29" s="11" t="n">
        <v>5</v>
      </c>
      <c r="BG29" s="11"/>
      <c r="BH29" s="11"/>
      <c r="BI29" s="11"/>
      <c r="BJ29" s="11"/>
      <c r="BK29" s="11"/>
      <c r="BL29" s="11"/>
      <c r="BM29" s="11"/>
      <c r="BN29" s="11" t="n">
        <v>1</v>
      </c>
      <c r="BO29" s="11"/>
      <c r="BP29" s="11"/>
      <c r="BQ29" s="11"/>
      <c r="BR29" s="11"/>
      <c r="BS29" s="11"/>
      <c r="BT29" s="11"/>
      <c r="BU29" s="11" t="n">
        <v>3</v>
      </c>
      <c r="BV29" s="11"/>
      <c r="BW29" s="11"/>
      <c r="BX29" s="12"/>
      <c r="BY29" s="12"/>
      <c r="BZ29" s="12"/>
      <c r="CA29" s="12"/>
      <c r="CB29" s="12"/>
      <c r="CC29" s="12"/>
      <c r="CD29" s="12"/>
      <c r="CE29" s="12"/>
      <c r="CF29" s="12"/>
      <c r="CG29" s="12" t="n">
        <v>3</v>
      </c>
      <c r="CH29" s="12"/>
      <c r="CI29" s="12"/>
      <c r="CJ29" s="12"/>
      <c r="CK29" s="12"/>
      <c r="CL29" s="12" t="n">
        <v>3</v>
      </c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 t="n">
        <v>3</v>
      </c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</row>
    <row r="30" customFormat="false" ht="12.75" hidden="false" customHeight="false" outlineLevel="0" collapsed="false">
      <c r="A30" s="0" t="s">
        <v>457</v>
      </c>
      <c r="D30" s="6" t="n">
        <v>1</v>
      </c>
      <c r="E30" s="6" t="n">
        <v>21</v>
      </c>
      <c r="I30" s="6" t="n">
        <v>28</v>
      </c>
      <c r="K30" s="6" t="n">
        <v>4</v>
      </c>
      <c r="M30" s="6" t="n">
        <v>2</v>
      </c>
      <c r="Q30" s="6" t="n">
        <v>2</v>
      </c>
      <c r="R30" s="6" t="n">
        <v>8</v>
      </c>
      <c r="S30" s="6" t="n">
        <f aca="false">18+46</f>
        <v>64</v>
      </c>
      <c r="V30" s="6" t="n">
        <v>14</v>
      </c>
      <c r="X30" s="6" t="n">
        <v>143</v>
      </c>
      <c r="Y30" s="6" t="n">
        <v>79</v>
      </c>
      <c r="Z30" s="6" t="n">
        <v>75</v>
      </c>
      <c r="AA30" s="6" t="n">
        <v>4</v>
      </c>
      <c r="AC30" s="6" t="s">
        <v>431</v>
      </c>
      <c r="AE30" s="6" t="n">
        <v>86</v>
      </c>
      <c r="AF30" s="6" t="n">
        <v>5</v>
      </c>
      <c r="AG30" s="6" t="n">
        <v>2</v>
      </c>
      <c r="AH30" s="6" t="n">
        <v>9</v>
      </c>
      <c r="AI30" s="6" t="n">
        <v>72</v>
      </c>
      <c r="AJ30" s="6"/>
      <c r="AM30" s="6" t="n">
        <v>715</v>
      </c>
      <c r="AN30" s="6" t="n">
        <v>162</v>
      </c>
      <c r="AO30" s="6" t="n">
        <v>22</v>
      </c>
      <c r="AP30" s="6" t="n">
        <v>742</v>
      </c>
      <c r="AQ30" s="6" t="n">
        <v>1</v>
      </c>
      <c r="AR30" s="6" t="n">
        <v>2</v>
      </c>
      <c r="AS30" s="6" t="n">
        <v>11</v>
      </c>
      <c r="AT30" s="6"/>
      <c r="AU30" s="6" t="n">
        <v>2</v>
      </c>
      <c r="AV30" s="6" t="n">
        <v>10</v>
      </c>
      <c r="AW30" s="6"/>
      <c r="AX30" s="6"/>
      <c r="AY30" s="6" t="n">
        <v>2</v>
      </c>
      <c r="AZ30" s="6" t="n">
        <v>3</v>
      </c>
      <c r="BA30" s="6" t="n">
        <v>3</v>
      </c>
      <c r="BB30" s="6" t="n">
        <v>1</v>
      </c>
      <c r="BC30" s="6" t="n">
        <v>25</v>
      </c>
      <c r="BD30" s="6" t="n">
        <v>11</v>
      </c>
      <c r="BE30" s="6" t="n">
        <v>37</v>
      </c>
      <c r="BF30" s="6" t="n">
        <v>12</v>
      </c>
      <c r="BG30" s="6" t="n">
        <v>4</v>
      </c>
      <c r="BH30" s="6" t="n">
        <v>6</v>
      </c>
      <c r="BI30" s="6" t="n">
        <v>1</v>
      </c>
      <c r="BJ30" s="6" t="n">
        <v>15</v>
      </c>
      <c r="BK30" s="6" t="n">
        <v>6</v>
      </c>
      <c r="BL30" s="6"/>
      <c r="BM30" s="6" t="n">
        <v>4</v>
      </c>
      <c r="BN30" s="6" t="n">
        <v>14</v>
      </c>
      <c r="BO30" s="6" t="n">
        <v>5</v>
      </c>
      <c r="BP30" s="6"/>
      <c r="BQ30" s="6" t="n">
        <v>17</v>
      </c>
      <c r="BR30" s="6" t="n">
        <v>4</v>
      </c>
      <c r="BS30" s="6" t="n">
        <v>37</v>
      </c>
      <c r="BT30" s="6" t="n">
        <v>23</v>
      </c>
      <c r="BU30" s="6" t="n">
        <v>1</v>
      </c>
      <c r="BV30" s="6"/>
      <c r="BW30" s="6"/>
      <c r="BZ30" s="6" t="n">
        <v>10</v>
      </c>
      <c r="CA30" s="6" t="n">
        <v>17</v>
      </c>
      <c r="CB30" s="6" t="n">
        <v>2</v>
      </c>
      <c r="CD30" s="6" t="n">
        <v>2</v>
      </c>
      <c r="CG30" s="6" t="n">
        <v>1</v>
      </c>
      <c r="CI30" s="6" t="n">
        <v>3</v>
      </c>
      <c r="CL30" s="6" t="n">
        <v>0</v>
      </c>
      <c r="CQ30" s="6" t="n">
        <v>0</v>
      </c>
      <c r="CS30" s="6" t="n">
        <v>3</v>
      </c>
      <c r="CV30" s="6" t="n">
        <v>1</v>
      </c>
      <c r="CW30" s="6" t="n">
        <v>3</v>
      </c>
      <c r="CX30" s="6" t="n">
        <v>78</v>
      </c>
      <c r="CY30" s="6" t="n">
        <v>84</v>
      </c>
      <c r="CZ30" s="6" t="n">
        <v>146</v>
      </c>
      <c r="DB30" s="6" t="n">
        <v>25</v>
      </c>
      <c r="DD30" s="6" t="n">
        <v>2</v>
      </c>
      <c r="DE30" s="6" t="n">
        <v>0</v>
      </c>
      <c r="DH30" s="6" t="n">
        <v>2</v>
      </c>
      <c r="DI30" s="6" t="n">
        <v>41</v>
      </c>
      <c r="DJ30" s="6" t="n">
        <v>37</v>
      </c>
      <c r="DL30" s="6" t="n">
        <v>7</v>
      </c>
      <c r="DM30" s="6" t="n">
        <v>7</v>
      </c>
      <c r="DN30" s="6" t="n">
        <v>3</v>
      </c>
      <c r="DO30" s="6" t="n">
        <v>7</v>
      </c>
      <c r="DS30" s="6" t="n">
        <v>88</v>
      </c>
      <c r="DT30" s="6" t="n">
        <v>7</v>
      </c>
      <c r="DU30" s="6" t="n">
        <v>28</v>
      </c>
      <c r="DV30" s="6" t="n">
        <v>14</v>
      </c>
      <c r="DX30" s="6" t="n">
        <v>11</v>
      </c>
      <c r="DZ30" s="6" t="n">
        <v>33</v>
      </c>
      <c r="EA30" s="6" t="n">
        <v>1</v>
      </c>
      <c r="EB30" s="6" t="n">
        <v>7</v>
      </c>
      <c r="EC30" s="6" t="n">
        <v>3</v>
      </c>
      <c r="EF30" s="6" t="n">
        <v>53</v>
      </c>
    </row>
    <row r="31" customFormat="false" ht="12.75" hidden="false" customHeight="false" outlineLevel="0" collapsed="false">
      <c r="A31" s="0" t="s">
        <v>458</v>
      </c>
      <c r="K31" s="6" t="n">
        <v>9</v>
      </c>
      <c r="O31" s="6" t="n">
        <v>1</v>
      </c>
      <c r="R31" s="6" t="n">
        <v>58</v>
      </c>
      <c r="S31" s="6" t="n">
        <v>147</v>
      </c>
      <c r="T31" s="6" t="n">
        <v>1</v>
      </c>
      <c r="V31" s="6" t="n">
        <v>11</v>
      </c>
      <c r="X31" s="6" t="n">
        <v>149</v>
      </c>
      <c r="Y31" s="6" t="n">
        <v>174</v>
      </c>
      <c r="Z31" s="6" t="n">
        <v>52</v>
      </c>
      <c r="AA31" s="6" t="s">
        <v>431</v>
      </c>
      <c r="AC31" s="6" t="s">
        <v>431</v>
      </c>
      <c r="AH31" s="6"/>
      <c r="AI31" s="6"/>
      <c r="AJ31" s="6"/>
      <c r="AM31" s="6" t="n">
        <v>534</v>
      </c>
      <c r="AN31" s="6" t="n">
        <v>244</v>
      </c>
      <c r="AP31" s="6" t="n">
        <v>552</v>
      </c>
      <c r="AQ31" s="6" t="n">
        <v>6</v>
      </c>
      <c r="AR31" s="6" t="n">
        <v>12</v>
      </c>
      <c r="AS31" s="6" t="n">
        <v>6</v>
      </c>
      <c r="AT31" s="6" t="n">
        <v>4</v>
      </c>
      <c r="AU31" s="6"/>
      <c r="AV31" s="6" t="n">
        <v>33</v>
      </c>
      <c r="AW31" s="6"/>
      <c r="AX31" s="6" t="n">
        <v>9</v>
      </c>
      <c r="AY31" s="6" t="n">
        <v>4</v>
      </c>
      <c r="AZ31" s="6" t="n">
        <v>8</v>
      </c>
      <c r="BA31" s="6"/>
      <c r="BB31" s="6" t="n">
        <v>5</v>
      </c>
      <c r="BC31" s="6" t="n">
        <v>81</v>
      </c>
      <c r="BD31" s="6" t="n">
        <v>26</v>
      </c>
      <c r="BE31" s="6" t="n">
        <v>44</v>
      </c>
      <c r="BF31" s="6" t="n">
        <v>33</v>
      </c>
      <c r="BG31" s="6" t="n">
        <v>1</v>
      </c>
      <c r="BH31" s="6"/>
      <c r="BI31" s="6"/>
      <c r="BJ31" s="6" t="n">
        <v>50</v>
      </c>
      <c r="BK31" s="6" t="n">
        <v>8</v>
      </c>
      <c r="BL31" s="6"/>
      <c r="BM31" s="6" t="n">
        <v>4</v>
      </c>
      <c r="BN31" s="6" t="n">
        <v>11</v>
      </c>
      <c r="BO31" s="6" t="n">
        <v>13</v>
      </c>
      <c r="BP31" s="6"/>
      <c r="BQ31" s="6"/>
      <c r="BR31" s="6" t="n">
        <v>4</v>
      </c>
      <c r="BS31" s="6" t="n">
        <v>55</v>
      </c>
      <c r="BT31" s="6" t="n">
        <v>35</v>
      </c>
      <c r="BU31" s="6"/>
      <c r="BV31" s="6"/>
      <c r="BW31" s="6"/>
      <c r="BZ31" s="6" t="n">
        <v>22</v>
      </c>
      <c r="CA31" s="6" t="n">
        <v>21</v>
      </c>
      <c r="CC31" s="6" t="n">
        <v>0</v>
      </c>
      <c r="CD31" s="6" t="n">
        <v>8</v>
      </c>
      <c r="CG31" s="6" t="n">
        <v>15</v>
      </c>
      <c r="CH31" s="6" t="n">
        <v>52</v>
      </c>
      <c r="CJ31" s="6" t="n">
        <v>4</v>
      </c>
      <c r="CL31" s="6" t="n">
        <v>1</v>
      </c>
      <c r="CT31" s="6" t="n">
        <v>3</v>
      </c>
      <c r="CW31" s="6" t="n">
        <v>1</v>
      </c>
      <c r="CX31" s="6" t="n">
        <v>147</v>
      </c>
      <c r="CY31" s="6" t="n">
        <v>97</v>
      </c>
      <c r="DC31" s="6" t="n">
        <v>8</v>
      </c>
      <c r="DI31" s="6" t="n">
        <v>63</v>
      </c>
      <c r="DJ31" s="6" t="n">
        <v>55</v>
      </c>
      <c r="DN31" s="6" t="n">
        <v>15</v>
      </c>
      <c r="DS31" s="6" t="n">
        <v>146</v>
      </c>
      <c r="DT31" s="6" t="n">
        <v>15</v>
      </c>
      <c r="DU31" s="6" t="n">
        <v>15</v>
      </c>
      <c r="DX31" s="6" t="n">
        <v>16</v>
      </c>
      <c r="DZ31" s="6" t="n">
        <v>27</v>
      </c>
      <c r="EA31" s="6" t="n">
        <v>12</v>
      </c>
      <c r="EB31" s="6" t="n">
        <v>11</v>
      </c>
      <c r="ED31" s="6" t="n">
        <v>53</v>
      </c>
      <c r="EF31" s="6" t="n">
        <v>35</v>
      </c>
      <c r="EG31" s="6" t="n">
        <v>8</v>
      </c>
    </row>
    <row r="32" customFormat="false" ht="12.75" hidden="false" customHeight="false" outlineLevel="0" collapsed="false">
      <c r="A32" s="10" t="s">
        <v>459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 t="n">
        <v>6</v>
      </c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 t="n">
        <v>6</v>
      </c>
      <c r="BG32" s="11"/>
      <c r="BH32" s="11"/>
      <c r="BI32" s="11"/>
      <c r="BJ32" s="11"/>
      <c r="BK32" s="11"/>
      <c r="BL32" s="11"/>
      <c r="BM32" s="11"/>
      <c r="BN32" s="11" t="n">
        <v>6</v>
      </c>
      <c r="BO32" s="11"/>
      <c r="BP32" s="11"/>
      <c r="BQ32" s="11"/>
      <c r="BR32" s="11"/>
      <c r="BS32" s="11"/>
      <c r="BT32" s="11"/>
      <c r="BU32" s="11"/>
      <c r="BV32" s="11"/>
      <c r="BW32" s="11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</row>
    <row r="33" customFormat="false" ht="12.75" hidden="false" customHeight="false" outlineLevel="0" collapsed="false">
      <c r="A33" s="10" t="s">
        <v>460</v>
      </c>
      <c r="B33" s="11"/>
      <c r="C33" s="11"/>
      <c r="D33" s="11"/>
      <c r="E33" s="11"/>
      <c r="F33" s="11"/>
      <c r="G33" s="11"/>
      <c r="H33" s="11"/>
      <c r="I33" s="11"/>
      <c r="J33" s="11"/>
      <c r="K33" s="11" t="n">
        <v>9</v>
      </c>
      <c r="L33" s="11"/>
      <c r="M33" s="11"/>
      <c r="N33" s="11"/>
      <c r="O33" s="11"/>
      <c r="P33" s="11"/>
      <c r="Q33" s="11"/>
      <c r="R33" s="11"/>
      <c r="S33" s="11"/>
      <c r="T33" s="11" t="n">
        <v>1</v>
      </c>
      <c r="U33" s="11"/>
      <c r="V33" s="11" t="n">
        <v>5</v>
      </c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 t="n">
        <v>2</v>
      </c>
      <c r="AR33" s="11" t="n">
        <v>7</v>
      </c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 t="n">
        <v>26</v>
      </c>
      <c r="BG33" s="11"/>
      <c r="BH33" s="11"/>
      <c r="BI33" s="11"/>
      <c r="BJ33" s="11"/>
      <c r="BK33" s="11"/>
      <c r="BL33" s="11"/>
      <c r="BM33" s="11"/>
      <c r="BN33" s="11" t="n">
        <v>5</v>
      </c>
      <c r="BO33" s="11"/>
      <c r="BP33" s="11"/>
      <c r="BQ33" s="11"/>
      <c r="BR33" s="11"/>
      <c r="BS33" s="11"/>
      <c r="BT33" s="11"/>
      <c r="BU33" s="11"/>
      <c r="BV33" s="11"/>
      <c r="BW33" s="11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</row>
    <row r="34" customFormat="false" ht="12.75" hidden="false" customHeight="false" outlineLevel="0" collapsed="false">
      <c r="A34" s="0" t="s">
        <v>461</v>
      </c>
      <c r="E34" s="6" t="n">
        <v>2</v>
      </c>
      <c r="H34" s="6" t="n">
        <v>18</v>
      </c>
      <c r="I34" s="6" t="n">
        <v>128</v>
      </c>
      <c r="O34" s="6" t="n">
        <v>1</v>
      </c>
      <c r="S34" s="6"/>
      <c r="T34" s="6" t="n">
        <v>3</v>
      </c>
      <c r="U34" s="6" t="n">
        <v>59</v>
      </c>
      <c r="V34" s="6" t="n">
        <v>11</v>
      </c>
      <c r="X34" s="6" t="n">
        <v>681</v>
      </c>
      <c r="Y34" s="6" t="n">
        <v>445</v>
      </c>
      <c r="AA34" s="6" t="n">
        <v>7</v>
      </c>
      <c r="AE34" s="6" t="n">
        <v>325</v>
      </c>
      <c r="AF34" s="6" t="n">
        <v>16</v>
      </c>
      <c r="AG34" s="6" t="n">
        <v>2</v>
      </c>
      <c r="AH34" s="6"/>
      <c r="AI34" s="6"/>
      <c r="AJ34" s="6"/>
      <c r="AN34" s="6" t="n">
        <v>758</v>
      </c>
      <c r="AO34" s="6" t="n">
        <v>111</v>
      </c>
      <c r="AQ34" s="6" t="n">
        <v>23</v>
      </c>
      <c r="AR34" s="6"/>
      <c r="AS34" s="6" t="n">
        <v>7</v>
      </c>
      <c r="AT34" s="6" t="n">
        <v>51</v>
      </c>
      <c r="AU34" s="6"/>
      <c r="AV34" s="6"/>
      <c r="AW34" s="6" t="n">
        <v>5</v>
      </c>
      <c r="AX34" s="6"/>
      <c r="AY34" s="6"/>
      <c r="AZ34" s="6"/>
      <c r="BA34" s="6"/>
      <c r="BB34" s="6" t="n">
        <v>14</v>
      </c>
      <c r="BC34" s="6" t="n">
        <v>87</v>
      </c>
      <c r="BD34" s="6" t="n">
        <v>67</v>
      </c>
      <c r="BE34" s="6"/>
      <c r="BF34" s="6" t="n">
        <v>56</v>
      </c>
      <c r="BG34" s="6"/>
      <c r="BH34" s="6"/>
      <c r="BI34" s="6" t="n">
        <v>10</v>
      </c>
      <c r="BJ34" s="6" t="n">
        <v>80</v>
      </c>
      <c r="BK34" s="6" t="n">
        <v>37</v>
      </c>
      <c r="BL34" s="6" t="n">
        <v>34</v>
      </c>
      <c r="BM34" s="6" t="n">
        <v>22</v>
      </c>
      <c r="BN34" s="6" t="n">
        <v>11</v>
      </c>
      <c r="BO34" s="6"/>
      <c r="BP34" s="6" t="n">
        <v>4</v>
      </c>
      <c r="BQ34" s="6"/>
      <c r="BR34" s="6" t="n">
        <v>4</v>
      </c>
      <c r="BS34" s="6"/>
      <c r="BT34" s="6" t="n">
        <v>14</v>
      </c>
      <c r="BU34" s="6" t="n">
        <v>3</v>
      </c>
      <c r="BV34" s="6"/>
      <c r="BW34" s="6"/>
      <c r="BX34" s="6" t="n">
        <v>4</v>
      </c>
      <c r="BY34" s="6" t="n">
        <v>285</v>
      </c>
      <c r="BZ34" s="6" t="n">
        <v>41</v>
      </c>
      <c r="CA34" s="6" t="n">
        <v>84</v>
      </c>
      <c r="CD34" s="6" t="n">
        <v>13</v>
      </c>
      <c r="CG34" s="6" t="n">
        <v>5</v>
      </c>
      <c r="CI34" s="6" t="n">
        <v>7</v>
      </c>
      <c r="CJ34" s="6" t="n">
        <v>9</v>
      </c>
      <c r="CL34" s="6" t="n">
        <v>0</v>
      </c>
      <c r="CM34" s="6" t="n">
        <v>15</v>
      </c>
      <c r="CN34" s="6" t="n">
        <v>33</v>
      </c>
      <c r="CO34" s="6" t="n">
        <f aca="false">295+112</f>
        <v>407</v>
      </c>
      <c r="CP34" s="6" t="n">
        <v>152</v>
      </c>
      <c r="CS34" s="6" t="n">
        <v>4</v>
      </c>
      <c r="CT34" s="6" t="n">
        <v>1</v>
      </c>
      <c r="CV34" s="6" t="n">
        <v>10</v>
      </c>
      <c r="CX34" s="6" t="n">
        <v>475</v>
      </c>
      <c r="CY34" s="6" t="n">
        <v>283</v>
      </c>
      <c r="CZ34" s="6" t="n">
        <v>654</v>
      </c>
      <c r="DB34" s="6" t="n">
        <v>69</v>
      </c>
      <c r="DE34" s="6" t="n">
        <v>5</v>
      </c>
      <c r="DF34" s="6" t="n">
        <v>28</v>
      </c>
      <c r="DI34" s="6" t="n">
        <v>150</v>
      </c>
      <c r="DJ34" s="6" t="n">
        <v>135</v>
      </c>
      <c r="DK34" s="6" t="n">
        <v>8</v>
      </c>
      <c r="DS34" s="6" t="n">
        <v>468</v>
      </c>
      <c r="DV34" s="6" t="n">
        <v>13</v>
      </c>
      <c r="DX34" s="6" t="n">
        <v>7</v>
      </c>
      <c r="DY34" s="6" t="n">
        <v>4</v>
      </c>
      <c r="DZ34" s="6" t="n">
        <v>10</v>
      </c>
      <c r="EA34" s="6" t="n">
        <v>1</v>
      </c>
      <c r="EB34" s="6" t="n">
        <v>14</v>
      </c>
      <c r="EC34" s="6" t="n">
        <v>2</v>
      </c>
      <c r="EE34" s="6" t="n">
        <v>8</v>
      </c>
      <c r="EF34" s="6" t="n">
        <v>145</v>
      </c>
    </row>
    <row r="35" customFormat="false" ht="12.75" hidden="false" customHeight="false" outlineLevel="0" collapsed="false">
      <c r="A35" s="0" t="s">
        <v>462</v>
      </c>
      <c r="D35" s="6" t="n">
        <v>1</v>
      </c>
      <c r="E35" s="6" t="n">
        <v>8</v>
      </c>
      <c r="H35" s="6" t="n">
        <v>9</v>
      </c>
      <c r="K35" s="6" t="n">
        <v>5</v>
      </c>
      <c r="Q35" s="6" t="n">
        <v>3</v>
      </c>
      <c r="S35" s="6"/>
      <c r="T35" s="6" t="n">
        <v>3</v>
      </c>
      <c r="V35" s="6" t="n">
        <v>7</v>
      </c>
      <c r="AC35" s="6" t="s">
        <v>431</v>
      </c>
      <c r="AF35" s="6" t="n">
        <v>7</v>
      </c>
      <c r="AH35" s="6" t="n">
        <v>14</v>
      </c>
      <c r="AI35" s="6" t="n">
        <v>29</v>
      </c>
      <c r="AJ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 t="n">
        <v>1</v>
      </c>
      <c r="BC35" s="6" t="n">
        <v>29</v>
      </c>
      <c r="BD35" s="6"/>
      <c r="BE35" s="6" t="n">
        <v>3</v>
      </c>
      <c r="BF35" s="6" t="n">
        <v>1</v>
      </c>
      <c r="BG35" s="6"/>
      <c r="BH35" s="6" t="n">
        <v>5</v>
      </c>
      <c r="BI35" s="6"/>
      <c r="BJ35" s="6" t="n">
        <v>9</v>
      </c>
      <c r="BK35" s="6"/>
      <c r="BL35" s="6"/>
      <c r="BM35" s="6" t="n">
        <v>10</v>
      </c>
      <c r="BN35" s="6" t="n">
        <v>7</v>
      </c>
      <c r="BO35" s="6" t="n">
        <v>4</v>
      </c>
      <c r="BP35" s="6"/>
      <c r="BQ35" s="6" t="n">
        <v>6</v>
      </c>
      <c r="BR35" s="6"/>
      <c r="BS35" s="6"/>
      <c r="BT35" s="6" t="n">
        <v>19</v>
      </c>
      <c r="BU35" s="6"/>
      <c r="BV35" s="6"/>
      <c r="BW35" s="6"/>
      <c r="BZ35" s="6" t="n">
        <v>7</v>
      </c>
      <c r="CB35" s="6" t="n">
        <v>2</v>
      </c>
      <c r="CD35" s="6" t="n">
        <v>0</v>
      </c>
      <c r="CI35" s="6" t="n">
        <v>2</v>
      </c>
      <c r="CS35" s="6" t="n">
        <v>1</v>
      </c>
      <c r="CW35" s="6" t="n">
        <v>1</v>
      </c>
      <c r="DB35" s="6" t="n">
        <v>29</v>
      </c>
      <c r="DE35" s="6" t="n">
        <v>2</v>
      </c>
      <c r="DN35" s="6" t="n">
        <v>4</v>
      </c>
      <c r="DO35" s="6" t="n">
        <v>4</v>
      </c>
      <c r="DV35" s="6" t="n">
        <v>12</v>
      </c>
      <c r="DZ35" s="6" t="n">
        <v>22</v>
      </c>
      <c r="EB35" s="6" t="n">
        <v>2</v>
      </c>
      <c r="EF35" s="6" t="n">
        <v>26</v>
      </c>
      <c r="EG35" s="6" t="n">
        <v>1</v>
      </c>
    </row>
    <row r="36" customFormat="false" ht="12.75" hidden="false" customHeight="false" outlineLevel="0" collapsed="false">
      <c r="A36" s="0" t="s">
        <v>463</v>
      </c>
      <c r="I36" s="6" t="n">
        <v>20</v>
      </c>
      <c r="S36" s="6"/>
      <c r="V36" s="6" t="n">
        <v>3</v>
      </c>
      <c r="AC36" s="6" t="n">
        <v>2</v>
      </c>
      <c r="AE36" s="6" t="n">
        <v>39</v>
      </c>
      <c r="AH36" s="6"/>
      <c r="AI36" s="6"/>
      <c r="AJ36" s="6"/>
      <c r="AN36" s="6" t="n">
        <v>79</v>
      </c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 t="n">
        <v>8</v>
      </c>
      <c r="BG36" s="6"/>
      <c r="BH36" s="6"/>
      <c r="BI36" s="6"/>
      <c r="BJ36" s="6"/>
      <c r="BK36" s="6"/>
      <c r="BL36" s="6"/>
      <c r="BM36" s="6"/>
      <c r="BN36" s="6" t="n">
        <v>3</v>
      </c>
      <c r="BO36" s="6"/>
      <c r="BP36" s="6"/>
      <c r="BQ36" s="6"/>
      <c r="BR36" s="6"/>
      <c r="BS36" s="6"/>
      <c r="BT36" s="6"/>
      <c r="BU36" s="6"/>
      <c r="BV36" s="6"/>
      <c r="BW36" s="6"/>
      <c r="CC36" s="6" t="n">
        <v>2</v>
      </c>
      <c r="CX36" s="6" t="n">
        <v>43</v>
      </c>
      <c r="CY36" s="6" t="n">
        <v>36</v>
      </c>
      <c r="DE36" s="6" t="n">
        <v>1</v>
      </c>
      <c r="DF36" s="6" t="n">
        <v>2</v>
      </c>
      <c r="DN36" s="6" t="n">
        <v>9</v>
      </c>
      <c r="DS36" s="6" t="n">
        <v>48</v>
      </c>
      <c r="DU36" s="6" t="n">
        <v>9</v>
      </c>
      <c r="DX36" s="6" t="n">
        <v>4</v>
      </c>
      <c r="EA36" s="6" t="n">
        <v>2</v>
      </c>
      <c r="EF36" s="6" t="n">
        <v>10</v>
      </c>
    </row>
    <row r="37" customFormat="false" ht="12.75" hidden="false" customHeight="false" outlineLevel="0" collapsed="false">
      <c r="A37" s="0" t="s">
        <v>464</v>
      </c>
      <c r="O37" s="6" t="n">
        <v>1</v>
      </c>
      <c r="P37" s="6" t="n">
        <v>1</v>
      </c>
      <c r="R37" s="6" t="n">
        <v>5</v>
      </c>
      <c r="S37" s="6" t="n">
        <v>92</v>
      </c>
      <c r="T37" s="6" t="n">
        <v>1</v>
      </c>
      <c r="U37" s="6" t="n">
        <v>6</v>
      </c>
      <c r="V37" s="6" t="n">
        <v>0</v>
      </c>
      <c r="X37" s="6" t="n">
        <v>86</v>
      </c>
      <c r="Y37" s="6" t="n">
        <v>11</v>
      </c>
      <c r="AC37" s="6" t="n">
        <v>6</v>
      </c>
      <c r="AE37" s="6" t="n">
        <v>30</v>
      </c>
      <c r="AF37" s="6" t="n">
        <v>3</v>
      </c>
      <c r="AG37" s="6" t="n">
        <v>1</v>
      </c>
      <c r="AH37" s="6"/>
      <c r="AI37" s="6"/>
      <c r="AJ37" s="6"/>
      <c r="AN37" s="6" t="n">
        <v>86</v>
      </c>
      <c r="AO37" s="6" t="n">
        <v>12</v>
      </c>
      <c r="AP37" s="6" t="n">
        <v>146</v>
      </c>
      <c r="AQ37" s="6" t="n">
        <v>1</v>
      </c>
      <c r="AR37" s="6"/>
      <c r="AS37" s="6"/>
      <c r="AT37" s="6"/>
      <c r="AU37" s="6"/>
      <c r="AV37" s="6"/>
      <c r="AW37" s="6"/>
      <c r="AX37" s="6" t="n">
        <v>2</v>
      </c>
      <c r="AY37" s="6"/>
      <c r="AZ37" s="6"/>
      <c r="BA37" s="6" t="n">
        <v>5</v>
      </c>
      <c r="BB37" s="6"/>
      <c r="BC37" s="6"/>
      <c r="BD37" s="6" t="n">
        <v>2</v>
      </c>
      <c r="BE37" s="6" t="n">
        <v>1</v>
      </c>
      <c r="BF37" s="6" t="n">
        <v>13</v>
      </c>
      <c r="BG37" s="6" t="n">
        <v>1</v>
      </c>
      <c r="BH37" s="6"/>
      <c r="BI37" s="6" t="n">
        <v>2</v>
      </c>
      <c r="BJ37" s="6" t="n">
        <v>2</v>
      </c>
      <c r="BK37" s="6" t="n">
        <v>6</v>
      </c>
      <c r="BL37" s="6" t="n">
        <v>7</v>
      </c>
      <c r="BM37" s="6" t="n">
        <v>2</v>
      </c>
      <c r="BN37" s="6" t="n">
        <v>0</v>
      </c>
      <c r="BO37" s="6"/>
      <c r="BP37" s="6" t="n">
        <v>3</v>
      </c>
      <c r="BQ37" s="6"/>
      <c r="BR37" s="6"/>
      <c r="BS37" s="6" t="n">
        <v>39</v>
      </c>
      <c r="BT37" s="6" t="n">
        <v>5</v>
      </c>
      <c r="BU37" s="6"/>
      <c r="BV37" s="6" t="n">
        <v>4</v>
      </c>
      <c r="BW37" s="6"/>
      <c r="CA37" s="6" t="n">
        <v>29</v>
      </c>
      <c r="CD37" s="6" t="n">
        <v>5</v>
      </c>
      <c r="CI37" s="6" t="n">
        <v>2</v>
      </c>
      <c r="CJ37" s="6" t="n">
        <v>0</v>
      </c>
      <c r="CS37" s="6" t="n">
        <v>3</v>
      </c>
      <c r="CT37" s="6" t="n">
        <v>0</v>
      </c>
      <c r="CV37" s="6" t="n">
        <v>2</v>
      </c>
      <c r="CX37" s="6" t="n">
        <v>63</v>
      </c>
      <c r="CY37" s="6" t="n">
        <v>23</v>
      </c>
      <c r="DC37" s="6" t="n">
        <v>5</v>
      </c>
      <c r="DD37" s="6" t="n">
        <v>1</v>
      </c>
      <c r="DG37" s="6" t="n">
        <v>7</v>
      </c>
      <c r="DI37" s="6" t="n">
        <v>46</v>
      </c>
      <c r="DJ37" s="6" t="n">
        <v>29</v>
      </c>
      <c r="DK37" s="6" t="n">
        <v>27</v>
      </c>
      <c r="DN37" s="6" t="n">
        <v>5</v>
      </c>
      <c r="DS37" s="6" t="n">
        <v>55</v>
      </c>
      <c r="DU37" s="6" t="n">
        <v>13</v>
      </c>
      <c r="DW37" s="6" t="n">
        <v>14</v>
      </c>
      <c r="DX37" s="6" t="n">
        <v>30</v>
      </c>
      <c r="DY37" s="6" t="n">
        <v>1</v>
      </c>
      <c r="DZ37" s="6" t="n">
        <v>15</v>
      </c>
      <c r="EB37" s="6" t="n">
        <v>1</v>
      </c>
      <c r="EC37" s="6" t="n">
        <v>3</v>
      </c>
      <c r="EE37" s="6" t="n">
        <v>27</v>
      </c>
      <c r="EF37" s="6" t="n">
        <v>30</v>
      </c>
    </row>
    <row r="38" customFormat="false" ht="12.75" hidden="false" customHeight="false" outlineLevel="0" collapsed="false">
      <c r="A38" s="0" t="s">
        <v>465</v>
      </c>
      <c r="D38" s="6" t="s">
        <v>431</v>
      </c>
      <c r="E38" s="6" t="n">
        <v>1</v>
      </c>
      <c r="I38" s="6" t="n">
        <v>56</v>
      </c>
      <c r="M38" s="6" t="n">
        <v>6</v>
      </c>
      <c r="R38" s="6" t="n">
        <v>0</v>
      </c>
      <c r="S38" s="6" t="n">
        <v>32</v>
      </c>
      <c r="T38" s="6" t="n">
        <v>3</v>
      </c>
      <c r="U38" s="6" t="n">
        <v>4</v>
      </c>
      <c r="X38" s="6" t="n">
        <v>130</v>
      </c>
      <c r="Z38" s="6" t="n">
        <v>36</v>
      </c>
      <c r="AA38" s="6" t="n">
        <v>5</v>
      </c>
      <c r="AC38" s="6" t="s">
        <v>431</v>
      </c>
      <c r="AE38" s="6" t="n">
        <v>94</v>
      </c>
      <c r="AF38" s="6" t="n">
        <v>3</v>
      </c>
      <c r="AH38" s="6"/>
      <c r="AI38" s="6" t="n">
        <v>9</v>
      </c>
      <c r="AJ38" s="6"/>
      <c r="AL38" s="13"/>
      <c r="AO38" s="6" t="n">
        <v>37</v>
      </c>
      <c r="AQ38" s="6" t="n">
        <v>3</v>
      </c>
      <c r="AR38" s="6" t="n">
        <v>15</v>
      </c>
      <c r="AS38" s="6" t="n">
        <v>12</v>
      </c>
      <c r="AT38" s="6"/>
      <c r="AU38" s="6"/>
      <c r="AV38" s="6" t="n">
        <v>22</v>
      </c>
      <c r="AW38" s="6"/>
      <c r="AX38" s="6"/>
      <c r="AY38" s="6" t="n">
        <v>12</v>
      </c>
      <c r="AZ38" s="6" t="n">
        <v>8</v>
      </c>
      <c r="BA38" s="6"/>
      <c r="BB38" s="6"/>
      <c r="BC38" s="6"/>
      <c r="BD38" s="6"/>
      <c r="BE38" s="6"/>
      <c r="BF38" s="6"/>
      <c r="BG38" s="6"/>
      <c r="BH38" s="6" t="n">
        <v>7</v>
      </c>
      <c r="BI38" s="6" t="n">
        <v>2</v>
      </c>
      <c r="BJ38" s="6"/>
      <c r="BK38" s="6"/>
      <c r="BL38" s="6"/>
      <c r="BM38" s="6"/>
      <c r="BN38" s="6"/>
      <c r="BO38" s="6" t="n">
        <v>9</v>
      </c>
      <c r="BP38" s="6"/>
      <c r="BQ38" s="6"/>
      <c r="BR38" s="6" t="s">
        <v>431</v>
      </c>
      <c r="BS38" s="6"/>
      <c r="BT38" s="6"/>
      <c r="BU38" s="6"/>
      <c r="BV38" s="6"/>
      <c r="BW38" s="6"/>
      <c r="BZ38" s="6" t="n">
        <v>9</v>
      </c>
      <c r="CH38" s="6" t="n">
        <v>15</v>
      </c>
      <c r="CV38" s="6" t="n">
        <v>2</v>
      </c>
      <c r="CX38" s="6" t="n">
        <v>93</v>
      </c>
      <c r="CY38" s="6" t="n">
        <v>59</v>
      </c>
      <c r="DH38" s="6" t="n">
        <v>6</v>
      </c>
      <c r="DS38" s="6" t="n">
        <v>88</v>
      </c>
      <c r="DT38" s="6" t="n">
        <v>18</v>
      </c>
      <c r="DV38" s="6" t="n">
        <v>49</v>
      </c>
      <c r="DY38" s="6" t="n">
        <v>6</v>
      </c>
      <c r="DZ38" s="6" t="n">
        <v>18</v>
      </c>
      <c r="EA38" s="6" t="n">
        <v>1</v>
      </c>
    </row>
    <row r="39" customFormat="false" ht="12.75" hidden="false" customHeight="false" outlineLevel="0" collapsed="false">
      <c r="A39" s="10" t="s">
        <v>466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 t="n">
        <v>6</v>
      </c>
      <c r="N39" s="11"/>
      <c r="O39" s="11" t="n">
        <v>1</v>
      </c>
      <c r="P39" s="11"/>
      <c r="Q39" s="11"/>
      <c r="R39" s="11"/>
      <c r="S39" s="14"/>
      <c r="T39" s="11" t="n">
        <v>1</v>
      </c>
      <c r="U39" s="11"/>
      <c r="V39" s="11"/>
      <c r="W39" s="11"/>
      <c r="X39" s="11"/>
      <c r="Y39" s="11"/>
      <c r="Z39" s="11"/>
      <c r="AA39" s="11"/>
      <c r="AB39" s="11"/>
      <c r="AC39" s="11" t="s">
        <v>431</v>
      </c>
      <c r="AD39" s="11"/>
      <c r="AE39" s="11"/>
      <c r="AF39" s="11"/>
      <c r="AG39" s="11"/>
      <c r="AH39" s="11"/>
      <c r="AI39" s="11"/>
      <c r="AJ39" s="11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 t="n">
        <v>8</v>
      </c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 t="n">
        <v>2</v>
      </c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 t="n">
        <v>6</v>
      </c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 t="n">
        <v>18</v>
      </c>
      <c r="DU39" s="14"/>
      <c r="DV39" s="14"/>
      <c r="DW39" s="14"/>
      <c r="DX39" s="14"/>
      <c r="DY39" s="14" t="n">
        <v>6</v>
      </c>
      <c r="DZ39" s="14"/>
      <c r="EA39" s="14"/>
      <c r="EB39" s="14"/>
      <c r="EC39" s="14"/>
      <c r="ED39" s="14"/>
      <c r="EE39" s="14"/>
      <c r="EF39" s="14"/>
      <c r="EG39" s="14"/>
      <c r="EH39" s="14"/>
    </row>
    <row r="40" customFormat="false" ht="12.75" hidden="false" customHeight="false" outlineLevel="0" collapsed="false">
      <c r="A40" s="10" t="s">
        <v>467</v>
      </c>
      <c r="B40" s="11"/>
      <c r="C40" s="11"/>
      <c r="D40" s="11" t="s">
        <v>431</v>
      </c>
      <c r="E40" s="11" t="n">
        <v>1</v>
      </c>
      <c r="F40" s="11"/>
      <c r="G40" s="11"/>
      <c r="H40" s="11"/>
      <c r="I40" s="11" t="n">
        <v>17</v>
      </c>
      <c r="J40" s="11"/>
      <c r="K40" s="11"/>
      <c r="L40" s="11"/>
      <c r="M40" s="11"/>
      <c r="N40" s="11"/>
      <c r="O40" s="11"/>
      <c r="P40" s="11"/>
      <c r="Q40" s="11"/>
      <c r="R40" s="11" t="n">
        <v>0</v>
      </c>
      <c r="S40" s="14" t="n">
        <v>32</v>
      </c>
      <c r="T40" s="11" t="n">
        <v>2</v>
      </c>
      <c r="U40" s="11" t="n">
        <v>4</v>
      </c>
      <c r="V40" s="11"/>
      <c r="W40" s="11"/>
      <c r="X40" s="11" t="n">
        <v>37</v>
      </c>
      <c r="Y40" s="11"/>
      <c r="Z40" s="11"/>
      <c r="AA40" s="11"/>
      <c r="AB40" s="11"/>
      <c r="AC40" s="11"/>
      <c r="AD40" s="11"/>
      <c r="AE40" s="11" t="n">
        <v>20</v>
      </c>
      <c r="AF40" s="11"/>
      <c r="AG40" s="11"/>
      <c r="AH40" s="11"/>
      <c r="AI40" s="11" t="n">
        <v>9</v>
      </c>
      <c r="AJ40" s="11"/>
      <c r="AK40" s="14"/>
      <c r="AL40" s="11"/>
      <c r="AM40" s="14"/>
      <c r="AN40" s="14" t="n">
        <v>51</v>
      </c>
      <c r="AO40" s="14" t="n">
        <v>15</v>
      </c>
      <c r="AP40" s="14"/>
      <c r="AQ40" s="14" t="n">
        <v>3</v>
      </c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 t="n">
        <v>26</v>
      </c>
      <c r="BD40" s="14"/>
      <c r="BE40" s="14"/>
      <c r="BF40" s="14" t="n">
        <v>2</v>
      </c>
      <c r="BG40" s="14"/>
      <c r="BH40" s="14"/>
      <c r="BI40" s="14" t="n">
        <v>1</v>
      </c>
      <c r="BJ40" s="14"/>
      <c r="BK40" s="14"/>
      <c r="BL40" s="14"/>
      <c r="BM40" s="14"/>
      <c r="BN40" s="14"/>
      <c r="BO40" s="14" t="n">
        <v>7</v>
      </c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 t="n">
        <v>1</v>
      </c>
      <c r="CW40" s="14"/>
      <c r="CX40" s="14" t="n">
        <v>34</v>
      </c>
      <c r="CY40" s="14" t="n">
        <v>17</v>
      </c>
      <c r="CZ40" s="14"/>
      <c r="DA40" s="14"/>
      <c r="DB40" s="14" t="n">
        <v>26</v>
      </c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 t="n">
        <v>36</v>
      </c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 t="n">
        <v>1</v>
      </c>
      <c r="EH40" s="14"/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J68"/>
  <sheetViews>
    <sheetView showFormulas="false" showGridLines="true" showRowColHeaders="true" showZeros="true" rightToLeft="false" tabSelected="true" showOutlineSymbols="true" defaultGridColor="true" view="normal" topLeftCell="A1" colorId="64" zoomScale="55" zoomScaleNormal="55" zoomScalePageLayoutView="100" workbookViewId="0">
      <pane xSplit="1" ySplit="0" topLeftCell="B1" activePane="topRight" state="frozen"/>
      <selection pane="topLeft" activeCell="A1" activeCellId="0" sqref="A1"/>
      <selection pane="topRight" activeCell="B3" activeCellId="0" sqref="B3:EH3"/>
    </sheetView>
  </sheetViews>
  <sheetFormatPr defaultColWidth="12.00390625" defaultRowHeight="12.75" zeroHeight="false" outlineLevelRow="0" outlineLevelCol="0"/>
  <cols>
    <col collapsed="false" customWidth="true" hidden="false" outlineLevel="0" max="1" min="1" style="0" width="34.66"/>
    <col collapsed="false" customWidth="true" hidden="false" outlineLevel="0" max="7" min="2" style="6" width="5.89"/>
    <col collapsed="false" customWidth="true" hidden="false" outlineLevel="0" max="8" min="8" style="6" width="6.67"/>
    <col collapsed="false" customWidth="true" hidden="false" outlineLevel="0" max="18" min="9" style="6" width="7"/>
    <col collapsed="false" customWidth="true" hidden="false" outlineLevel="0" max="19" min="19" style="6" width="7.11"/>
    <col collapsed="false" customWidth="true" hidden="false" outlineLevel="0" max="26" min="20" style="6" width="7"/>
    <col collapsed="false" customWidth="true" hidden="false" outlineLevel="0" max="28" min="27" style="6" width="7.11"/>
    <col collapsed="false" customWidth="true" hidden="false" outlineLevel="0" max="29" min="29" style="6" width="7"/>
    <col collapsed="false" customWidth="true" hidden="false" outlineLevel="0" max="34" min="30" style="6" width="7.11"/>
    <col collapsed="false" customWidth="true" hidden="false" outlineLevel="0" max="36" min="35" style="6" width="9.56"/>
    <col collapsed="false" customWidth="true" hidden="false" outlineLevel="0" max="75" min="37" style="6" width="7.11"/>
    <col collapsed="false" customWidth="true" hidden="false" outlineLevel="0" max="76" min="76" style="6" width="7.89"/>
    <col collapsed="false" customWidth="true" hidden="false" outlineLevel="0" max="138" min="77" style="6" width="7.11"/>
    <col collapsed="false" customWidth="true" hidden="false" outlineLevel="0" max="1023" min="1017" style="0" width="11.56"/>
  </cols>
  <sheetData>
    <row r="1" customFormat="false" ht="12.75" hidden="false" customHeight="false" outlineLevel="0" collapsed="false">
      <c r="A1" s="0" t="s">
        <v>468</v>
      </c>
      <c r="B1" s="6" t="s">
        <v>8</v>
      </c>
      <c r="C1" s="6" t="s">
        <v>14</v>
      </c>
      <c r="D1" s="6" t="s">
        <v>19</v>
      </c>
      <c r="E1" s="6" t="s">
        <v>24</v>
      </c>
      <c r="F1" s="6" t="s">
        <v>28</v>
      </c>
      <c r="G1" s="6" t="s">
        <v>33</v>
      </c>
      <c r="H1" s="6" t="s">
        <v>37</v>
      </c>
      <c r="I1" s="6" t="s">
        <v>40</v>
      </c>
      <c r="J1" s="6" t="s">
        <v>43</v>
      </c>
      <c r="K1" s="6" t="s">
        <v>46</v>
      </c>
      <c r="L1" s="6" t="s">
        <v>49</v>
      </c>
      <c r="M1" s="6" t="s">
        <v>53</v>
      </c>
      <c r="N1" s="6" t="s">
        <v>57</v>
      </c>
      <c r="O1" s="6" t="s">
        <v>60</v>
      </c>
      <c r="P1" s="6" t="s">
        <v>64</v>
      </c>
      <c r="Q1" s="6" t="s">
        <v>68</v>
      </c>
      <c r="R1" s="6" t="s">
        <v>71</v>
      </c>
      <c r="S1" s="6" t="s">
        <v>71</v>
      </c>
      <c r="T1" s="6" t="s">
        <v>77</v>
      </c>
      <c r="U1" s="6" t="s">
        <v>82</v>
      </c>
      <c r="V1" s="6" t="s">
        <v>85</v>
      </c>
      <c r="W1" s="6" t="s">
        <v>89</v>
      </c>
      <c r="X1" s="6" t="s">
        <v>93</v>
      </c>
      <c r="Y1" s="6" t="s">
        <v>97</v>
      </c>
      <c r="Z1" s="6" t="s">
        <v>100</v>
      </c>
      <c r="AA1" s="6" t="s">
        <v>103</v>
      </c>
      <c r="AB1" s="6" t="s">
        <v>106</v>
      </c>
      <c r="AC1" s="13" t="s">
        <v>110</v>
      </c>
      <c r="AD1" s="6" t="s">
        <v>114</v>
      </c>
      <c r="AE1" s="6" t="s">
        <v>118</v>
      </c>
      <c r="AF1" s="6" t="s">
        <v>122</v>
      </c>
      <c r="AG1" s="6" t="s">
        <v>127</v>
      </c>
      <c r="AH1" s="6" t="s">
        <v>131</v>
      </c>
      <c r="AI1" s="6" t="s">
        <v>134</v>
      </c>
      <c r="AJ1" s="6" t="s">
        <v>134</v>
      </c>
      <c r="AK1" s="6" t="s">
        <v>138</v>
      </c>
      <c r="AL1" s="6" t="s">
        <v>142</v>
      </c>
      <c r="AM1" s="6" t="s">
        <v>146</v>
      </c>
      <c r="AN1" s="6" t="s">
        <v>150</v>
      </c>
      <c r="AO1" s="6" t="s">
        <v>154</v>
      </c>
      <c r="AP1" s="6" t="s">
        <v>156</v>
      </c>
      <c r="AQ1" s="6" t="s">
        <v>159</v>
      </c>
      <c r="AR1" s="6" t="s">
        <v>162</v>
      </c>
      <c r="AS1" s="6" t="s">
        <v>166</v>
      </c>
      <c r="AT1" s="6" t="s">
        <v>170</v>
      </c>
      <c r="AU1" s="6" t="s">
        <v>173</v>
      </c>
      <c r="AV1" s="6" t="s">
        <v>176</v>
      </c>
      <c r="AW1" s="6" t="s">
        <v>179</v>
      </c>
      <c r="AX1" s="6" t="s">
        <v>182</v>
      </c>
      <c r="AY1" s="6" t="s">
        <v>185</v>
      </c>
      <c r="AZ1" s="6" t="s">
        <v>188</v>
      </c>
      <c r="BA1" s="6" t="s">
        <v>191</v>
      </c>
      <c r="BB1" s="6" t="s">
        <v>195</v>
      </c>
      <c r="BC1" s="6" t="s">
        <v>198</v>
      </c>
      <c r="BD1" s="6" t="s">
        <v>200</v>
      </c>
      <c r="BE1" s="6" t="s">
        <v>202</v>
      </c>
      <c r="BF1" s="6" t="s">
        <v>205</v>
      </c>
      <c r="BG1" s="6" t="s">
        <v>208</v>
      </c>
      <c r="BH1" s="6" t="s">
        <v>211</v>
      </c>
      <c r="BI1" s="6" t="s">
        <v>214</v>
      </c>
      <c r="BJ1" s="6" t="s">
        <v>217</v>
      </c>
      <c r="BK1" s="6" t="s">
        <v>220</v>
      </c>
      <c r="BL1" s="6" t="s">
        <v>223</v>
      </c>
      <c r="BM1" s="6" t="s">
        <v>227</v>
      </c>
      <c r="BN1" s="6" t="s">
        <v>420</v>
      </c>
      <c r="BO1" s="6" t="s">
        <v>231</v>
      </c>
      <c r="BP1" s="6" t="s">
        <v>234</v>
      </c>
      <c r="BQ1" s="6" t="s">
        <v>237</v>
      </c>
      <c r="BR1" s="6" t="s">
        <v>240</v>
      </c>
      <c r="BS1" s="6" t="s">
        <v>243</v>
      </c>
      <c r="BT1" s="6" t="s">
        <v>246</v>
      </c>
      <c r="BU1" s="6" t="s">
        <v>251</v>
      </c>
      <c r="BV1" s="6" t="s">
        <v>255</v>
      </c>
      <c r="BW1" s="6" t="s">
        <v>259</v>
      </c>
      <c r="BX1" s="6" t="s">
        <v>262</v>
      </c>
      <c r="BY1" s="6" t="s">
        <v>262</v>
      </c>
      <c r="BZ1" s="6" t="s">
        <v>265</v>
      </c>
      <c r="CA1" s="6" t="s">
        <v>268</v>
      </c>
      <c r="CB1" s="6" t="s">
        <v>271</v>
      </c>
      <c r="CC1" s="6" t="s">
        <v>274</v>
      </c>
      <c r="CD1" s="6" t="s">
        <v>278</v>
      </c>
      <c r="CE1" s="6" t="s">
        <v>281</v>
      </c>
      <c r="CF1" s="6" t="s">
        <v>284</v>
      </c>
      <c r="CG1" s="6" t="s">
        <v>288</v>
      </c>
      <c r="CH1" s="6" t="s">
        <v>291</v>
      </c>
      <c r="CI1" s="6" t="s">
        <v>294</v>
      </c>
      <c r="CJ1" s="6" t="s">
        <v>297</v>
      </c>
      <c r="CK1" s="6" t="s">
        <v>301</v>
      </c>
      <c r="CL1" s="6" t="s">
        <v>251</v>
      </c>
      <c r="CM1" s="6" t="s">
        <v>262</v>
      </c>
      <c r="CN1" s="6" t="s">
        <v>262</v>
      </c>
      <c r="CO1" s="6" t="s">
        <v>262</v>
      </c>
      <c r="CP1" s="6" t="s">
        <v>262</v>
      </c>
      <c r="CQ1" s="6" t="s">
        <v>271</v>
      </c>
      <c r="CR1" s="6" t="s">
        <v>281</v>
      </c>
      <c r="CS1" s="6" t="s">
        <v>294</v>
      </c>
      <c r="CT1" s="6" t="s">
        <v>297</v>
      </c>
      <c r="CU1" s="6" t="s">
        <v>301</v>
      </c>
      <c r="CV1" s="6" t="s">
        <v>307</v>
      </c>
      <c r="CW1" s="6" t="s">
        <v>309</v>
      </c>
      <c r="CX1" s="6" t="s">
        <v>312</v>
      </c>
      <c r="CY1" s="6" t="s">
        <v>312</v>
      </c>
      <c r="CZ1" s="6" t="s">
        <v>316</v>
      </c>
      <c r="DA1" s="6" t="s">
        <v>320</v>
      </c>
      <c r="DB1" s="6" t="s">
        <v>324</v>
      </c>
      <c r="DC1" s="6" t="s">
        <v>327</v>
      </c>
      <c r="DD1" s="6" t="s">
        <v>330</v>
      </c>
      <c r="DE1" s="6" t="s">
        <v>332</v>
      </c>
      <c r="DF1" s="6" t="s">
        <v>336</v>
      </c>
      <c r="DG1" s="6" t="s">
        <v>339</v>
      </c>
      <c r="DH1" s="6" t="s">
        <v>343</v>
      </c>
      <c r="DI1" s="6" t="s">
        <v>345</v>
      </c>
      <c r="DJ1" s="6" t="s">
        <v>348</v>
      </c>
      <c r="DK1" s="6" t="s">
        <v>350</v>
      </c>
      <c r="DL1" s="6" t="s">
        <v>353</v>
      </c>
      <c r="DM1" s="6" t="s">
        <v>353</v>
      </c>
      <c r="DN1" s="6" t="s">
        <v>357</v>
      </c>
      <c r="DO1" s="6" t="s">
        <v>360</v>
      </c>
      <c r="DP1" s="6" t="s">
        <v>363</v>
      </c>
      <c r="DQ1" s="6" t="s">
        <v>363</v>
      </c>
      <c r="DR1" s="6" t="s">
        <v>367</v>
      </c>
      <c r="DS1" s="6" t="s">
        <v>371</v>
      </c>
      <c r="DT1" s="6" t="s">
        <v>374</v>
      </c>
      <c r="DU1" s="6" t="s">
        <v>378</v>
      </c>
      <c r="DV1" s="6" t="s">
        <v>421</v>
      </c>
      <c r="DW1" s="6" t="s">
        <v>384</v>
      </c>
      <c r="DX1" s="6" t="s">
        <v>387</v>
      </c>
      <c r="DY1" s="6" t="s">
        <v>391</v>
      </c>
      <c r="DZ1" s="6" t="s">
        <v>394</v>
      </c>
      <c r="EA1" s="6" t="s">
        <v>397</v>
      </c>
      <c r="EB1" s="6" t="s">
        <v>400</v>
      </c>
      <c r="EC1" s="6" t="s">
        <v>403</v>
      </c>
      <c r="ED1" s="6" t="s">
        <v>407</v>
      </c>
      <c r="EE1" s="6" t="s">
        <v>422</v>
      </c>
      <c r="EF1" s="6" t="s">
        <v>410</v>
      </c>
      <c r="EG1" s="6" t="s">
        <v>413</v>
      </c>
      <c r="EH1" s="6" t="s">
        <v>416</v>
      </c>
      <c r="EI1" s="6" t="s">
        <v>469</v>
      </c>
      <c r="EJ1" s="6" t="s">
        <v>470</v>
      </c>
    </row>
    <row r="2" customFormat="false" ht="12.75" hidden="false" customHeight="false" outlineLevel="0" collapsed="false">
      <c r="A2" s="0" t="s">
        <v>471</v>
      </c>
      <c r="B2" s="6" t="n">
        <v>16</v>
      </c>
      <c r="C2" s="6" t="n">
        <v>2</v>
      </c>
      <c r="D2" s="6" t="n">
        <v>3</v>
      </c>
      <c r="E2" s="6" t="n">
        <v>7</v>
      </c>
      <c r="F2" s="6" t="n">
        <v>48</v>
      </c>
      <c r="G2" s="6" t="n">
        <v>10</v>
      </c>
      <c r="H2" s="6" t="n">
        <v>15</v>
      </c>
      <c r="I2" s="6" t="n">
        <v>113</v>
      </c>
      <c r="J2" s="6" t="n">
        <v>34</v>
      </c>
      <c r="K2" s="6" t="n">
        <v>15</v>
      </c>
      <c r="L2" s="6" t="n">
        <v>34</v>
      </c>
      <c r="M2" s="6" t="n">
        <v>48</v>
      </c>
      <c r="N2" s="6" t="n">
        <v>183</v>
      </c>
      <c r="O2" s="6" t="n">
        <v>142</v>
      </c>
      <c r="P2" s="6" t="n">
        <v>23</v>
      </c>
      <c r="Q2" s="6" t="n">
        <v>42</v>
      </c>
      <c r="R2" s="6" t="n">
        <v>46</v>
      </c>
      <c r="S2" s="6" t="n">
        <v>38</v>
      </c>
      <c r="T2" s="6" t="n">
        <v>9</v>
      </c>
      <c r="U2" s="6" t="n">
        <v>26</v>
      </c>
      <c r="V2" s="6" t="n">
        <v>34</v>
      </c>
      <c r="W2" s="6" t="n">
        <v>28</v>
      </c>
      <c r="X2" s="6" t="n">
        <v>304</v>
      </c>
      <c r="Y2" s="6" t="n">
        <v>154</v>
      </c>
      <c r="Z2" s="6" t="n">
        <v>232</v>
      </c>
      <c r="AA2" s="6" t="n">
        <v>14</v>
      </c>
      <c r="AB2" s="6" t="n">
        <v>36</v>
      </c>
      <c r="AC2" s="6" t="n">
        <v>14</v>
      </c>
      <c r="AD2" s="6" t="n">
        <v>17</v>
      </c>
      <c r="AE2" s="6" t="n">
        <v>196</v>
      </c>
      <c r="AF2" s="6" t="n">
        <v>41</v>
      </c>
      <c r="AG2" s="6" t="n">
        <v>8</v>
      </c>
      <c r="AH2" s="6" t="n">
        <v>36</v>
      </c>
      <c r="AI2" s="6" t="n">
        <v>117</v>
      </c>
      <c r="AJ2" s="6" t="n">
        <v>12</v>
      </c>
      <c r="AK2" s="6" t="n">
        <v>38</v>
      </c>
      <c r="AL2" s="6" t="n">
        <v>42</v>
      </c>
      <c r="AM2" s="6" t="n">
        <v>129</v>
      </c>
      <c r="AN2" s="6" t="n">
        <v>383</v>
      </c>
      <c r="AO2" s="6" t="n">
        <v>54</v>
      </c>
      <c r="AP2" s="6" t="n">
        <v>308</v>
      </c>
      <c r="AQ2" s="6" t="n">
        <v>10</v>
      </c>
      <c r="AR2" s="6" t="n">
        <v>8</v>
      </c>
      <c r="AS2" s="6" t="n">
        <v>10</v>
      </c>
      <c r="AT2" s="6" t="n">
        <v>0</v>
      </c>
      <c r="AU2" s="6" t="n">
        <v>11</v>
      </c>
      <c r="AV2" s="6" t="n">
        <v>274</v>
      </c>
      <c r="AW2" s="6" t="n">
        <v>4</v>
      </c>
      <c r="AX2" s="6" t="n">
        <v>12</v>
      </c>
      <c r="AY2" s="6" t="n">
        <v>0</v>
      </c>
      <c r="AZ2" s="6" t="n">
        <v>4</v>
      </c>
      <c r="BA2" s="6" t="n">
        <v>5</v>
      </c>
      <c r="BB2" s="6" t="n">
        <v>19</v>
      </c>
      <c r="BC2" s="6" t="n">
        <v>45</v>
      </c>
      <c r="BD2" s="6" t="n">
        <v>255</v>
      </c>
      <c r="BE2" s="6" t="n">
        <v>30</v>
      </c>
      <c r="BF2" s="6" t="n">
        <v>41</v>
      </c>
      <c r="BG2" s="6" t="n">
        <v>0</v>
      </c>
      <c r="BH2" s="6" t="n">
        <v>6</v>
      </c>
      <c r="BI2" s="6" t="n">
        <v>1</v>
      </c>
      <c r="BJ2" s="6" t="n">
        <v>28</v>
      </c>
      <c r="BK2" s="6" t="n">
        <v>24</v>
      </c>
      <c r="BL2" s="6" t="n">
        <v>7</v>
      </c>
      <c r="BM2" s="6" t="n">
        <v>13</v>
      </c>
      <c r="BN2" s="6" t="n">
        <v>34</v>
      </c>
      <c r="BO2" s="6" t="n">
        <v>7</v>
      </c>
      <c r="BP2" s="6" t="n">
        <v>3</v>
      </c>
      <c r="BQ2" s="6" t="n">
        <v>15</v>
      </c>
      <c r="BR2" s="6" t="n">
        <v>5</v>
      </c>
      <c r="BS2" s="6" t="n">
        <v>15</v>
      </c>
      <c r="BT2" s="6" t="n">
        <v>55</v>
      </c>
      <c r="BU2" s="6" t="n">
        <v>10</v>
      </c>
      <c r="BV2" s="6" t="n">
        <v>34</v>
      </c>
      <c r="BW2" s="6" t="n">
        <v>57</v>
      </c>
      <c r="BX2" s="6" t="n">
        <v>6</v>
      </c>
      <c r="BY2" s="6" t="n">
        <v>51</v>
      </c>
      <c r="BZ2" s="6" t="n">
        <v>21</v>
      </c>
      <c r="CA2" s="6" t="n">
        <v>9</v>
      </c>
      <c r="CB2" s="6" t="n">
        <v>3</v>
      </c>
      <c r="CC2" s="6" t="n">
        <v>8</v>
      </c>
      <c r="CD2" s="6" t="n">
        <v>23</v>
      </c>
      <c r="CE2" s="6" t="n">
        <v>24</v>
      </c>
      <c r="CF2" s="6" t="n">
        <v>3</v>
      </c>
      <c r="CG2" s="6" t="n">
        <v>28</v>
      </c>
      <c r="CH2" s="6" t="n">
        <v>33</v>
      </c>
      <c r="CI2" s="6" t="n">
        <v>6</v>
      </c>
      <c r="CJ2" s="6" t="n">
        <v>5</v>
      </c>
      <c r="CK2" s="6" t="n">
        <v>3</v>
      </c>
      <c r="CL2" s="6" t="n">
        <v>0</v>
      </c>
      <c r="CM2" s="6" t="n">
        <v>7</v>
      </c>
      <c r="CN2" s="6" t="n">
        <v>12</v>
      </c>
      <c r="CO2" s="6" t="n">
        <v>82</v>
      </c>
      <c r="CP2" s="6" t="n">
        <v>36</v>
      </c>
      <c r="CQ2" s="6" t="n">
        <v>6</v>
      </c>
      <c r="CR2" s="6" t="n">
        <v>9</v>
      </c>
      <c r="CS2" s="6" t="n">
        <v>5</v>
      </c>
      <c r="CT2" s="6" t="n">
        <v>4</v>
      </c>
      <c r="CU2" s="6" t="n">
        <v>2</v>
      </c>
      <c r="CV2" s="6" t="n">
        <v>2</v>
      </c>
      <c r="CW2" s="6" t="n">
        <v>15</v>
      </c>
      <c r="CX2" s="6" t="n">
        <v>202</v>
      </c>
      <c r="CY2" s="6" t="n">
        <v>181</v>
      </c>
      <c r="CZ2" s="6" t="n">
        <v>358</v>
      </c>
      <c r="DA2" s="6" t="n">
        <v>2</v>
      </c>
      <c r="DB2" s="6" t="n">
        <v>45</v>
      </c>
      <c r="DC2" s="6" t="n">
        <v>9</v>
      </c>
      <c r="DD2" s="6" t="n">
        <v>6</v>
      </c>
      <c r="DE2" s="6" t="n">
        <v>4</v>
      </c>
      <c r="DF2" s="6" t="n">
        <v>2</v>
      </c>
      <c r="DG2" s="6" t="n">
        <v>13</v>
      </c>
      <c r="DH2" s="6" t="n">
        <v>23</v>
      </c>
      <c r="DI2" s="6" t="n">
        <v>14</v>
      </c>
      <c r="DJ2" s="6" t="n">
        <v>15</v>
      </c>
      <c r="DK2" s="6" t="n">
        <v>4</v>
      </c>
      <c r="DL2" s="6" t="n">
        <v>3</v>
      </c>
      <c r="DM2" s="6" t="n">
        <v>7</v>
      </c>
      <c r="DN2" s="6" t="n">
        <v>46</v>
      </c>
      <c r="DO2" s="6" t="n">
        <v>21</v>
      </c>
      <c r="DP2" s="6" t="n">
        <v>57</v>
      </c>
      <c r="DQ2" s="6" t="n">
        <v>45</v>
      </c>
      <c r="DR2" s="6" t="n">
        <v>226</v>
      </c>
      <c r="DS2" s="6" t="n">
        <v>251</v>
      </c>
      <c r="DT2" s="6" t="n">
        <v>26</v>
      </c>
      <c r="DU2" s="6" t="n">
        <v>47</v>
      </c>
      <c r="DV2" s="6" t="n">
        <v>13</v>
      </c>
      <c r="DW2" s="6" t="n">
        <v>28</v>
      </c>
      <c r="DX2" s="6" t="n">
        <v>8</v>
      </c>
      <c r="DY2" s="6" t="n">
        <v>1</v>
      </c>
      <c r="DZ2" s="6" t="n">
        <v>75</v>
      </c>
      <c r="EA2" s="6" t="n">
        <v>5</v>
      </c>
      <c r="EB2" s="6" t="n">
        <v>18</v>
      </c>
      <c r="EC2" s="6" t="n">
        <v>6</v>
      </c>
      <c r="ED2" s="6" t="n">
        <v>115</v>
      </c>
      <c r="EE2" s="6" t="n">
        <v>4</v>
      </c>
      <c r="EF2" s="6" t="n">
        <v>205</v>
      </c>
      <c r="EG2" s="6" t="n">
        <v>6</v>
      </c>
      <c r="EH2" s="6" t="n">
        <v>40</v>
      </c>
      <c r="EI2" s="0" t="n">
        <f aca="false">SUM(B2:EH2)</f>
        <v>6627</v>
      </c>
    </row>
    <row r="3" customFormat="false" ht="12.75" hidden="false" customHeight="false" outlineLevel="0" collapsed="false">
      <c r="A3" s="0" t="s">
        <v>472</v>
      </c>
      <c r="B3" s="15" t="n">
        <v>26.6666666666667</v>
      </c>
      <c r="C3" s="15" t="n">
        <v>0.240096038415366</v>
      </c>
      <c r="D3" s="15" t="n">
        <v>13.6363636363636</v>
      </c>
      <c r="E3" s="15" t="n">
        <v>13.7254901960784</v>
      </c>
      <c r="F3" s="15" t="n">
        <v>46.6019417475728</v>
      </c>
      <c r="G3" s="15" t="n">
        <v>12.0481927710843</v>
      </c>
      <c r="H3" s="15" t="n">
        <v>25</v>
      </c>
      <c r="I3" s="15" t="n">
        <v>17.5193798449612</v>
      </c>
      <c r="J3" s="15" t="n">
        <v>51.5151515151515</v>
      </c>
      <c r="K3" s="15" t="n">
        <v>25.4237288135593</v>
      </c>
      <c r="L3" s="15" t="n">
        <v>21.25</v>
      </c>
      <c r="M3" s="15" t="n">
        <v>32.4324324324324</v>
      </c>
      <c r="N3" s="15" t="n">
        <v>26.7935578330893</v>
      </c>
      <c r="O3" s="15" t="n">
        <v>71.356783919598</v>
      </c>
      <c r="P3" s="15" t="n">
        <v>24.7311827956989</v>
      </c>
      <c r="Q3" s="15" t="n">
        <v>32.8125</v>
      </c>
      <c r="R3" s="15" t="n">
        <v>13.3720930232558</v>
      </c>
      <c r="S3" s="15" t="n">
        <v>5.10752688172043</v>
      </c>
      <c r="T3" s="15" t="n">
        <v>42.8571428571429</v>
      </c>
      <c r="U3" s="15" t="n">
        <v>26</v>
      </c>
      <c r="V3" s="15" t="n">
        <v>29.5652173913043</v>
      </c>
      <c r="W3" s="15" t="n">
        <v>41.1764705882353</v>
      </c>
      <c r="X3" s="15" t="n">
        <v>10.4791451223716</v>
      </c>
      <c r="Y3" s="15" t="n">
        <v>22.5475841874085</v>
      </c>
      <c r="Z3" s="15" t="n">
        <v>10.8108108108108</v>
      </c>
      <c r="AA3" s="15" t="n">
        <v>20</v>
      </c>
      <c r="AB3" s="15" t="n">
        <v>21.6867469879518</v>
      </c>
      <c r="AC3" s="15" t="n">
        <v>28</v>
      </c>
      <c r="AD3" s="15" t="n">
        <v>20.4819277108434</v>
      </c>
      <c r="AE3" s="15" t="n">
        <v>20.1646090534979</v>
      </c>
      <c r="AF3" s="15" t="n">
        <v>19.6172248803828</v>
      </c>
      <c r="AG3" s="15" t="n">
        <v>38.0952380952381</v>
      </c>
      <c r="AH3" s="15" t="n">
        <v>17.1428571428571</v>
      </c>
      <c r="AI3" s="15" t="n">
        <v>26.3513513513514</v>
      </c>
      <c r="AJ3" s="15" t="n">
        <v>19.047619047619</v>
      </c>
      <c r="AK3" s="15" t="n">
        <v>38.3838383838384</v>
      </c>
      <c r="AL3" s="15" t="n">
        <v>40</v>
      </c>
      <c r="AM3" s="15" t="n">
        <v>2.70724029380902</v>
      </c>
      <c r="AN3" s="15" t="n">
        <v>17.3696145124717</v>
      </c>
      <c r="AO3" s="15" t="n">
        <v>18</v>
      </c>
      <c r="AP3" s="15" t="n">
        <v>6.09297725024728</v>
      </c>
      <c r="AQ3" s="15" t="n">
        <v>29.4117647058824</v>
      </c>
      <c r="AR3" s="15" t="n">
        <v>3.40425531914894</v>
      </c>
      <c r="AS3" s="15" t="n">
        <v>2.09205020920502</v>
      </c>
      <c r="AT3" s="15" t="n">
        <v>0</v>
      </c>
      <c r="AU3" s="15" t="n">
        <v>7.48299319727891</v>
      </c>
      <c r="AV3" s="15" t="n">
        <v>32.6968973747017</v>
      </c>
      <c r="AW3" s="15" t="n">
        <v>13.3333333333333</v>
      </c>
      <c r="AX3" s="15" t="n">
        <v>21.0526315789474</v>
      </c>
      <c r="AY3" s="15" t="n">
        <v>0</v>
      </c>
      <c r="AZ3" s="15" t="n">
        <v>3.47826086956522</v>
      </c>
      <c r="BA3" s="15" t="n">
        <v>7.93650793650794</v>
      </c>
      <c r="BB3" s="15" t="n">
        <v>65.5172413793103</v>
      </c>
      <c r="BC3" s="15" t="n">
        <v>7.69230769230769</v>
      </c>
      <c r="BD3" s="15" t="n">
        <v>37.3352855051245</v>
      </c>
      <c r="BE3" s="15" t="n">
        <v>21.7391304347826</v>
      </c>
      <c r="BF3" s="15" t="n">
        <v>24.4047619047619</v>
      </c>
      <c r="BG3" s="15" t="n">
        <v>0</v>
      </c>
      <c r="BH3" s="15" t="n">
        <v>12.7659574468085</v>
      </c>
      <c r="BI3" s="15" t="n">
        <v>3.125</v>
      </c>
      <c r="BJ3" s="15" t="n">
        <v>8.30860534124629</v>
      </c>
      <c r="BK3" s="15" t="n">
        <v>25</v>
      </c>
      <c r="BL3" s="15" t="n">
        <v>9.33333333333333</v>
      </c>
      <c r="BM3" s="15" t="n">
        <v>13.5416666666667</v>
      </c>
      <c r="BN3" s="15" t="n">
        <v>29.5652173913043</v>
      </c>
      <c r="BO3" s="15" t="n">
        <v>14.8936170212766</v>
      </c>
      <c r="BP3" s="15" t="n">
        <v>10</v>
      </c>
      <c r="BQ3" s="15" t="n">
        <v>22.7272727272727</v>
      </c>
      <c r="BR3" s="15" t="n">
        <v>29.4117647058824</v>
      </c>
      <c r="BS3" s="15" t="n">
        <v>3.32594235033259</v>
      </c>
      <c r="BT3" s="15" t="n">
        <v>24.1228070175439</v>
      </c>
      <c r="BU3" s="15" t="n">
        <v>31.25</v>
      </c>
      <c r="BV3" s="15" t="n">
        <v>42.5</v>
      </c>
      <c r="BW3" s="15" t="n">
        <v>1.26920507682031</v>
      </c>
      <c r="BX3" s="15" t="n">
        <v>3.68098159509202</v>
      </c>
      <c r="BY3" s="15" t="n">
        <v>6.70170827858081</v>
      </c>
      <c r="BZ3" s="15" t="n">
        <v>6.84039087947883</v>
      </c>
      <c r="CA3" s="15" t="n">
        <v>3.52941176470588</v>
      </c>
      <c r="CB3" s="15" t="n">
        <v>5.17241379310345</v>
      </c>
      <c r="CC3" s="15" t="n">
        <v>7.01754385964912</v>
      </c>
      <c r="CD3" s="15" t="n">
        <v>32.8571428571429</v>
      </c>
      <c r="CE3" s="15" t="n">
        <v>16.4383561643836</v>
      </c>
      <c r="CF3" s="15" t="n">
        <v>14.2857142857143</v>
      </c>
      <c r="CG3" s="15" t="n">
        <v>9.09090909090909</v>
      </c>
      <c r="CH3" s="15" t="n">
        <v>6.52173913043478</v>
      </c>
      <c r="CI3" s="15" t="n">
        <v>13.0434782608696</v>
      </c>
      <c r="CJ3" s="15" t="n">
        <v>17.8571428571429</v>
      </c>
      <c r="CK3" s="15" t="n">
        <v>5.55555555555556</v>
      </c>
      <c r="CL3" s="15" t="n">
        <v>0</v>
      </c>
      <c r="CM3" s="15" t="n">
        <v>2.77777777777778</v>
      </c>
      <c r="CN3" s="15" t="n">
        <v>2.89156626506024</v>
      </c>
      <c r="CO3" s="15" t="n">
        <v>5.47762191048764</v>
      </c>
      <c r="CP3" s="15" t="n">
        <v>6.75422138836773</v>
      </c>
      <c r="CQ3" s="15" t="n">
        <v>20</v>
      </c>
      <c r="CR3" s="15" t="n">
        <v>10.2272727272727</v>
      </c>
      <c r="CS3" s="15" t="n">
        <v>9.25925925925926</v>
      </c>
      <c r="CT3" s="15" t="n">
        <v>50</v>
      </c>
      <c r="CU3" s="15" t="n">
        <v>25</v>
      </c>
      <c r="CV3" s="15" t="n">
        <v>6.25</v>
      </c>
      <c r="CW3" s="15" t="n">
        <v>27.7777777777778</v>
      </c>
      <c r="CX3" s="15" t="n">
        <v>15.1084517576664</v>
      </c>
      <c r="CY3" s="15" t="n">
        <v>20.852534562212</v>
      </c>
      <c r="CZ3" s="15" t="n">
        <v>18.8520273828331</v>
      </c>
      <c r="DA3" s="15" t="n">
        <v>15.3846153846154</v>
      </c>
      <c r="DB3" s="15" t="n">
        <v>7.69230769230769</v>
      </c>
      <c r="DC3" s="15" t="n">
        <v>12.8571428571429</v>
      </c>
      <c r="DD3" s="15" t="n">
        <v>28.5714285714286</v>
      </c>
      <c r="DE3" s="15" t="n">
        <v>20</v>
      </c>
      <c r="DF3" s="15" t="n">
        <v>2</v>
      </c>
      <c r="DG3" s="15" t="n">
        <v>18.8405797101449</v>
      </c>
      <c r="DH3" s="15" t="n">
        <v>30.6666666666667</v>
      </c>
      <c r="DI3" s="15" t="n">
        <v>2.95983086680761</v>
      </c>
      <c r="DJ3" s="15" t="n">
        <v>3.32594235033259</v>
      </c>
      <c r="DK3" s="15" t="n">
        <v>0.63391442155309</v>
      </c>
      <c r="DL3" s="15" t="n">
        <v>1.93548387096774</v>
      </c>
      <c r="DM3" s="15" t="n">
        <v>13.4615384615385</v>
      </c>
      <c r="DN3" s="15" t="n">
        <v>43.8095238095238</v>
      </c>
      <c r="DO3" s="15" t="n">
        <v>9.67741935483871</v>
      </c>
      <c r="DP3" s="15" t="n">
        <v>21.3483146067416</v>
      </c>
      <c r="DQ3" s="15" t="n">
        <v>15.3061224489796</v>
      </c>
      <c r="DR3" s="15" t="n">
        <v>7.10691823899371</v>
      </c>
      <c r="DS3" s="15" t="n">
        <v>18.914845516202</v>
      </c>
      <c r="DT3" s="15" t="n">
        <v>9.73782771535581</v>
      </c>
      <c r="DU3" s="15" t="n">
        <v>9.28853754940712</v>
      </c>
      <c r="DV3" s="15" t="n">
        <v>1.8705035971223</v>
      </c>
      <c r="DW3" s="15" t="n">
        <v>18.0645161290323</v>
      </c>
      <c r="DX3" s="15" t="n">
        <v>6.10687022900763</v>
      </c>
      <c r="DY3" s="15" t="n">
        <v>2.12765957446809</v>
      </c>
      <c r="DZ3" s="15" t="n">
        <v>40.5405405405405</v>
      </c>
      <c r="EA3" s="15" t="n">
        <v>7.93650793650794</v>
      </c>
      <c r="EB3" s="15" t="n">
        <v>30.5084745762712</v>
      </c>
      <c r="EC3" s="15" t="n">
        <v>18.75</v>
      </c>
      <c r="ED3" s="15" t="n">
        <v>29.3367346938776</v>
      </c>
      <c r="EE3" s="15" t="n">
        <v>0.63391442155309</v>
      </c>
      <c r="EF3" s="15" t="n">
        <v>33.7726523887974</v>
      </c>
      <c r="EG3" s="15" t="n">
        <v>25</v>
      </c>
      <c r="EH3" s="15" t="n">
        <v>44.9438202247191</v>
      </c>
    </row>
    <row r="4" customFormat="false" ht="12.75" hidden="false" customHeight="false" outlineLevel="0" collapsed="false">
      <c r="A4" s="7" t="s">
        <v>473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8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 t="n">
        <v>2</v>
      </c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0" t="n">
        <f aca="false">SUM(B4:EH4)</f>
        <v>2</v>
      </c>
      <c r="EJ4" s="16" t="n">
        <f aca="false">(EI4/$EI$68)</f>
        <v>0.000546000546000546</v>
      </c>
    </row>
    <row r="5" customFormat="false" ht="14.25" hidden="false" customHeight="true" outlineLevel="0" collapsed="false">
      <c r="A5" s="7" t="s">
        <v>474</v>
      </c>
      <c r="B5" s="9" t="n">
        <v>6</v>
      </c>
      <c r="C5" s="9"/>
      <c r="D5" s="9" t="n">
        <v>2</v>
      </c>
      <c r="E5" s="9" t="n">
        <v>2</v>
      </c>
      <c r="F5" s="9" t="n">
        <v>26</v>
      </c>
      <c r="G5" s="9"/>
      <c r="H5" s="9" t="n">
        <v>8</v>
      </c>
      <c r="I5" s="9" t="n">
        <v>62</v>
      </c>
      <c r="J5" s="9" t="n">
        <v>2</v>
      </c>
      <c r="K5" s="9" t="n">
        <v>7</v>
      </c>
      <c r="L5" s="9" t="n">
        <v>17</v>
      </c>
      <c r="M5" s="9" t="n">
        <v>24</v>
      </c>
      <c r="N5" s="9"/>
      <c r="O5" s="9" t="n">
        <v>62</v>
      </c>
      <c r="P5" s="9" t="n">
        <v>7</v>
      </c>
      <c r="Q5" s="9" t="n">
        <v>26</v>
      </c>
      <c r="R5" s="9"/>
      <c r="S5" s="8"/>
      <c r="T5" s="9" t="n">
        <v>2</v>
      </c>
      <c r="U5" s="9" t="n">
        <v>10</v>
      </c>
      <c r="V5" s="9" t="n">
        <v>3</v>
      </c>
      <c r="W5" s="9" t="n">
        <v>6</v>
      </c>
      <c r="X5" s="9" t="n">
        <v>246</v>
      </c>
      <c r="Y5" s="9" t="n">
        <v>27</v>
      </c>
      <c r="Z5" s="9" t="n">
        <v>4</v>
      </c>
      <c r="AA5" s="9" t="s">
        <v>431</v>
      </c>
      <c r="AB5" s="9"/>
      <c r="AC5" s="9" t="n">
        <v>2</v>
      </c>
      <c r="AD5" s="9"/>
      <c r="AE5" s="9" t="n">
        <v>99</v>
      </c>
      <c r="AF5" s="9" t="n">
        <v>11</v>
      </c>
      <c r="AG5" s="9" t="n">
        <v>6</v>
      </c>
      <c r="AH5" s="9"/>
      <c r="AI5" s="9" t="n">
        <v>5</v>
      </c>
      <c r="AJ5" s="9" t="n">
        <v>2</v>
      </c>
      <c r="AK5" s="8" t="n">
        <v>14</v>
      </c>
      <c r="AL5" s="8" t="n">
        <v>15</v>
      </c>
      <c r="AM5" s="8" t="n">
        <v>23</v>
      </c>
      <c r="AN5" s="8"/>
      <c r="AO5" s="8" t="n">
        <v>21</v>
      </c>
      <c r="AP5" s="8" t="n">
        <v>25</v>
      </c>
      <c r="AQ5" s="8" t="n">
        <v>7</v>
      </c>
      <c r="AR5" s="8" t="n">
        <v>3</v>
      </c>
      <c r="AS5" s="8" t="n">
        <v>2</v>
      </c>
      <c r="AT5" s="8"/>
      <c r="AU5" s="8" t="n">
        <v>3</v>
      </c>
      <c r="AV5" s="8"/>
      <c r="AW5" s="8"/>
      <c r="AX5" s="8" t="n">
        <v>5</v>
      </c>
      <c r="AY5" s="8"/>
      <c r="AZ5" s="8" t="n">
        <v>1</v>
      </c>
      <c r="BA5" s="8" t="n">
        <v>2</v>
      </c>
      <c r="BB5" s="8" t="n">
        <v>3</v>
      </c>
      <c r="BC5" s="8" t="n">
        <v>28</v>
      </c>
      <c r="BD5" s="8" t="n">
        <v>29</v>
      </c>
      <c r="BE5" s="8"/>
      <c r="BF5" s="8" t="n">
        <v>5</v>
      </c>
      <c r="BG5" s="8"/>
      <c r="BH5" s="8"/>
      <c r="BI5" s="8"/>
      <c r="BJ5" s="8" t="n">
        <v>28</v>
      </c>
      <c r="BK5" s="8" t="s">
        <v>431</v>
      </c>
      <c r="BL5" s="8" t="n">
        <v>4</v>
      </c>
      <c r="BM5" s="8" t="s">
        <v>431</v>
      </c>
      <c r="BN5" s="8" t="s">
        <v>431</v>
      </c>
      <c r="BO5" s="8" t="n">
        <v>8</v>
      </c>
      <c r="BP5" s="8" t="n">
        <v>3</v>
      </c>
      <c r="BQ5" s="8" t="n">
        <v>1</v>
      </c>
      <c r="BR5" s="8" t="n">
        <v>2</v>
      </c>
      <c r="BS5" s="8" t="n">
        <v>2</v>
      </c>
      <c r="BT5" s="8"/>
      <c r="BU5" s="8"/>
      <c r="BV5" s="8"/>
      <c r="BW5" s="8" t="n">
        <v>16</v>
      </c>
      <c r="BX5" s="8"/>
      <c r="BY5" s="8"/>
      <c r="BZ5" s="8" t="n">
        <v>3</v>
      </c>
      <c r="CA5" s="8" t="n">
        <v>1</v>
      </c>
      <c r="CB5" s="8"/>
      <c r="CC5" s="8" t="n">
        <v>8</v>
      </c>
      <c r="CD5" s="8" t="s">
        <v>431</v>
      </c>
      <c r="CE5" s="8" t="s">
        <v>431</v>
      </c>
      <c r="CF5" s="8" t="n">
        <v>1</v>
      </c>
      <c r="CG5" s="8" t="n">
        <v>27</v>
      </c>
      <c r="CH5" s="8" t="n">
        <v>5</v>
      </c>
      <c r="CI5" s="8"/>
      <c r="CJ5" s="8" t="n">
        <v>1</v>
      </c>
      <c r="CK5" s="8"/>
      <c r="CL5" s="8"/>
      <c r="CM5" s="8"/>
      <c r="CN5" s="8"/>
      <c r="CO5" s="8"/>
      <c r="CP5" s="8"/>
      <c r="CQ5" s="8"/>
      <c r="CR5" s="8"/>
      <c r="CS5" s="8"/>
      <c r="CT5" s="8" t="n">
        <v>3</v>
      </c>
      <c r="CU5" s="8"/>
      <c r="CV5" s="8" t="n">
        <v>1</v>
      </c>
      <c r="CW5" s="8" t="n">
        <v>7</v>
      </c>
      <c r="CX5" s="8"/>
      <c r="CY5" s="8"/>
      <c r="CZ5" s="8"/>
      <c r="DA5" s="8" t="n">
        <v>2</v>
      </c>
      <c r="DB5" s="8" t="s">
        <v>431</v>
      </c>
      <c r="DC5" s="8" t="s">
        <v>431</v>
      </c>
      <c r="DD5" s="8" t="n">
        <v>6</v>
      </c>
      <c r="DE5" s="8" t="n">
        <v>2</v>
      </c>
      <c r="DF5" s="8" t="s">
        <v>431</v>
      </c>
      <c r="DG5" s="8" t="s">
        <v>431</v>
      </c>
      <c r="DH5" s="8" t="n">
        <v>13</v>
      </c>
      <c r="DI5" s="8"/>
      <c r="DJ5" s="8" t="n">
        <v>2</v>
      </c>
      <c r="DK5" s="8" t="n">
        <v>1</v>
      </c>
      <c r="DL5" s="8"/>
      <c r="DM5" s="8"/>
      <c r="DN5" s="8"/>
      <c r="DO5" s="8" t="n">
        <v>1</v>
      </c>
      <c r="DP5" s="8"/>
      <c r="DQ5" s="8"/>
      <c r="DR5" s="8" t="n">
        <v>82</v>
      </c>
      <c r="DS5" s="8"/>
      <c r="DT5" s="8"/>
      <c r="DU5" s="8" t="n">
        <v>6</v>
      </c>
      <c r="DV5" s="8"/>
      <c r="DW5" s="8"/>
      <c r="DX5" s="8" t="n">
        <v>1</v>
      </c>
      <c r="DY5" s="8" t="s">
        <v>431</v>
      </c>
      <c r="DZ5" s="8" t="s">
        <v>431</v>
      </c>
      <c r="EA5" s="8" t="n">
        <v>5</v>
      </c>
      <c r="EB5" s="8" t="s">
        <v>431</v>
      </c>
      <c r="EC5" s="8" t="n">
        <v>2</v>
      </c>
      <c r="ED5" s="8" t="n">
        <v>19</v>
      </c>
      <c r="EE5" s="8" t="n">
        <v>1</v>
      </c>
      <c r="EF5" s="8"/>
      <c r="EG5" s="8"/>
      <c r="EH5" s="8"/>
      <c r="EI5" s="0" t="n">
        <f aca="false">SUM(B5:EH5)</f>
        <v>1124</v>
      </c>
      <c r="EJ5" s="16" t="n">
        <f aca="false">(EI5/$EI$68)</f>
        <v>0.306852306852307</v>
      </c>
    </row>
    <row r="6" customFormat="false" ht="12.75" hidden="false" customHeight="false" outlineLevel="0" collapsed="false">
      <c r="A6" s="7" t="s">
        <v>475</v>
      </c>
      <c r="B6" s="9"/>
      <c r="C6" s="9"/>
      <c r="D6" s="9"/>
      <c r="E6" s="9"/>
      <c r="F6" s="9" t="n">
        <v>4</v>
      </c>
      <c r="G6" s="9"/>
      <c r="H6" s="9"/>
      <c r="I6" s="9"/>
      <c r="J6" s="9" t="n">
        <v>2</v>
      </c>
      <c r="K6" s="9"/>
      <c r="L6" s="9"/>
      <c r="M6" s="9"/>
      <c r="N6" s="9"/>
      <c r="O6" s="9"/>
      <c r="P6" s="9"/>
      <c r="Q6" s="9"/>
      <c r="R6" s="9"/>
      <c r="S6" s="8"/>
      <c r="T6" s="9"/>
      <c r="U6" s="9"/>
      <c r="V6" s="9"/>
      <c r="W6" s="9" t="n">
        <v>4</v>
      </c>
      <c r="X6" s="9"/>
      <c r="Y6" s="9" t="n">
        <v>4</v>
      </c>
      <c r="Z6" s="9"/>
      <c r="AA6" s="9" t="n">
        <v>3</v>
      </c>
      <c r="AB6" s="9" t="n">
        <v>5</v>
      </c>
      <c r="AC6" s="9"/>
      <c r="AD6" s="9"/>
      <c r="AE6" s="9"/>
      <c r="AF6" s="9"/>
      <c r="AG6" s="9"/>
      <c r="AH6" s="9"/>
      <c r="AI6" s="9"/>
      <c r="AJ6" s="9"/>
      <c r="AK6" s="8"/>
      <c r="AL6" s="8" t="n">
        <v>3</v>
      </c>
      <c r="AM6" s="8" t="n">
        <v>7</v>
      </c>
      <c r="AN6" s="8"/>
      <c r="AO6" s="8"/>
      <c r="AP6" s="8" t="n">
        <v>11</v>
      </c>
      <c r="AQ6" s="8" t="n">
        <v>3</v>
      </c>
      <c r="AR6" s="8" t="n">
        <v>3</v>
      </c>
      <c r="AS6" s="8"/>
      <c r="AT6" s="8"/>
      <c r="AU6" s="8"/>
      <c r="AV6" s="8" t="n">
        <v>15</v>
      </c>
      <c r="AW6" s="8"/>
      <c r="AX6" s="8"/>
      <c r="AY6" s="8"/>
      <c r="AZ6" s="8"/>
      <c r="BA6" s="8"/>
      <c r="BB6" s="8"/>
      <c r="BC6" s="8"/>
      <c r="BD6" s="8" t="n">
        <v>4</v>
      </c>
      <c r="BE6" s="8"/>
      <c r="BF6" s="8"/>
      <c r="BG6" s="8"/>
      <c r="BH6" s="8" t="n">
        <v>3</v>
      </c>
      <c r="BI6" s="8"/>
      <c r="BJ6" s="8"/>
      <c r="BK6" s="8"/>
      <c r="BL6" s="8"/>
      <c r="BM6" s="8"/>
      <c r="BN6" s="8"/>
      <c r="BO6" s="8"/>
      <c r="BP6" s="8"/>
      <c r="BQ6" s="8"/>
      <c r="BR6" s="8"/>
      <c r="BS6" s="8" t="n">
        <v>1</v>
      </c>
      <c r="BT6" s="8"/>
      <c r="BU6" s="8"/>
      <c r="BV6" s="8"/>
      <c r="BW6" s="8"/>
      <c r="BX6" s="8"/>
      <c r="BY6" s="8"/>
      <c r="BZ6" s="8" t="n">
        <v>1</v>
      </c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 t="n">
        <v>1</v>
      </c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0" t="n">
        <f aca="false">SUM(B6:EH6)</f>
        <v>74</v>
      </c>
      <c r="EJ6" s="16" t="n">
        <f aca="false">(EI6/$EI$68)</f>
        <v>0.0202020202020202</v>
      </c>
    </row>
    <row r="7" customFormat="false" ht="12.75" hidden="false" customHeight="false" outlineLevel="0" collapsed="false">
      <c r="A7" s="7" t="s">
        <v>476</v>
      </c>
      <c r="B7" s="9"/>
      <c r="C7" s="9"/>
      <c r="D7" s="9"/>
      <c r="E7" s="9"/>
      <c r="F7" s="9"/>
      <c r="G7" s="9"/>
      <c r="H7" s="9"/>
      <c r="I7" s="9" t="n">
        <v>6</v>
      </c>
      <c r="J7" s="9"/>
      <c r="K7" s="9"/>
      <c r="L7" s="9"/>
      <c r="M7" s="9" t="s">
        <v>431</v>
      </c>
      <c r="N7" s="9" t="n">
        <v>7</v>
      </c>
      <c r="O7" s="9"/>
      <c r="P7" s="9"/>
      <c r="Q7" s="9" t="n">
        <v>1</v>
      </c>
      <c r="R7" s="9"/>
      <c r="S7" s="8"/>
      <c r="T7" s="9"/>
      <c r="U7" s="9" t="n">
        <v>6</v>
      </c>
      <c r="V7" s="9"/>
      <c r="W7" s="9"/>
      <c r="X7" s="9"/>
      <c r="Y7" s="9"/>
      <c r="Z7" s="9"/>
      <c r="AA7" s="9"/>
      <c r="AB7" s="9"/>
      <c r="AC7" s="9"/>
      <c r="AD7" s="9"/>
      <c r="AE7" s="9" t="n">
        <v>10</v>
      </c>
      <c r="AF7" s="9"/>
      <c r="AG7" s="9"/>
      <c r="AH7" s="9"/>
      <c r="AI7" s="9" t="n">
        <v>2</v>
      </c>
      <c r="AJ7" s="9"/>
      <c r="AK7" s="8" t="n">
        <v>1</v>
      </c>
      <c r="AL7" s="8"/>
      <c r="AM7" s="8"/>
      <c r="AN7" s="8"/>
      <c r="AO7" s="8"/>
      <c r="AP7" s="8"/>
      <c r="AQ7" s="8" t="n">
        <v>3</v>
      </c>
      <c r="AR7" s="8"/>
      <c r="AS7" s="8"/>
      <c r="AT7" s="8"/>
      <c r="AU7" s="8"/>
      <c r="AV7" s="8" t="n">
        <v>7</v>
      </c>
      <c r="AW7" s="8"/>
      <c r="AX7" s="8"/>
      <c r="AY7" s="8"/>
      <c r="AZ7" s="8"/>
      <c r="BA7" s="8"/>
      <c r="BB7" s="8"/>
      <c r="BC7" s="8" t="n">
        <v>1</v>
      </c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 t="n">
        <v>3</v>
      </c>
      <c r="BP7" s="8" t="s">
        <v>431</v>
      </c>
      <c r="BQ7" s="8"/>
      <c r="BR7" s="8"/>
      <c r="BS7" s="8"/>
      <c r="BT7" s="8"/>
      <c r="BU7" s="8"/>
      <c r="BV7" s="8"/>
      <c r="BW7" s="8" t="n">
        <v>3</v>
      </c>
      <c r="BX7" s="8"/>
      <c r="BY7" s="8"/>
      <c r="BZ7" s="8"/>
      <c r="CA7" s="8"/>
      <c r="CB7" s="8"/>
      <c r="CC7" s="8"/>
      <c r="CD7" s="8"/>
      <c r="CE7" s="8"/>
      <c r="CF7" s="8"/>
      <c r="CG7" s="8" t="n">
        <v>2</v>
      </c>
      <c r="CH7" s="8" t="s">
        <v>431</v>
      </c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 t="n">
        <v>1</v>
      </c>
      <c r="EC7" s="8"/>
      <c r="ED7" s="8"/>
      <c r="EE7" s="8"/>
      <c r="EF7" s="8"/>
      <c r="EG7" s="8"/>
      <c r="EH7" s="8"/>
      <c r="EI7" s="0" t="n">
        <f aca="false">SUM(B7:EH7)</f>
        <v>53</v>
      </c>
      <c r="EJ7" s="16" t="n">
        <f aca="false">(EI7/$EI$68)</f>
        <v>0.0144690144690145</v>
      </c>
    </row>
    <row r="8" customFormat="false" ht="12.75" hidden="false" customHeight="false" outlineLevel="0" collapsed="false">
      <c r="A8" s="7" t="s">
        <v>477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8"/>
      <c r="T8" s="9"/>
      <c r="U8" s="9" t="n">
        <v>1</v>
      </c>
      <c r="V8" s="9"/>
      <c r="W8" s="9"/>
      <c r="X8" s="9"/>
      <c r="Y8" s="9"/>
      <c r="Z8" s="9"/>
      <c r="AA8" s="9"/>
      <c r="AB8" s="9"/>
      <c r="AC8" s="9" t="n">
        <v>1</v>
      </c>
      <c r="AD8" s="9"/>
      <c r="AE8" s="9"/>
      <c r="AF8" s="9"/>
      <c r="AG8" s="9"/>
      <c r="AH8" s="9"/>
      <c r="AI8" s="9" t="n">
        <v>1</v>
      </c>
      <c r="AJ8" s="9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 t="n">
        <v>1</v>
      </c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 t="n">
        <v>1</v>
      </c>
      <c r="EH8" s="8"/>
      <c r="EI8" s="0" t="n">
        <f aca="false">SUM(B8:EH8)</f>
        <v>5</v>
      </c>
      <c r="EJ8" s="16" t="n">
        <f aca="false">(EI8/$EI$68)</f>
        <v>0.00136500136500137</v>
      </c>
    </row>
    <row r="9" customFormat="false" ht="12.75" hidden="false" customHeight="false" outlineLevel="0" collapsed="false">
      <c r="A9" s="7" t="s">
        <v>478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8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 t="n">
        <v>11</v>
      </c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0" t="n">
        <f aca="false">SUM(B9:EH9)</f>
        <v>11</v>
      </c>
      <c r="EJ9" s="16" t="n">
        <f aca="false">(EI9/$EI$68)</f>
        <v>0.003003003003003</v>
      </c>
    </row>
    <row r="10" customFormat="false" ht="12.75" hidden="false" customHeight="false" outlineLevel="0" collapsed="false">
      <c r="A10" s="7" t="s">
        <v>479</v>
      </c>
      <c r="B10" s="9"/>
      <c r="C10" s="9"/>
      <c r="D10" s="9"/>
      <c r="E10" s="9" t="n">
        <v>1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8"/>
      <c r="T10" s="9"/>
      <c r="U10" s="9"/>
      <c r="V10" s="9"/>
      <c r="W10" s="9"/>
      <c r="X10" s="9"/>
      <c r="Y10" s="9"/>
      <c r="Z10" s="9"/>
      <c r="AA10" s="9"/>
      <c r="AB10" s="9" t="n">
        <v>2</v>
      </c>
      <c r="AC10" s="9"/>
      <c r="AD10" s="9"/>
      <c r="AE10" s="9"/>
      <c r="AF10" s="9"/>
      <c r="AG10" s="9"/>
      <c r="AH10" s="9"/>
      <c r="AI10" s="9" t="n">
        <v>4</v>
      </c>
      <c r="AJ10" s="9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 t="n">
        <v>1</v>
      </c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0" t="n">
        <f aca="false">SUM(B10:EH10)</f>
        <v>8</v>
      </c>
      <c r="EJ10" s="16" t="n">
        <f aca="false">(EI10/$EI$68)</f>
        <v>0.00218400218400218</v>
      </c>
    </row>
    <row r="11" customFormat="false" ht="12.75" hidden="false" customHeight="false" outlineLevel="0" collapsed="false">
      <c r="A11" s="17" t="s">
        <v>480</v>
      </c>
      <c r="B11" s="18" t="n">
        <v>4</v>
      </c>
      <c r="C11" s="18"/>
      <c r="D11" s="18" t="n">
        <v>1</v>
      </c>
      <c r="E11" s="18" t="n">
        <v>2</v>
      </c>
      <c r="F11" s="18" t="n">
        <v>13</v>
      </c>
      <c r="G11" s="18"/>
      <c r="H11" s="18" t="n">
        <v>1</v>
      </c>
      <c r="I11" s="18" t="n">
        <v>9</v>
      </c>
      <c r="J11" s="18" t="n">
        <v>12</v>
      </c>
      <c r="K11" s="18" t="n">
        <v>4</v>
      </c>
      <c r="L11" s="18" t="n">
        <v>2</v>
      </c>
      <c r="M11" s="18" t="n">
        <v>4</v>
      </c>
      <c r="N11" s="18" t="n">
        <v>71</v>
      </c>
      <c r="O11" s="18" t="n">
        <v>41</v>
      </c>
      <c r="P11" s="18" t="n">
        <v>13</v>
      </c>
      <c r="Q11" s="18" t="n">
        <v>2</v>
      </c>
      <c r="R11" s="18"/>
      <c r="S11" s="19"/>
      <c r="T11" s="18" t="n">
        <v>5</v>
      </c>
      <c r="U11" s="18" t="n">
        <v>10</v>
      </c>
      <c r="V11" s="18" t="n">
        <v>8</v>
      </c>
      <c r="W11" s="18" t="n">
        <v>2</v>
      </c>
      <c r="X11" s="18" t="n">
        <v>54</v>
      </c>
      <c r="Y11" s="18" t="n">
        <v>70</v>
      </c>
      <c r="Z11" s="18" t="n">
        <v>31</v>
      </c>
      <c r="AA11" s="18" t="n">
        <v>3</v>
      </c>
      <c r="AB11" s="18" t="n">
        <v>21</v>
      </c>
      <c r="AC11" s="18" t="n">
        <v>3</v>
      </c>
      <c r="AD11" s="18" t="n">
        <v>4</v>
      </c>
      <c r="AE11" s="18" t="n">
        <v>18</v>
      </c>
      <c r="AF11" s="18" t="n">
        <v>18</v>
      </c>
      <c r="AG11" s="18"/>
      <c r="AH11" s="18"/>
      <c r="AI11" s="18" t="n">
        <v>42</v>
      </c>
      <c r="AJ11" s="18" t="n">
        <v>5</v>
      </c>
      <c r="AK11" s="19" t="n">
        <v>9</v>
      </c>
      <c r="AL11" s="19" t="n">
        <v>24</v>
      </c>
      <c r="AM11" s="19" t="n">
        <v>58</v>
      </c>
      <c r="AN11" s="19"/>
      <c r="AO11" s="19" t="n">
        <v>6</v>
      </c>
      <c r="AP11" s="19" t="n">
        <v>126</v>
      </c>
      <c r="AQ11" s="19" t="n">
        <v>1</v>
      </c>
      <c r="AR11" s="19"/>
      <c r="AS11" s="19" t="n">
        <v>1</v>
      </c>
      <c r="AT11" s="19"/>
      <c r="AU11" s="19" t="n">
        <v>5</v>
      </c>
      <c r="AV11" s="19" t="n">
        <v>71</v>
      </c>
      <c r="AW11" s="19" t="n">
        <v>1</v>
      </c>
      <c r="AX11" s="19" t="n">
        <v>3</v>
      </c>
      <c r="AY11" s="19"/>
      <c r="AZ11" s="19" t="n">
        <v>1</v>
      </c>
      <c r="BA11" s="19"/>
      <c r="BB11" s="19" t="n">
        <v>10</v>
      </c>
      <c r="BC11" s="19" t="n">
        <v>4</v>
      </c>
      <c r="BD11" s="19" t="n">
        <v>90</v>
      </c>
      <c r="BE11" s="19" t="n">
        <v>32</v>
      </c>
      <c r="BF11" s="19" t="n">
        <v>18</v>
      </c>
      <c r="BG11" s="19"/>
      <c r="BH11" s="19" t="n">
        <v>3</v>
      </c>
      <c r="BI11" s="19"/>
      <c r="BJ11" s="19"/>
      <c r="BK11" s="19"/>
      <c r="BL11" s="19" t="n">
        <v>3</v>
      </c>
      <c r="BM11" s="19"/>
      <c r="BN11" s="19"/>
      <c r="BO11" s="19"/>
      <c r="BP11" s="19"/>
      <c r="BQ11" s="19" t="n">
        <v>3</v>
      </c>
      <c r="BR11" s="19" t="n">
        <v>2</v>
      </c>
      <c r="BS11" s="19" t="n">
        <v>7</v>
      </c>
      <c r="BT11" s="19"/>
      <c r="BU11" s="19"/>
      <c r="BV11" s="19"/>
      <c r="BW11" s="19" t="n">
        <v>13</v>
      </c>
      <c r="BX11" s="19"/>
      <c r="BY11" s="19"/>
      <c r="BZ11" s="19" t="n">
        <v>2</v>
      </c>
      <c r="CA11" s="19" t="n">
        <v>6</v>
      </c>
      <c r="CB11" s="19"/>
      <c r="CC11" s="19"/>
      <c r="CD11" s="19"/>
      <c r="CE11" s="19"/>
      <c r="CF11" s="19"/>
      <c r="CG11" s="19"/>
      <c r="CH11" s="19" t="n">
        <v>2</v>
      </c>
      <c r="CI11" s="19"/>
      <c r="CJ11" s="19" t="n">
        <v>5</v>
      </c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 t="n">
        <v>1</v>
      </c>
      <c r="CV11" s="19" t="s">
        <v>431</v>
      </c>
      <c r="CW11" s="19" t="n">
        <v>5</v>
      </c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 t="n">
        <v>3</v>
      </c>
      <c r="DI11" s="19"/>
      <c r="DJ11" s="19" t="n">
        <v>7</v>
      </c>
      <c r="DK11" s="19" t="n">
        <v>3</v>
      </c>
      <c r="DL11" s="19"/>
      <c r="DM11" s="19"/>
      <c r="DN11" s="19"/>
      <c r="DO11" s="19" t="n">
        <v>2</v>
      </c>
      <c r="DP11" s="19"/>
      <c r="DQ11" s="19"/>
      <c r="DR11" s="19" t="n">
        <v>59</v>
      </c>
      <c r="DS11" s="19"/>
      <c r="DT11" s="19"/>
      <c r="DU11" s="19" t="n">
        <v>11</v>
      </c>
      <c r="DV11" s="19" t="n">
        <v>13</v>
      </c>
      <c r="DW11" s="19" t="s">
        <v>431</v>
      </c>
      <c r="DX11" s="19" t="s">
        <v>431</v>
      </c>
      <c r="DY11" s="19" t="s">
        <v>431</v>
      </c>
      <c r="DZ11" s="19" t="s">
        <v>431</v>
      </c>
      <c r="EA11" s="19" t="s">
        <v>431</v>
      </c>
      <c r="EB11" s="19" t="n">
        <v>3</v>
      </c>
      <c r="EC11" s="19"/>
      <c r="ED11" s="19" t="n">
        <v>22</v>
      </c>
      <c r="EE11" s="19" t="n">
        <v>3</v>
      </c>
      <c r="EF11" s="19"/>
      <c r="EG11" s="19" t="n">
        <v>1</v>
      </c>
      <c r="EH11" s="19"/>
      <c r="EI11" s="0" t="n">
        <f aca="false">SUM(B11:EH11)</f>
        <v>1112</v>
      </c>
      <c r="EJ11" s="16" t="n">
        <f aca="false">(EI11/$EI$68)</f>
        <v>0.303576303576304</v>
      </c>
    </row>
    <row r="12" customFormat="false" ht="12.75" hidden="false" customHeight="false" outlineLevel="0" collapsed="false">
      <c r="A12" s="17" t="s">
        <v>481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/>
      <c r="T12" s="18"/>
      <c r="U12" s="18" t="n">
        <v>2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0" t="n">
        <f aca="false">SUM(B12:EH12)</f>
        <v>2</v>
      </c>
      <c r="EJ12" s="16" t="n">
        <f aca="false">(EI12/$EI$68)</f>
        <v>0.000546000546000546</v>
      </c>
    </row>
    <row r="13" customFormat="false" ht="12.75" hidden="false" customHeight="false" outlineLevel="0" collapsed="false">
      <c r="A13" s="17" t="s">
        <v>479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9"/>
      <c r="T13" s="18"/>
      <c r="U13" s="18" t="s">
        <v>431</v>
      </c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0" t="n">
        <f aca="false">SUM(B13:EH13)</f>
        <v>0</v>
      </c>
      <c r="EJ13" s="16" t="n">
        <f aca="false">(EI13/$EI$68)</f>
        <v>0</v>
      </c>
    </row>
    <row r="14" customFormat="false" ht="12.75" hidden="false" customHeight="false" outlineLevel="0" collapsed="false">
      <c r="A14" s="17" t="s">
        <v>482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9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 t="n">
        <v>2</v>
      </c>
      <c r="AE14" s="18"/>
      <c r="AF14" s="18"/>
      <c r="AG14" s="18"/>
      <c r="AH14" s="18"/>
      <c r="AI14" s="18"/>
      <c r="AJ14" s="18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 t="n">
        <v>1</v>
      </c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 t="n">
        <v>1</v>
      </c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0" t="n">
        <f aca="false">SUM(B14:EH14)</f>
        <v>4</v>
      </c>
      <c r="EJ14" s="16" t="n">
        <f aca="false">(EI14/$EI$68)</f>
        <v>0.00109200109200109</v>
      </c>
    </row>
    <row r="15" customFormat="false" ht="12.75" hidden="false" customHeight="false" outlineLevel="0" collapsed="false">
      <c r="A15" s="17" t="s">
        <v>483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9"/>
      <c r="T15" s="18"/>
      <c r="U15" s="18"/>
      <c r="V15" s="18"/>
      <c r="W15" s="18"/>
      <c r="X15" s="18" t="n">
        <v>4</v>
      </c>
      <c r="Y15" s="18"/>
      <c r="Z15" s="18"/>
      <c r="AA15" s="18"/>
      <c r="AB15" s="18"/>
      <c r="AC15" s="18"/>
      <c r="AD15" s="18" t="n">
        <v>3</v>
      </c>
      <c r="AE15" s="18" t="n">
        <v>4</v>
      </c>
      <c r="AF15" s="18"/>
      <c r="AG15" s="18"/>
      <c r="AH15" s="18"/>
      <c r="AI15" s="18"/>
      <c r="AJ15" s="18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 t="n">
        <v>1</v>
      </c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0" t="n">
        <f aca="false">SUM(B15:EH15)</f>
        <v>12</v>
      </c>
      <c r="EJ15" s="16" t="n">
        <f aca="false">(EI15/$EI$68)</f>
        <v>0.00327600327600328</v>
      </c>
    </row>
    <row r="16" customFormat="false" ht="12.75" hidden="false" customHeight="false" outlineLevel="0" collapsed="false">
      <c r="A16" s="17" t="s">
        <v>484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9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 t="n">
        <v>3</v>
      </c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0" t="n">
        <f aca="false">SUM(B16:EH16)</f>
        <v>3</v>
      </c>
      <c r="EJ16" s="16" t="n">
        <f aca="false">(EI16/$EI$68)</f>
        <v>0.000819000819000819</v>
      </c>
    </row>
    <row r="17" customFormat="false" ht="12.75" hidden="false" customHeight="false" outlineLevel="0" collapsed="false">
      <c r="A17" s="20" t="s">
        <v>485</v>
      </c>
      <c r="B17" s="21"/>
      <c r="C17" s="21"/>
      <c r="D17" s="21"/>
      <c r="E17" s="21"/>
      <c r="F17" s="21"/>
      <c r="G17" s="21"/>
      <c r="H17" s="21" t="s">
        <v>431</v>
      </c>
      <c r="I17" s="21" t="s">
        <v>431</v>
      </c>
      <c r="J17" s="21" t="s">
        <v>431</v>
      </c>
      <c r="K17" s="21" t="s">
        <v>431</v>
      </c>
      <c r="L17" s="21"/>
      <c r="M17" s="21"/>
      <c r="N17" s="21" t="n">
        <v>14</v>
      </c>
      <c r="O17" s="21" t="s">
        <v>431</v>
      </c>
      <c r="P17" s="21" t="s">
        <v>431</v>
      </c>
      <c r="Q17" s="21" t="s">
        <v>431</v>
      </c>
      <c r="R17" s="21"/>
      <c r="S17" s="21"/>
      <c r="T17" s="21"/>
      <c r="U17" s="21"/>
      <c r="V17" s="21"/>
      <c r="W17" s="21" t="n">
        <v>4</v>
      </c>
      <c r="X17" s="21" t="s">
        <v>431</v>
      </c>
      <c r="Y17" s="21"/>
      <c r="Z17" s="21" t="s">
        <v>431</v>
      </c>
      <c r="AA17" s="21"/>
      <c r="AB17" s="21" t="s">
        <v>431</v>
      </c>
      <c r="AC17" s="21" t="s">
        <v>431</v>
      </c>
      <c r="AD17" s="21" t="s">
        <v>431</v>
      </c>
      <c r="AE17" s="21" t="s">
        <v>431</v>
      </c>
      <c r="AF17" s="21" t="s">
        <v>431</v>
      </c>
      <c r="AG17" s="21"/>
      <c r="AH17" s="21"/>
      <c r="AI17" s="21" t="n">
        <v>16</v>
      </c>
      <c r="AJ17" s="21" t="n">
        <v>2</v>
      </c>
      <c r="AK17" s="21"/>
      <c r="AL17" s="21"/>
      <c r="AM17" s="21"/>
      <c r="AN17" s="21"/>
      <c r="AO17" s="21" t="s">
        <v>431</v>
      </c>
      <c r="AP17" s="21"/>
      <c r="AQ17" s="21"/>
      <c r="AR17" s="21"/>
      <c r="AS17" s="21"/>
      <c r="AT17" s="21"/>
      <c r="AU17" s="21"/>
      <c r="AV17" s="21" t="n">
        <v>30</v>
      </c>
      <c r="AW17" s="21"/>
      <c r="AX17" s="21"/>
      <c r="AY17" s="21"/>
      <c r="AZ17" s="21"/>
      <c r="BA17" s="21"/>
      <c r="BB17" s="21" t="n">
        <v>1</v>
      </c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 t="n">
        <v>1</v>
      </c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0" t="n">
        <f aca="false">SUM(B17:EH17)</f>
        <v>68</v>
      </c>
      <c r="EJ17" s="16" t="n">
        <f aca="false">(EI17/$EI$68)</f>
        <v>0.0185640185640186</v>
      </c>
    </row>
    <row r="18" customFormat="false" ht="12.75" hidden="false" customHeight="false" outlineLevel="0" collapsed="false">
      <c r="A18" s="20" t="s">
        <v>486</v>
      </c>
      <c r="B18" s="21" t="n">
        <v>3</v>
      </c>
      <c r="C18" s="21"/>
      <c r="D18" s="21"/>
      <c r="E18" s="21"/>
      <c r="F18" s="21"/>
      <c r="G18" s="21"/>
      <c r="H18" s="21" t="n">
        <v>5</v>
      </c>
      <c r="I18" s="21" t="n">
        <v>9</v>
      </c>
      <c r="J18" s="21" t="n">
        <v>6</v>
      </c>
      <c r="K18" s="21" t="n">
        <v>1</v>
      </c>
      <c r="L18" s="21"/>
      <c r="M18" s="21"/>
      <c r="N18" s="21"/>
      <c r="O18" s="21" t="s">
        <v>431</v>
      </c>
      <c r="P18" s="21" t="n">
        <v>1</v>
      </c>
      <c r="Q18" s="21" t="n">
        <v>6</v>
      </c>
      <c r="R18" s="21"/>
      <c r="S18" s="21"/>
      <c r="T18" s="21"/>
      <c r="U18" s="21"/>
      <c r="V18" s="21" t="n">
        <v>2</v>
      </c>
      <c r="W18" s="21" t="s">
        <v>431</v>
      </c>
      <c r="X18" s="21" t="n">
        <v>55</v>
      </c>
      <c r="Y18" s="21"/>
      <c r="Z18" s="21" t="n">
        <v>25</v>
      </c>
      <c r="AA18" s="21"/>
      <c r="AB18" s="21" t="n">
        <v>1</v>
      </c>
      <c r="AC18" s="21" t="n">
        <v>1</v>
      </c>
      <c r="AD18" s="21" t="n">
        <v>1</v>
      </c>
      <c r="AE18" s="21" t="n">
        <v>17</v>
      </c>
      <c r="AF18" s="21" t="n">
        <v>2</v>
      </c>
      <c r="AG18" s="21"/>
      <c r="AH18" s="21"/>
      <c r="AI18" s="21" t="s">
        <v>431</v>
      </c>
      <c r="AJ18" s="21" t="s">
        <v>431</v>
      </c>
      <c r="AK18" s="21"/>
      <c r="AL18" s="21"/>
      <c r="AM18" s="21"/>
      <c r="AN18" s="21"/>
      <c r="AO18" s="21" t="n">
        <v>6</v>
      </c>
      <c r="AP18" s="21"/>
      <c r="AQ18" s="21"/>
      <c r="AR18" s="21"/>
      <c r="AS18" s="21" t="n">
        <v>3</v>
      </c>
      <c r="AT18" s="21"/>
      <c r="AU18" s="21"/>
      <c r="AV18" s="21"/>
      <c r="AW18" s="21"/>
      <c r="AX18" s="21"/>
      <c r="AY18" s="21"/>
      <c r="AZ18" s="21"/>
      <c r="BA18" s="21"/>
      <c r="BB18" s="21"/>
      <c r="BC18" s="21" t="n">
        <v>4</v>
      </c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 t="n">
        <v>1</v>
      </c>
      <c r="BR18" s="21"/>
      <c r="BS18" s="21"/>
      <c r="BT18" s="21"/>
      <c r="BU18" s="21" t="n">
        <v>2</v>
      </c>
      <c r="BV18" s="21"/>
      <c r="BW18" s="21" t="n">
        <v>5</v>
      </c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 t="n">
        <v>5</v>
      </c>
      <c r="CI18" s="21"/>
      <c r="CJ18" s="21"/>
      <c r="CK18" s="21" t="n">
        <v>1</v>
      </c>
      <c r="CL18" s="21"/>
      <c r="CM18" s="21"/>
      <c r="CN18" s="21"/>
      <c r="CO18" s="21"/>
      <c r="CP18" s="21"/>
      <c r="CQ18" s="21"/>
      <c r="CR18" s="21"/>
      <c r="CS18" s="21"/>
      <c r="CT18" s="21"/>
      <c r="CU18" s="21" t="n">
        <v>1</v>
      </c>
      <c r="CV18" s="21" t="n">
        <v>3</v>
      </c>
      <c r="CW18" s="21"/>
      <c r="CX18" s="21"/>
      <c r="CY18" s="21"/>
      <c r="CZ18" s="21"/>
      <c r="DA18" s="21"/>
      <c r="DB18" s="21"/>
      <c r="DC18" s="21"/>
      <c r="DD18" s="21"/>
      <c r="DE18" s="21" t="n">
        <v>2</v>
      </c>
      <c r="DF18" s="21" t="s">
        <v>431</v>
      </c>
      <c r="DG18" s="21"/>
      <c r="DH18" s="21"/>
      <c r="DI18" s="21"/>
      <c r="DJ18" s="21"/>
      <c r="DK18" s="21"/>
      <c r="DL18" s="21"/>
      <c r="DM18" s="21"/>
      <c r="DN18" s="21"/>
      <c r="DO18" s="21" t="n">
        <v>10</v>
      </c>
      <c r="DP18" s="21"/>
      <c r="DQ18" s="21"/>
      <c r="DR18" s="21" t="n">
        <v>34</v>
      </c>
      <c r="DS18" s="21"/>
      <c r="DT18" s="21"/>
      <c r="DU18" s="21" t="n">
        <v>4</v>
      </c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0" t="n">
        <f aca="false">SUM(B18:EH18)</f>
        <v>216</v>
      </c>
      <c r="EJ18" s="16" t="n">
        <f aca="false">(EI18/$EI$68)</f>
        <v>0.058968058968059</v>
      </c>
    </row>
    <row r="19" customFormat="false" ht="12.75" hidden="false" customHeight="false" outlineLevel="0" collapsed="false">
      <c r="A19" s="0" t="s">
        <v>487</v>
      </c>
      <c r="B19" s="6" t="n">
        <v>2</v>
      </c>
      <c r="I19" s="6" t="n">
        <v>3</v>
      </c>
      <c r="J19" s="6" t="n">
        <v>3</v>
      </c>
      <c r="K19" s="6" t="n">
        <v>1</v>
      </c>
      <c r="L19" s="6" t="n">
        <v>7</v>
      </c>
      <c r="M19" s="6" t="n">
        <v>4</v>
      </c>
      <c r="N19" s="6" t="n">
        <v>13</v>
      </c>
      <c r="O19" s="6" t="n">
        <v>104</v>
      </c>
      <c r="P19" s="6" t="n">
        <v>3</v>
      </c>
      <c r="U19" s="6" t="n">
        <v>2</v>
      </c>
      <c r="W19" s="6" t="n">
        <v>2</v>
      </c>
      <c r="X19" s="6" t="n">
        <v>17</v>
      </c>
      <c r="Z19" s="6" t="n">
        <v>2</v>
      </c>
      <c r="AA19" s="6" t="n">
        <v>3</v>
      </c>
      <c r="AB19" s="6" t="n">
        <v>1</v>
      </c>
      <c r="AE19" s="6" t="n">
        <v>4</v>
      </c>
      <c r="AF19" s="6" t="n">
        <v>3</v>
      </c>
      <c r="AG19" s="6" t="n">
        <v>2</v>
      </c>
      <c r="AI19" s="6" t="n">
        <v>3</v>
      </c>
      <c r="AK19" s="6" t="n">
        <v>4</v>
      </c>
      <c r="AM19" s="6" t="n">
        <v>1</v>
      </c>
      <c r="AP19" s="6" t="n">
        <v>3</v>
      </c>
      <c r="AQ19" s="6" t="s">
        <v>431</v>
      </c>
      <c r="AR19" s="6" t="n">
        <v>1</v>
      </c>
      <c r="AU19" s="6" t="n">
        <v>3</v>
      </c>
      <c r="AV19" s="6" t="n">
        <v>13</v>
      </c>
      <c r="BA19" s="6" t="n">
        <v>2</v>
      </c>
      <c r="BC19" s="6" t="n">
        <v>3</v>
      </c>
      <c r="BW19" s="6" t="n">
        <v>9</v>
      </c>
      <c r="CF19" s="6" t="n">
        <v>2</v>
      </c>
      <c r="CH19" s="6" t="n">
        <v>3</v>
      </c>
      <c r="CK19" s="6" t="n">
        <v>2</v>
      </c>
      <c r="CT19" s="6" t="n">
        <v>1</v>
      </c>
      <c r="CU19" s="6" t="n">
        <v>1</v>
      </c>
      <c r="CV19" s="6" t="s">
        <v>431</v>
      </c>
      <c r="CW19" s="6" t="n">
        <v>2</v>
      </c>
      <c r="DH19" s="6" t="n">
        <v>4</v>
      </c>
      <c r="DO19" s="6" t="n">
        <v>5</v>
      </c>
      <c r="DR19" s="6" t="n">
        <v>21</v>
      </c>
      <c r="DU19" s="6" t="n">
        <v>1</v>
      </c>
      <c r="EG19" s="6" t="n">
        <v>1</v>
      </c>
      <c r="EI19" s="0" t="n">
        <f aca="false">SUM(B19:EH19)</f>
        <v>261</v>
      </c>
      <c r="EJ19" s="16" t="n">
        <f aca="false">(EI19/$EI$68)</f>
        <v>0.0712530712530713</v>
      </c>
    </row>
    <row r="20" customFormat="false" ht="12.75" hidden="false" customHeight="false" outlineLevel="0" collapsed="false">
      <c r="A20" s="22" t="s">
        <v>488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 t="n">
        <v>8</v>
      </c>
      <c r="W20" s="23" t="n">
        <v>2</v>
      </c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 t="n">
        <v>1</v>
      </c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 t="n">
        <v>1</v>
      </c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0" t="n">
        <f aca="false">SUM(B20:EH20)</f>
        <v>12</v>
      </c>
      <c r="EJ20" s="16" t="n">
        <f aca="false">(EI20/$EI$68)</f>
        <v>0.00327600327600328</v>
      </c>
    </row>
    <row r="21" customFormat="false" ht="12.75" hidden="false" customHeight="false" outlineLevel="0" collapsed="false">
      <c r="A21" s="22" t="s">
        <v>489</v>
      </c>
      <c r="B21" s="23" t="n">
        <v>1</v>
      </c>
      <c r="C21" s="23"/>
      <c r="D21" s="23"/>
      <c r="E21" s="23"/>
      <c r="F21" s="23" t="s">
        <v>431</v>
      </c>
      <c r="G21" s="23"/>
      <c r="H21" s="23" t="n">
        <v>1</v>
      </c>
      <c r="I21" s="23" t="n">
        <v>4</v>
      </c>
      <c r="J21" s="23"/>
      <c r="K21" s="23" t="n">
        <v>1</v>
      </c>
      <c r="L21" s="23"/>
      <c r="M21" s="23"/>
      <c r="N21" s="23"/>
      <c r="O21" s="23" t="n">
        <v>2</v>
      </c>
      <c r="P21" s="23"/>
      <c r="Q21" s="23"/>
      <c r="R21" s="23"/>
      <c r="S21" s="23"/>
      <c r="T21" s="23" t="n">
        <v>1</v>
      </c>
      <c r="U21" s="23"/>
      <c r="V21" s="23"/>
      <c r="W21" s="23"/>
      <c r="X21" s="23" t="n">
        <v>12</v>
      </c>
      <c r="Y21" s="23"/>
      <c r="Z21" s="23" t="n">
        <v>14</v>
      </c>
      <c r="AA21" s="23"/>
      <c r="AB21" s="23" t="n">
        <v>1</v>
      </c>
      <c r="AC21" s="23" t="n">
        <v>2</v>
      </c>
      <c r="AD21" s="23"/>
      <c r="AE21" s="23" t="n">
        <v>4</v>
      </c>
      <c r="AF21" s="23" t="n">
        <v>3</v>
      </c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 t="n">
        <v>14</v>
      </c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 t="n">
        <v>1</v>
      </c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 t="n">
        <v>1</v>
      </c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 t="n">
        <v>9</v>
      </c>
      <c r="DS21" s="23"/>
      <c r="DT21" s="23"/>
      <c r="DU21" s="23" t="n">
        <v>6</v>
      </c>
      <c r="DV21" s="23"/>
      <c r="DW21" s="23"/>
      <c r="DX21" s="23"/>
      <c r="DY21" s="23"/>
      <c r="DZ21" s="23"/>
      <c r="EA21" s="23"/>
      <c r="EB21" s="23"/>
      <c r="EC21" s="23" t="n">
        <v>1</v>
      </c>
      <c r="ED21" s="23"/>
      <c r="EE21" s="23"/>
      <c r="EF21" s="23"/>
      <c r="EG21" s="23"/>
      <c r="EH21" s="23"/>
      <c r="EI21" s="0" t="n">
        <f aca="false">SUM(B21:EH21)</f>
        <v>78</v>
      </c>
      <c r="EJ21" s="16" t="n">
        <f aca="false">(EI21/$EI$68)</f>
        <v>0.0212940212940213</v>
      </c>
    </row>
    <row r="22" customFormat="false" ht="12.75" hidden="false" customHeight="false" outlineLevel="0" collapsed="false">
      <c r="A22" s="22" t="s">
        <v>490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 t="n">
        <v>1</v>
      </c>
      <c r="M22" s="23"/>
      <c r="N22" s="23"/>
      <c r="O22" s="23" t="s">
        <v>431</v>
      </c>
      <c r="P22" s="23"/>
      <c r="Q22" s="23"/>
      <c r="R22" s="23"/>
      <c r="S22" s="23"/>
      <c r="T22" s="23"/>
      <c r="U22" s="23"/>
      <c r="V22" s="23"/>
      <c r="W22" s="23"/>
      <c r="X22" s="23" t="n">
        <v>2</v>
      </c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0" t="n">
        <f aca="false">SUM(B22:EH22)</f>
        <v>3</v>
      </c>
      <c r="EJ22" s="16" t="n">
        <f aca="false">(EI22/$EI$68)</f>
        <v>0.000819000819000819</v>
      </c>
    </row>
    <row r="23" customFormat="false" ht="14.25" hidden="false" customHeight="true" outlineLevel="0" collapsed="false">
      <c r="A23" s="0" t="s">
        <v>491</v>
      </c>
      <c r="C23" s="6" t="n">
        <v>4</v>
      </c>
      <c r="I23" s="6" t="n">
        <v>1</v>
      </c>
      <c r="Q23" s="6" t="n">
        <v>1</v>
      </c>
      <c r="T23" s="6" t="n">
        <v>1</v>
      </c>
      <c r="X23" s="6" t="n">
        <v>11</v>
      </c>
      <c r="Z23" s="6" t="n">
        <v>5</v>
      </c>
      <c r="AD23" s="6" t="n">
        <v>1</v>
      </c>
      <c r="AE23" s="6" t="n">
        <v>5</v>
      </c>
      <c r="AF23" s="6" t="n">
        <v>2</v>
      </c>
      <c r="AR23" s="6" t="n">
        <v>1</v>
      </c>
      <c r="BA23" s="6" t="n">
        <v>1</v>
      </c>
      <c r="BC23" s="6" t="n">
        <v>1</v>
      </c>
      <c r="BQ23" s="6" t="n">
        <v>2</v>
      </c>
      <c r="BS23" s="6" t="n">
        <v>1</v>
      </c>
      <c r="BU23" s="6" t="n">
        <v>2</v>
      </c>
      <c r="BW23" s="6" t="n">
        <v>1</v>
      </c>
      <c r="BZ23" s="6" t="n">
        <v>1</v>
      </c>
      <c r="CH23" s="6" t="n">
        <v>2</v>
      </c>
      <c r="DJ23" s="6" t="n">
        <v>1</v>
      </c>
      <c r="DU23" s="6" t="n">
        <v>10</v>
      </c>
      <c r="EB23" s="6" t="n">
        <v>1</v>
      </c>
      <c r="EI23" s="0" t="n">
        <f aca="false">SUM(B23:EH23)</f>
        <v>55</v>
      </c>
      <c r="EJ23" s="16" t="n">
        <f aca="false">(EI23/$EI$68)</f>
        <v>0.015015015015015</v>
      </c>
    </row>
    <row r="24" customFormat="false" ht="15" hidden="false" customHeight="true" outlineLevel="0" collapsed="false">
      <c r="A24" s="24" t="s">
        <v>492</v>
      </c>
      <c r="C24" s="6" t="n">
        <v>1</v>
      </c>
      <c r="T24" s="6" t="s">
        <v>431</v>
      </c>
      <c r="DX24" s="6" t="n">
        <v>1</v>
      </c>
      <c r="DY24" s="6" t="s">
        <v>431</v>
      </c>
      <c r="DZ24" s="6" t="s">
        <v>431</v>
      </c>
      <c r="EA24" s="6" t="s">
        <v>431</v>
      </c>
      <c r="EB24" s="6" t="n">
        <v>1</v>
      </c>
      <c r="EI24" s="0" t="n">
        <f aca="false">SUM(B24:EH24)</f>
        <v>3</v>
      </c>
      <c r="EJ24" s="16" t="n">
        <f aca="false">(EI24/$EI$68)</f>
        <v>0.000819000819000819</v>
      </c>
    </row>
    <row r="25" customFormat="false" ht="15" hidden="false" customHeight="true" outlineLevel="0" collapsed="false">
      <c r="A25" s="25" t="s">
        <v>493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 t="n">
        <v>2</v>
      </c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0" t="n">
        <f aca="false">SUM(B25:EH25)</f>
        <v>2</v>
      </c>
      <c r="EJ25" s="16" t="n">
        <f aca="false">(EI25/$EI$68)</f>
        <v>0.000546000546000546</v>
      </c>
    </row>
    <row r="26" customFormat="false" ht="12.75" hidden="false" customHeight="false" outlineLevel="0" collapsed="false">
      <c r="A26" s="25" t="s">
        <v>494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 t="n">
        <v>10</v>
      </c>
      <c r="AA26" s="26"/>
      <c r="AB26" s="26"/>
      <c r="AC26" s="26"/>
      <c r="AD26" s="26" t="n">
        <v>1</v>
      </c>
      <c r="AE26" s="26"/>
      <c r="AF26" s="26"/>
      <c r="AG26" s="26"/>
      <c r="AH26" s="26"/>
      <c r="AI26" s="26" t="s">
        <v>431</v>
      </c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0" t="n">
        <f aca="false">SUM(B26:EH26)</f>
        <v>11</v>
      </c>
      <c r="EJ26" s="16" t="n">
        <f aca="false">(EI26/$EI$68)</f>
        <v>0.003003003003003</v>
      </c>
    </row>
    <row r="27" customFormat="false" ht="12.75" hidden="false" customHeight="false" outlineLevel="0" collapsed="false">
      <c r="A27" s="25" t="s">
        <v>495</v>
      </c>
      <c r="B27" s="26"/>
      <c r="C27" s="26"/>
      <c r="D27" s="26"/>
      <c r="E27" s="26"/>
      <c r="F27" s="26" t="n">
        <v>1</v>
      </c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0" t="n">
        <f aca="false">SUM(B27:EH27)</f>
        <v>1</v>
      </c>
      <c r="EJ27" s="16" t="n">
        <f aca="false">(EI27/$EI$68)</f>
        <v>0.000273000273000273</v>
      </c>
    </row>
    <row r="28" customFormat="false" ht="12.75" hidden="false" customHeight="false" outlineLevel="0" collapsed="false">
      <c r="A28" s="27" t="s">
        <v>496</v>
      </c>
      <c r="B28" s="28"/>
      <c r="C28" s="28"/>
      <c r="D28" s="28"/>
      <c r="E28" s="28"/>
      <c r="F28" s="28"/>
      <c r="G28" s="28"/>
      <c r="H28" s="28"/>
      <c r="I28" s="28" t="s">
        <v>431</v>
      </c>
      <c r="J28" s="28"/>
      <c r="K28" s="28" t="s">
        <v>431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 t="s">
        <v>431</v>
      </c>
      <c r="AF28" s="28"/>
      <c r="AG28" s="28"/>
      <c r="AH28" s="28"/>
      <c r="AI28" s="28" t="n">
        <v>4</v>
      </c>
      <c r="AJ28" s="28" t="n">
        <v>1</v>
      </c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 s="28"/>
      <c r="DK28" s="28"/>
      <c r="DL28" s="28"/>
      <c r="DM28" s="28"/>
      <c r="DN28" s="28"/>
      <c r="DO28" s="28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 t="n">
        <v>1</v>
      </c>
      <c r="EC28" s="28"/>
      <c r="ED28" s="28"/>
      <c r="EE28" s="28"/>
      <c r="EF28" s="28"/>
      <c r="EG28" s="28"/>
      <c r="EH28" s="28"/>
      <c r="EI28" s="0" t="n">
        <f aca="false">SUM(B28:EH28)</f>
        <v>6</v>
      </c>
      <c r="EJ28" s="16" t="n">
        <f aca="false">(EI28/$EI$68)</f>
        <v>0.00163800163800164</v>
      </c>
    </row>
    <row r="29" customFormat="false" ht="12.75" hidden="false" customHeight="false" outlineLevel="0" collapsed="false">
      <c r="A29" s="27" t="s">
        <v>497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 s="28"/>
      <c r="DK29" s="28"/>
      <c r="DL29" s="28"/>
      <c r="DM29" s="28"/>
      <c r="DN29" s="28"/>
      <c r="DO29" s="28" t="n">
        <v>1</v>
      </c>
      <c r="DP29" s="28"/>
      <c r="DQ29" s="28"/>
      <c r="DR29" s="28"/>
      <c r="DS29" s="28"/>
      <c r="DT29" s="28"/>
      <c r="DU29" s="28" t="n">
        <v>1</v>
      </c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0" t="n">
        <f aca="false">SUM(B29:EH29)</f>
        <v>2</v>
      </c>
      <c r="EJ29" s="16" t="n">
        <f aca="false">(EI29/$EI$68)</f>
        <v>0.000546000546000546</v>
      </c>
    </row>
    <row r="30" customFormat="false" ht="12.75" hidden="false" customHeight="false" outlineLevel="0" collapsed="false">
      <c r="A30" s="27" t="s">
        <v>498</v>
      </c>
      <c r="B30" s="28"/>
      <c r="C30" s="28"/>
      <c r="D30" s="28"/>
      <c r="E30" s="28" t="n">
        <v>1</v>
      </c>
      <c r="F30" s="28"/>
      <c r="G30" s="28"/>
      <c r="H30" s="28"/>
      <c r="I30" s="28" t="n">
        <v>1</v>
      </c>
      <c r="J30" s="28"/>
      <c r="K30" s="28" t="n">
        <v>1</v>
      </c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 t="n">
        <v>2</v>
      </c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 t="n">
        <v>1</v>
      </c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0" t="n">
        <f aca="false">SUM(B30:EH30)</f>
        <v>6</v>
      </c>
      <c r="EJ30" s="16" t="n">
        <f aca="false">(EI30/$EI$68)</f>
        <v>0.00163800163800164</v>
      </c>
    </row>
    <row r="31" customFormat="false" ht="12.75" hidden="false" customHeight="false" outlineLevel="0" collapsed="false">
      <c r="A31" s="10" t="s">
        <v>499</v>
      </c>
      <c r="B31" s="11"/>
      <c r="C31" s="11"/>
      <c r="D31" s="11"/>
      <c r="E31" s="11"/>
      <c r="F31" s="11"/>
      <c r="G31" s="11"/>
      <c r="H31" s="11"/>
      <c r="I31" s="11" t="n">
        <v>10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 t="n">
        <v>2</v>
      </c>
      <c r="X31" s="11" t="n">
        <v>35</v>
      </c>
      <c r="Y31" s="11"/>
      <c r="Z31" s="11"/>
      <c r="AA31" s="14"/>
      <c r="AB31" s="11"/>
      <c r="AC31" s="11"/>
      <c r="AD31" s="14"/>
      <c r="AE31" s="11" t="n">
        <v>9</v>
      </c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 t="n">
        <v>1</v>
      </c>
      <c r="AX31" s="11" t="s">
        <v>431</v>
      </c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0" t="n">
        <f aca="false">SUM(B31:EH31)</f>
        <v>57</v>
      </c>
      <c r="EJ31" s="16" t="n">
        <f aca="false">(EI31/$EI$68)</f>
        <v>0.0155610155610156</v>
      </c>
    </row>
    <row r="32" customFormat="false" ht="12.75" hidden="false" customHeight="false" outlineLevel="0" collapsed="false">
      <c r="A32" s="10" t="s">
        <v>500</v>
      </c>
      <c r="B32" s="11"/>
      <c r="C32" s="11"/>
      <c r="D32" s="11"/>
      <c r="E32" s="11" t="n">
        <v>1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 t="n">
        <v>3</v>
      </c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0" t="n">
        <f aca="false">SUM(B32:EH32)</f>
        <v>4</v>
      </c>
      <c r="EJ32" s="16" t="n">
        <f aca="false">(EI32/$EI$68)</f>
        <v>0.00109200109200109</v>
      </c>
    </row>
    <row r="33" customFormat="false" ht="12.75" hidden="false" customHeight="false" outlineLevel="0" collapsed="false">
      <c r="A33" s="29" t="s">
        <v>501</v>
      </c>
      <c r="B33" s="30"/>
      <c r="C33" s="30"/>
      <c r="D33" s="30"/>
      <c r="E33" s="30"/>
      <c r="F33" s="30"/>
      <c r="G33" s="30"/>
      <c r="H33" s="30"/>
      <c r="I33" s="30" t="s">
        <v>431</v>
      </c>
      <c r="J33" s="30"/>
      <c r="K33" s="30"/>
      <c r="L33" s="30" t="n">
        <v>1</v>
      </c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 t="n">
        <v>5</v>
      </c>
      <c r="Y33" s="30"/>
      <c r="Z33" s="30" t="s">
        <v>431</v>
      </c>
      <c r="AA33" s="30"/>
      <c r="AB33" s="30"/>
      <c r="AC33" s="30"/>
      <c r="AD33" s="30"/>
      <c r="AE33" s="30"/>
      <c r="AF33" s="30"/>
      <c r="AG33" s="30"/>
      <c r="AH33" s="30"/>
      <c r="AI33" s="30" t="s">
        <v>431</v>
      </c>
      <c r="AJ33" s="30" t="s">
        <v>431</v>
      </c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0" t="n">
        <f aca="false">SUM(B33:EH33)</f>
        <v>6</v>
      </c>
      <c r="EJ33" s="16" t="n">
        <f aca="false">(EI33/$EI$68)</f>
        <v>0.00163800163800164</v>
      </c>
    </row>
    <row r="34" customFormat="false" ht="12.75" hidden="false" customHeight="false" outlineLevel="0" collapsed="false">
      <c r="A34" s="29" t="s">
        <v>502</v>
      </c>
      <c r="B34" s="30"/>
      <c r="C34" s="30"/>
      <c r="D34" s="30"/>
      <c r="E34" s="30"/>
      <c r="F34" s="30"/>
      <c r="G34" s="30"/>
      <c r="H34" s="30"/>
      <c r="I34" s="30" t="n">
        <v>2</v>
      </c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 t="n">
        <v>5</v>
      </c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 t="n">
        <v>1</v>
      </c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0" t="n">
        <f aca="false">SUM(B34:EH34)</f>
        <v>8</v>
      </c>
      <c r="EJ34" s="16" t="n">
        <f aca="false">(EI34/$EI$68)</f>
        <v>0.00218400218400218</v>
      </c>
    </row>
    <row r="35" customFormat="false" ht="12.75" hidden="false" customHeight="false" outlineLevel="0" collapsed="false">
      <c r="A35" s="29" t="s">
        <v>503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0" t="n">
        <f aca="false">SUM(B35:EH35)</f>
        <v>0</v>
      </c>
      <c r="EJ35" s="16" t="n">
        <f aca="false">(EI35/$EI$68)</f>
        <v>0</v>
      </c>
    </row>
    <row r="36" customFormat="false" ht="12.75" hidden="false" customHeight="false" outlineLevel="0" collapsed="false">
      <c r="A36" s="31" t="s">
        <v>504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 t="n">
        <v>1</v>
      </c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 t="n">
        <v>1</v>
      </c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 t="n">
        <v>1</v>
      </c>
      <c r="EC36" s="32"/>
      <c r="ED36" s="32"/>
      <c r="EE36" s="32"/>
      <c r="EF36" s="32"/>
      <c r="EG36" s="32"/>
      <c r="EH36" s="32"/>
      <c r="EI36" s="0" t="n">
        <f aca="false">SUM(B36:EH36)</f>
        <v>3</v>
      </c>
      <c r="EJ36" s="16" t="n">
        <f aca="false">(EI36/$EI$68)</f>
        <v>0.000819000819000819</v>
      </c>
    </row>
    <row r="37" customFormat="false" ht="12.75" hidden="false" customHeight="false" outlineLevel="0" collapsed="false">
      <c r="A37" s="31" t="s">
        <v>505</v>
      </c>
      <c r="B37" s="32"/>
      <c r="C37" s="32"/>
      <c r="D37" s="32"/>
      <c r="E37" s="32"/>
      <c r="F37" s="32"/>
      <c r="G37" s="32"/>
      <c r="H37" s="32"/>
      <c r="I37" s="32" t="n">
        <v>4</v>
      </c>
      <c r="J37" s="32"/>
      <c r="K37" s="32"/>
      <c r="L37" s="32"/>
      <c r="M37" s="32"/>
      <c r="N37" s="32"/>
      <c r="O37" s="32" t="n">
        <v>2</v>
      </c>
      <c r="P37" s="32"/>
      <c r="Q37" s="32" t="s">
        <v>431</v>
      </c>
      <c r="R37" s="32"/>
      <c r="S37" s="32"/>
      <c r="T37" s="32"/>
      <c r="U37" s="32"/>
      <c r="V37" s="32" t="n">
        <v>5</v>
      </c>
      <c r="W37" s="32"/>
      <c r="X37" s="32" t="n">
        <v>14</v>
      </c>
      <c r="Y37" s="32"/>
      <c r="Z37" s="32" t="n">
        <v>88</v>
      </c>
      <c r="AA37" s="32"/>
      <c r="AB37" s="32" t="s">
        <v>431</v>
      </c>
      <c r="AC37" s="32"/>
      <c r="AD37" s="32" t="n">
        <v>2</v>
      </c>
      <c r="AE37" s="32" t="n">
        <v>7</v>
      </c>
      <c r="AF37" s="32"/>
      <c r="AG37" s="32"/>
      <c r="AH37" s="32"/>
      <c r="AI37" s="32" t="n">
        <v>4</v>
      </c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 t="n">
        <v>1</v>
      </c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 t="n">
        <v>2</v>
      </c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 t="n">
        <v>16</v>
      </c>
      <c r="DS37" s="32"/>
      <c r="DT37" s="32"/>
      <c r="DU37" s="32" t="n">
        <v>4</v>
      </c>
      <c r="DV37" s="32"/>
      <c r="DW37" s="32"/>
      <c r="DX37" s="32" t="n">
        <v>1</v>
      </c>
      <c r="DY37" s="32" t="s">
        <v>431</v>
      </c>
      <c r="DZ37" s="32" t="s">
        <v>431</v>
      </c>
      <c r="EA37" s="32" t="s">
        <v>431</v>
      </c>
      <c r="EB37" s="32" t="s">
        <v>431</v>
      </c>
      <c r="EC37" s="32" t="n">
        <v>1</v>
      </c>
      <c r="ED37" s="32"/>
      <c r="EE37" s="32"/>
      <c r="EF37" s="32"/>
      <c r="EG37" s="32"/>
      <c r="EH37" s="32"/>
      <c r="EI37" s="0" t="n">
        <f aca="false">SUM(B37:EH37)</f>
        <v>151</v>
      </c>
      <c r="EJ37" s="16" t="n">
        <f aca="false">(EI37/$EI$68)</f>
        <v>0.0412230412230412</v>
      </c>
    </row>
    <row r="38" customFormat="false" ht="12.75" hidden="false" customHeight="false" outlineLevel="0" collapsed="false">
      <c r="A38" s="10" t="s">
        <v>506</v>
      </c>
      <c r="B38" s="11"/>
      <c r="C38" s="11"/>
      <c r="D38" s="11"/>
      <c r="E38" s="11"/>
      <c r="F38" s="11"/>
      <c r="G38" s="11"/>
      <c r="H38" s="11"/>
      <c r="I38" s="11" t="n">
        <v>3</v>
      </c>
      <c r="J38" s="11" t="n">
        <v>6</v>
      </c>
      <c r="K38" s="11"/>
      <c r="L38" s="11"/>
      <c r="M38" s="11" t="n">
        <v>4</v>
      </c>
      <c r="N38" s="11"/>
      <c r="O38" s="11"/>
      <c r="P38" s="11"/>
      <c r="Q38" s="11" t="n">
        <v>1</v>
      </c>
      <c r="R38" s="11"/>
      <c r="S38" s="11"/>
      <c r="T38" s="11"/>
      <c r="U38" s="11"/>
      <c r="V38" s="11"/>
      <c r="W38" s="11"/>
      <c r="X38" s="11"/>
      <c r="Y38" s="11"/>
      <c r="Z38" s="11" t="n">
        <v>2</v>
      </c>
      <c r="AA38" s="11"/>
      <c r="AB38" s="11"/>
      <c r="AC38" s="11" t="n">
        <v>1</v>
      </c>
      <c r="AD38" s="11"/>
      <c r="AE38" s="11" t="n">
        <v>2</v>
      </c>
      <c r="AF38" s="11"/>
      <c r="AG38" s="11"/>
      <c r="AH38" s="11"/>
      <c r="AI38" s="11" t="n">
        <v>3</v>
      </c>
      <c r="AJ38" s="11" t="n">
        <v>1</v>
      </c>
      <c r="AK38" s="11" t="n">
        <v>4</v>
      </c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 t="n">
        <v>1</v>
      </c>
      <c r="BD38" s="11"/>
      <c r="BE38" s="11" t="n">
        <v>36</v>
      </c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 t="n">
        <v>1</v>
      </c>
      <c r="BT38" s="11"/>
      <c r="BU38" s="11" t="n">
        <v>1</v>
      </c>
      <c r="BV38" s="11"/>
      <c r="BW38" s="11" t="n">
        <v>4</v>
      </c>
      <c r="BX38" s="11"/>
      <c r="BY38" s="11"/>
      <c r="BZ38" s="11" t="n">
        <v>1</v>
      </c>
      <c r="CA38" s="11" t="n">
        <v>1</v>
      </c>
      <c r="CB38" s="11"/>
      <c r="CC38" s="11"/>
      <c r="CD38" s="11"/>
      <c r="CE38" s="11"/>
      <c r="CF38" s="11"/>
      <c r="CG38" s="11"/>
      <c r="CH38" s="11" t="n">
        <v>1</v>
      </c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 t="n">
        <v>1</v>
      </c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 t="n">
        <v>3</v>
      </c>
      <c r="DI38" s="11"/>
      <c r="DJ38" s="11" t="n">
        <v>1</v>
      </c>
      <c r="DK38" s="11"/>
      <c r="DL38" s="11"/>
      <c r="DM38" s="11"/>
      <c r="DN38" s="11"/>
      <c r="DO38" s="11"/>
      <c r="DP38" s="11"/>
      <c r="DQ38" s="11"/>
      <c r="DR38" s="11" t="n">
        <v>13</v>
      </c>
      <c r="DS38" s="11"/>
      <c r="DT38" s="11"/>
      <c r="DU38" s="11" t="n">
        <v>1</v>
      </c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0" t="n">
        <f aca="false">SUM(B38:EH38)</f>
        <v>92</v>
      </c>
      <c r="EJ38" s="16" t="n">
        <f aca="false">(EI38/$EI$68)</f>
        <v>0.0251160251160251</v>
      </c>
    </row>
    <row r="39" customFormat="false" ht="12.75" hidden="false" customHeight="false" outlineLevel="0" collapsed="false">
      <c r="A39" s="0" t="s">
        <v>507</v>
      </c>
      <c r="I39" s="6" t="n">
        <v>1</v>
      </c>
      <c r="X39" s="6" t="n">
        <v>3</v>
      </c>
      <c r="EI39" s="0" t="n">
        <f aca="false">SUM(B39:EH39)</f>
        <v>4</v>
      </c>
      <c r="EJ39" s="16" t="n">
        <f aca="false">(EI39/$EI$68)</f>
        <v>0.00109200109200109</v>
      </c>
    </row>
    <row r="40" customFormat="false" ht="12.75" hidden="false" customHeight="false" outlineLevel="0" collapsed="false">
      <c r="A40" s="24" t="s">
        <v>508</v>
      </c>
      <c r="I40" s="6" t="n">
        <v>1</v>
      </c>
      <c r="L40" s="6" t="n">
        <v>5</v>
      </c>
      <c r="Q40" s="6" t="n">
        <v>3</v>
      </c>
      <c r="X40" s="6" t="n">
        <v>4</v>
      </c>
      <c r="AC40" s="6" t="n">
        <v>5</v>
      </c>
      <c r="AF40" s="6" t="n">
        <v>2</v>
      </c>
      <c r="ED40" s="6" t="n">
        <v>26</v>
      </c>
      <c r="EG40" s="6" t="n">
        <v>1</v>
      </c>
      <c r="EI40" s="0" t="n">
        <f aca="false">SUM(B40:EH40)</f>
        <v>47</v>
      </c>
      <c r="EJ40" s="16" t="n">
        <f aca="false">(EI40/$EI$68)</f>
        <v>0.0128310128310128</v>
      </c>
    </row>
    <row r="41" customFormat="false" ht="12.75" hidden="false" customHeight="false" outlineLevel="0" collapsed="false">
      <c r="A41" s="33" t="s">
        <v>509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 t="s">
        <v>431</v>
      </c>
      <c r="U41" s="34"/>
      <c r="V41" s="34"/>
      <c r="W41" s="34"/>
      <c r="X41" s="34" t="s">
        <v>431</v>
      </c>
      <c r="Y41" s="34"/>
      <c r="Z41" s="34" t="s">
        <v>431</v>
      </c>
      <c r="AA41" s="34"/>
      <c r="AB41" s="34"/>
      <c r="AC41" s="34"/>
      <c r="AD41" s="34"/>
      <c r="AE41" s="34"/>
      <c r="AF41" s="34"/>
      <c r="AG41" s="34"/>
      <c r="AH41" s="34"/>
      <c r="AI41" s="34" t="n">
        <v>19</v>
      </c>
      <c r="AJ41" s="34" t="n">
        <v>1</v>
      </c>
      <c r="AK41" s="34" t="n">
        <v>1</v>
      </c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 t="n">
        <v>2</v>
      </c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0" t="n">
        <f aca="false">SUM(B41:EH41)</f>
        <v>23</v>
      </c>
      <c r="EJ41" s="16" t="n">
        <f aca="false">(EI41/$EI$68)</f>
        <v>0.00627900627900628</v>
      </c>
    </row>
    <row r="42" customFormat="false" ht="12.75" hidden="false" customHeight="false" outlineLevel="0" collapsed="false">
      <c r="A42" s="33" t="s">
        <v>510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 t="n">
        <v>4</v>
      </c>
      <c r="Y42" s="34"/>
      <c r="Z42" s="34" t="n">
        <v>4</v>
      </c>
      <c r="AA42" s="34"/>
      <c r="AB42" s="34"/>
      <c r="AC42" s="34"/>
      <c r="AD42" s="34"/>
      <c r="AE42" s="34"/>
      <c r="AF42" s="34"/>
      <c r="AG42" s="34"/>
      <c r="AH42" s="34"/>
      <c r="AI42" s="34" t="s">
        <v>431</v>
      </c>
      <c r="AJ42" s="34" t="s">
        <v>431</v>
      </c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 t="n">
        <v>1</v>
      </c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  <c r="DJ42" s="34"/>
      <c r="DK42" s="34"/>
      <c r="DL42" s="34"/>
      <c r="DM42" s="34"/>
      <c r="DN42" s="34"/>
      <c r="DO42" s="34"/>
      <c r="DP42" s="34"/>
      <c r="DQ42" s="34"/>
      <c r="DR42" s="34"/>
      <c r="DS42" s="34"/>
      <c r="DT42" s="34"/>
      <c r="DU42" s="34"/>
      <c r="DV42" s="34"/>
      <c r="DW42" s="34"/>
      <c r="DX42" s="34"/>
      <c r="DY42" s="34"/>
      <c r="DZ42" s="34"/>
      <c r="EA42" s="34"/>
      <c r="EB42" s="34"/>
      <c r="EC42" s="34"/>
      <c r="ED42" s="34"/>
      <c r="EE42" s="34"/>
      <c r="EF42" s="34"/>
      <c r="EG42" s="34"/>
      <c r="EH42" s="34"/>
      <c r="EI42" s="0" t="n">
        <f aca="false">SUM(B42:EH42)</f>
        <v>9</v>
      </c>
      <c r="EJ42" s="16" t="n">
        <f aca="false">(EI42/$EI$68)</f>
        <v>0.00245700245700246</v>
      </c>
    </row>
    <row r="43" customFormat="false" ht="12.75" hidden="false" customHeight="false" outlineLevel="0" collapsed="false">
      <c r="A43" s="33" t="s">
        <v>511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 t="s">
        <v>431</v>
      </c>
      <c r="U43" s="34"/>
      <c r="V43" s="34"/>
      <c r="W43" s="34"/>
      <c r="X43" s="34" t="n">
        <v>4</v>
      </c>
      <c r="Y43" s="34"/>
      <c r="Z43" s="34" t="n">
        <v>4</v>
      </c>
      <c r="AA43" s="34"/>
      <c r="AB43" s="34" t="n">
        <v>1</v>
      </c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  <c r="DJ43" s="34"/>
      <c r="DK43" s="34"/>
      <c r="DL43" s="34"/>
      <c r="DM43" s="34"/>
      <c r="DN43" s="34"/>
      <c r="DO43" s="34"/>
      <c r="DP43" s="34"/>
      <c r="DQ43" s="34"/>
      <c r="DR43" s="34"/>
      <c r="DS43" s="34"/>
      <c r="DT43" s="34"/>
      <c r="DU43" s="34" t="n">
        <v>1</v>
      </c>
      <c r="DV43" s="34" t="s">
        <v>431</v>
      </c>
      <c r="DW43" s="34" t="s">
        <v>431</v>
      </c>
      <c r="DX43" s="34" t="s">
        <v>431</v>
      </c>
      <c r="DY43" s="34" t="s">
        <v>431</v>
      </c>
      <c r="DZ43" s="34" t="s">
        <v>431</v>
      </c>
      <c r="EA43" s="34" t="s">
        <v>431</v>
      </c>
      <c r="EB43" s="34" t="s">
        <v>431</v>
      </c>
      <c r="EC43" s="34" t="s">
        <v>431</v>
      </c>
      <c r="ED43" s="34"/>
      <c r="EE43" s="34"/>
      <c r="EF43" s="34"/>
      <c r="EG43" s="34" t="n">
        <v>1</v>
      </c>
      <c r="EH43" s="34"/>
      <c r="EI43" s="0" t="n">
        <f aca="false">SUM(B43:EH43)</f>
        <v>11</v>
      </c>
      <c r="EJ43" s="16" t="n">
        <f aca="false">(EI43/$EI$68)</f>
        <v>0.003003003003003</v>
      </c>
    </row>
    <row r="44" customFormat="false" ht="12.75" hidden="false" customHeight="false" outlineLevel="0" collapsed="false">
      <c r="A44" s="35" t="s">
        <v>512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 t="n">
        <v>2</v>
      </c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 t="n">
        <v>1</v>
      </c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 t="n">
        <v>1</v>
      </c>
      <c r="EC44" s="36"/>
      <c r="ED44" s="36"/>
      <c r="EE44" s="36"/>
      <c r="EF44" s="36"/>
      <c r="EG44" s="36"/>
      <c r="EH44" s="36"/>
      <c r="EI44" s="0" t="n">
        <f aca="false">SUM(B44:EH44)</f>
        <v>4</v>
      </c>
      <c r="EJ44" s="16" t="n">
        <f aca="false">(EI44/$EI$68)</f>
        <v>0.00109200109200109</v>
      </c>
    </row>
    <row r="45" customFormat="false" ht="12.75" hidden="false" customHeight="false" outlineLevel="0" collapsed="false">
      <c r="A45" s="35" t="s">
        <v>513</v>
      </c>
      <c r="B45" s="36"/>
      <c r="C45" s="36"/>
      <c r="D45" s="36"/>
      <c r="E45" s="36"/>
      <c r="F45" s="36"/>
      <c r="G45" s="36"/>
      <c r="H45" s="36"/>
      <c r="I45" s="36"/>
      <c r="J45" s="36" t="n">
        <v>3</v>
      </c>
      <c r="K45" s="36"/>
      <c r="L45" s="36" t="n">
        <v>1</v>
      </c>
      <c r="M45" s="36"/>
      <c r="N45" s="36"/>
      <c r="O45" s="36" t="n">
        <v>1</v>
      </c>
      <c r="P45" s="36"/>
      <c r="Q45" s="36"/>
      <c r="R45" s="36"/>
      <c r="S45" s="36"/>
      <c r="T45" s="36"/>
      <c r="U45" s="36"/>
      <c r="V45" s="36"/>
      <c r="W45" s="36"/>
      <c r="X45" s="36" t="n">
        <v>4</v>
      </c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0" t="n">
        <f aca="false">SUM(B45:EH45)</f>
        <v>9</v>
      </c>
      <c r="EJ45" s="16" t="n">
        <f aca="false">(EI45/$EI$68)</f>
        <v>0.00245700245700246</v>
      </c>
    </row>
    <row r="46" customFormat="false" ht="12.75" hidden="false" customHeight="false" outlineLevel="0" collapsed="false">
      <c r="A46" s="37" t="s">
        <v>514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 t="n">
        <v>2</v>
      </c>
      <c r="Q46" s="38"/>
      <c r="R46" s="38"/>
      <c r="S46" s="39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 t="n">
        <v>13</v>
      </c>
      <c r="EE46" s="39"/>
      <c r="EF46" s="39"/>
      <c r="EG46" s="39"/>
      <c r="EH46" s="39"/>
      <c r="EI46" s="0" t="n">
        <f aca="false">SUM(B46:EH46)</f>
        <v>15</v>
      </c>
      <c r="EJ46" s="16" t="n">
        <f aca="false">(EI46/$EI$68)</f>
        <v>0.0040950040950041</v>
      </c>
    </row>
    <row r="47" customFormat="false" ht="12.75" hidden="false" customHeight="false" outlineLevel="0" collapsed="false">
      <c r="A47" s="37" t="s">
        <v>515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 t="n">
        <v>2</v>
      </c>
      <c r="Q47" s="38"/>
      <c r="R47" s="38"/>
      <c r="S47" s="39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  <c r="CL47" s="39"/>
      <c r="CM47" s="39"/>
      <c r="CN47" s="39"/>
      <c r="CO47" s="39"/>
      <c r="CP47" s="39"/>
      <c r="CQ47" s="39"/>
      <c r="CR47" s="39"/>
      <c r="CS47" s="39"/>
      <c r="CT47" s="39"/>
      <c r="CU47" s="39"/>
      <c r="CV47" s="39"/>
      <c r="CW47" s="39"/>
      <c r="CX47" s="39"/>
      <c r="CY47" s="39"/>
      <c r="CZ47" s="39"/>
      <c r="DA47" s="39"/>
      <c r="DB47" s="39"/>
      <c r="DC47" s="39"/>
      <c r="DD47" s="39"/>
      <c r="DE47" s="39"/>
      <c r="DF47" s="39"/>
      <c r="DG47" s="39"/>
      <c r="DH47" s="39"/>
      <c r="DI47" s="39"/>
      <c r="DJ47" s="39"/>
      <c r="DK47" s="39"/>
      <c r="DL47" s="39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0" t="n">
        <f aca="false">SUM(B47:EH47)</f>
        <v>2</v>
      </c>
      <c r="EJ47" s="16" t="n">
        <f aca="false">(EI47/$EI$68)</f>
        <v>0.000546000546000546</v>
      </c>
    </row>
    <row r="48" customFormat="false" ht="12.75" hidden="false" customHeight="false" outlineLevel="0" collapsed="false">
      <c r="A48" s="37" t="s">
        <v>516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9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 t="n">
        <v>1</v>
      </c>
      <c r="AJ48" s="38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0" t="n">
        <f aca="false">SUM(B48:EH48)</f>
        <v>1</v>
      </c>
      <c r="EJ48" s="16" t="n">
        <f aca="false">(EI48/$EI$68)</f>
        <v>0.000273000273000273</v>
      </c>
    </row>
    <row r="49" customFormat="false" ht="12.75" hidden="false" customHeight="false" outlineLevel="0" collapsed="false">
      <c r="A49" s="0" t="s">
        <v>517</v>
      </c>
      <c r="Q49" s="6" t="n">
        <v>1</v>
      </c>
      <c r="EI49" s="0" t="n">
        <f aca="false">SUM(B49:EH49)</f>
        <v>1</v>
      </c>
      <c r="EJ49" s="16" t="n">
        <f aca="false">(EI49/$EI$68)</f>
        <v>0.000273000273000273</v>
      </c>
    </row>
    <row r="50" customFormat="false" ht="12.75" hidden="false" customHeight="false" outlineLevel="0" collapsed="false">
      <c r="A50" s="24" t="s">
        <v>518</v>
      </c>
      <c r="Q50" s="6" t="n">
        <v>1</v>
      </c>
      <c r="EI50" s="0" t="n">
        <f aca="false">SUM(B50:EH50)</f>
        <v>1</v>
      </c>
      <c r="EJ50" s="16" t="n">
        <f aca="false">(EI50/$EI$68)</f>
        <v>0.000273000273000273</v>
      </c>
    </row>
    <row r="51" customFormat="false" ht="12.75" hidden="false" customHeight="false" outlineLevel="0" collapsed="false">
      <c r="A51" s="40" t="s">
        <v>519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 t="n">
        <v>3</v>
      </c>
      <c r="BV51" s="41"/>
      <c r="BW51" s="41"/>
      <c r="BX51" s="41"/>
      <c r="BY51" s="41"/>
      <c r="BZ51" s="41" t="n">
        <v>2</v>
      </c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 t="n">
        <v>1</v>
      </c>
      <c r="CW51" s="41" t="n">
        <v>1</v>
      </c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0" t="n">
        <f aca="false">SUM(B51:EH51)</f>
        <v>7</v>
      </c>
      <c r="EJ51" s="16" t="n">
        <f aca="false">(EI51/$EI$68)</f>
        <v>0.00191100191100191</v>
      </c>
    </row>
    <row r="52" customFormat="false" ht="12.75" hidden="false" customHeight="false" outlineLevel="0" collapsed="false">
      <c r="A52" s="40" t="s">
        <v>520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 t="n">
        <v>1</v>
      </c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0" t="n">
        <f aca="false">SUM(B52:EH52)</f>
        <v>1</v>
      </c>
      <c r="EJ52" s="16" t="n">
        <f aca="false">(EI52/$EI$68)</f>
        <v>0.000273000273000273</v>
      </c>
    </row>
    <row r="53" customFormat="false" ht="12.75" hidden="false" customHeight="false" outlineLevel="0" collapsed="false">
      <c r="A53" s="40" t="s">
        <v>521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 t="n">
        <v>4</v>
      </c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 t="n">
        <v>3</v>
      </c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 t="n">
        <v>1</v>
      </c>
      <c r="DY53" s="41" t="s">
        <v>431</v>
      </c>
      <c r="DZ53" s="41" t="s">
        <v>431</v>
      </c>
      <c r="EA53" s="41" t="s">
        <v>431</v>
      </c>
      <c r="EB53" s="41" t="n">
        <v>2</v>
      </c>
      <c r="EC53" s="41"/>
      <c r="ED53" s="41"/>
      <c r="EE53" s="41"/>
      <c r="EF53" s="41"/>
      <c r="EG53" s="41" t="n">
        <v>2</v>
      </c>
      <c r="EH53" s="41"/>
      <c r="EI53" s="0" t="n">
        <f aca="false">SUM(B53:EH53)</f>
        <v>12</v>
      </c>
      <c r="EJ53" s="16" t="n">
        <f aca="false">(EI53/$EI$68)</f>
        <v>0.00327600327600328</v>
      </c>
    </row>
    <row r="54" customFormat="false" ht="12.75" hidden="false" customHeight="false" outlineLevel="0" collapsed="false">
      <c r="A54" s="0" t="s">
        <v>522</v>
      </c>
      <c r="X54" s="6" t="n">
        <v>4</v>
      </c>
      <c r="EI54" s="0" t="n">
        <f aca="false">SUM(B54:EH54)</f>
        <v>4</v>
      </c>
      <c r="EJ54" s="16" t="n">
        <f aca="false">(EI54/$EI$68)</f>
        <v>0.00109200109200109</v>
      </c>
    </row>
    <row r="55" customFormat="false" ht="12.75" hidden="false" customHeight="false" outlineLevel="0" collapsed="false">
      <c r="A55" s="24" t="s">
        <v>523</v>
      </c>
      <c r="T55" s="6" t="s">
        <v>431</v>
      </c>
      <c r="X55" s="6" t="n">
        <v>3</v>
      </c>
      <c r="AE55" s="6" t="n">
        <v>2</v>
      </c>
      <c r="EI55" s="0" t="n">
        <f aca="false">SUM(B55:EH55)</f>
        <v>5</v>
      </c>
      <c r="EJ55" s="16" t="n">
        <f aca="false">(EI55/$EI$68)</f>
        <v>0.00136500136500137</v>
      </c>
    </row>
    <row r="56" customFormat="false" ht="12.75" hidden="false" customHeight="false" outlineLevel="0" collapsed="false">
      <c r="A56" s="24" t="s">
        <v>524</v>
      </c>
      <c r="X56" s="6" t="n">
        <v>1</v>
      </c>
      <c r="EI56" s="0" t="n">
        <f aca="false">SUM(B56:EH56)</f>
        <v>1</v>
      </c>
      <c r="EJ56" s="16" t="n">
        <f aca="false">(EI56/$EI$68)</f>
        <v>0.000273000273000273</v>
      </c>
    </row>
    <row r="57" customFormat="false" ht="12.75" hidden="false" customHeight="false" outlineLevel="0" collapsed="false">
      <c r="A57" s="0" t="s">
        <v>525</v>
      </c>
      <c r="X57" s="6" t="n">
        <v>1</v>
      </c>
      <c r="EI57" s="0" t="n">
        <f aca="false">SUM(B57:EH57)</f>
        <v>1</v>
      </c>
      <c r="EJ57" s="16" t="n">
        <f aca="false">(EI57/$EI$68)</f>
        <v>0.000273000273000273</v>
      </c>
    </row>
    <row r="58" customFormat="false" ht="12.75" hidden="false" customHeight="false" outlineLevel="0" collapsed="false">
      <c r="A58" s="24" t="s">
        <v>526</v>
      </c>
      <c r="X58" s="6" t="n">
        <v>1</v>
      </c>
      <c r="EI58" s="0" t="n">
        <f aca="false">SUM(B58:EH58)</f>
        <v>1</v>
      </c>
      <c r="EJ58" s="16" t="n">
        <f aca="false">(EI58/$EI$68)</f>
        <v>0.000273000273000273</v>
      </c>
    </row>
    <row r="59" customFormat="false" ht="12.75" hidden="false" customHeight="false" outlineLevel="0" collapsed="false">
      <c r="A59" s="0" t="s">
        <v>527</v>
      </c>
      <c r="X59" s="6" t="n">
        <v>1</v>
      </c>
      <c r="AB59" s="6" t="n">
        <v>1</v>
      </c>
      <c r="EI59" s="0" t="n">
        <f aca="false">SUM(B59:EH59)</f>
        <v>2</v>
      </c>
      <c r="EJ59" s="16" t="n">
        <f aca="false">(EI59/$EI$68)</f>
        <v>0.000546000546000546</v>
      </c>
    </row>
    <row r="60" customFormat="false" ht="12.75" hidden="false" customHeight="false" outlineLevel="0" collapsed="false">
      <c r="A60" s="24" t="s">
        <v>528</v>
      </c>
      <c r="X60" s="6" t="n">
        <v>2</v>
      </c>
      <c r="Z60" s="6" t="n">
        <v>22</v>
      </c>
      <c r="AI60" s="6" t="n">
        <v>1</v>
      </c>
      <c r="BQ60" s="6" t="n">
        <v>1</v>
      </c>
      <c r="EC60" s="6" t="n">
        <v>1</v>
      </c>
      <c r="ED60" s="6" t="s">
        <v>431</v>
      </c>
      <c r="EI60" s="0" t="n">
        <f aca="false">SUM(B60:EH60)</f>
        <v>27</v>
      </c>
      <c r="EJ60" s="16" t="n">
        <f aca="false">(EI60/$EI$68)</f>
        <v>0.00737100737100737</v>
      </c>
    </row>
    <row r="61" customFormat="false" ht="12.75" hidden="false" customHeight="false" outlineLevel="0" collapsed="false">
      <c r="A61" s="0" t="s">
        <v>529</v>
      </c>
      <c r="AD61" s="6" t="n">
        <v>2</v>
      </c>
      <c r="EI61" s="0" t="n">
        <f aca="false">SUM(B61:EH61)</f>
        <v>2</v>
      </c>
      <c r="EJ61" s="16" t="n">
        <f aca="false">(EI61/$EI$68)</f>
        <v>0.000546000546000546</v>
      </c>
    </row>
    <row r="62" customFormat="false" ht="12.75" hidden="false" customHeight="false" outlineLevel="0" collapsed="false">
      <c r="A62" s="0" t="s">
        <v>530</v>
      </c>
      <c r="AM62" s="6" t="n">
        <v>1</v>
      </c>
      <c r="AP62" s="6" t="n">
        <v>1</v>
      </c>
      <c r="AQ62" s="6" t="n">
        <v>1</v>
      </c>
      <c r="AS62" s="6" t="n">
        <v>1</v>
      </c>
      <c r="CH62" s="6" t="n">
        <v>2</v>
      </c>
      <c r="EI62" s="0" t="n">
        <f aca="false">SUM(B62:EH62)</f>
        <v>6</v>
      </c>
      <c r="EJ62" s="16" t="n">
        <f aca="false">(EI62/$EI$68)</f>
        <v>0.00163800163800164</v>
      </c>
    </row>
    <row r="63" customFormat="false" ht="12.75" hidden="false" customHeight="false" outlineLevel="0" collapsed="false">
      <c r="A63" s="0" t="s">
        <v>531</v>
      </c>
      <c r="AE63" s="6" t="n">
        <v>3</v>
      </c>
      <c r="EI63" s="0" t="n">
        <f aca="false">SUM(B63:EH63)</f>
        <v>3</v>
      </c>
      <c r="EJ63" s="16" t="n">
        <f aca="false">(EI63/$EI$68)</f>
        <v>0.000819000819000819</v>
      </c>
    </row>
    <row r="64" customFormat="false" ht="12.75" hidden="false" customHeight="false" outlineLevel="0" collapsed="false">
      <c r="A64" s="0" t="s">
        <v>532</v>
      </c>
      <c r="BB64" s="6" t="n">
        <v>2</v>
      </c>
      <c r="EI64" s="0" t="n">
        <f aca="false">SUM(B64:EH64)</f>
        <v>2</v>
      </c>
      <c r="EJ64" s="16" t="n">
        <f aca="false">(EI64/$EI$68)</f>
        <v>0.000546000546000546</v>
      </c>
    </row>
    <row r="65" customFormat="false" ht="12.75" hidden="false" customHeight="false" outlineLevel="0" collapsed="false">
      <c r="A65" s="0" t="s">
        <v>533</v>
      </c>
      <c r="BQ65" s="6" t="n">
        <v>1</v>
      </c>
      <c r="EI65" s="0" t="n">
        <f aca="false">SUM(B65:EH65)</f>
        <v>1</v>
      </c>
      <c r="EJ65" s="16" t="n">
        <f aca="false">(EI65/$EI$68)</f>
        <v>0.000273000273000273</v>
      </c>
    </row>
    <row r="66" customFormat="false" ht="12.75" hidden="false" customHeight="false" outlineLevel="0" collapsed="false">
      <c r="A66" s="0" t="s">
        <v>534</v>
      </c>
      <c r="CH66" s="6" t="n">
        <v>3</v>
      </c>
      <c r="EB66" s="6" t="n">
        <v>2</v>
      </c>
      <c r="EC66" s="6" t="s">
        <v>431</v>
      </c>
      <c r="ED66" s="6" t="s">
        <v>431</v>
      </c>
      <c r="EI66" s="0" t="n">
        <f aca="false">SUM(B66:EH66)</f>
        <v>5</v>
      </c>
      <c r="EJ66" s="16" t="n">
        <f aca="false">(EI66/$EI$68)</f>
        <v>0.00136500136500137</v>
      </c>
    </row>
    <row r="67" customFormat="false" ht="12.75" hidden="false" customHeight="false" outlineLevel="0" collapsed="false">
      <c r="A67" s="0" t="s">
        <v>535</v>
      </c>
      <c r="CH67" s="6" t="n">
        <v>1</v>
      </c>
      <c r="EI67" s="0" t="n">
        <f aca="false">SUM(B67:EH67)</f>
        <v>1</v>
      </c>
      <c r="EJ67" s="16" t="n">
        <f aca="false">(EI67/$EI$68)</f>
        <v>0.000273000273000273</v>
      </c>
    </row>
    <row r="68" customFormat="false" ht="12.75" hidden="false" customHeight="false" outlineLevel="0" collapsed="false">
      <c r="EI68" s="0" t="n">
        <f aca="false">SUM(EI4:EI67)</f>
        <v>3663</v>
      </c>
      <c r="EJ68" s="16" t="n">
        <f aca="false">SUM(EJ4:EJ67)</f>
        <v>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Y3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BZ31" activeCellId="1" sqref="B3:EH3 BZ31"/>
    </sheetView>
  </sheetViews>
  <sheetFormatPr defaultColWidth="11.66796875" defaultRowHeight="12.75" zeroHeight="false" outlineLevelRow="0" outlineLevelCol="0"/>
  <cols>
    <col collapsed="false" customWidth="true" hidden="false" outlineLevel="0" max="1" min="1" style="42" width="6.56"/>
    <col collapsed="false" customWidth="true" hidden="false" outlineLevel="0" max="2" min="2" style="42" width="19.11"/>
    <col collapsed="false" customWidth="true" hidden="false" outlineLevel="0" max="3" min="3" style="42" width="11.11"/>
    <col collapsed="false" customWidth="true" hidden="false" outlineLevel="0" max="4" min="4" style="42" width="4.44"/>
    <col collapsed="false" customWidth="true" hidden="false" outlineLevel="0" max="5" min="5" style="43" width="4.44"/>
    <col collapsed="false" customWidth="true" hidden="false" outlineLevel="0" max="7" min="6" style="44" width="4.89"/>
    <col collapsed="false" customWidth="true" hidden="false" outlineLevel="0" max="9" min="8" style="44" width="3.34"/>
    <col collapsed="false" customWidth="true" hidden="false" outlineLevel="0" max="11" min="10" style="45" width="4.89"/>
    <col collapsed="false" customWidth="true" hidden="false" outlineLevel="0" max="13" min="12" style="45" width="3.34"/>
    <col collapsed="false" customWidth="true" hidden="false" outlineLevel="0" max="14" min="14" style="44" width="3.34"/>
    <col collapsed="false" customWidth="true" hidden="false" outlineLevel="0" max="15" min="15" style="44" width="4.89"/>
    <col collapsed="false" customWidth="true" hidden="false" outlineLevel="0" max="17" min="16" style="44" width="3.34"/>
    <col collapsed="false" customWidth="true" hidden="false" outlineLevel="0" max="18" min="18" style="45" width="3.34"/>
    <col collapsed="false" customWidth="true" hidden="false" outlineLevel="0" max="19" min="19" style="45" width="4.89"/>
    <col collapsed="false" customWidth="true" hidden="false" outlineLevel="0" max="21" min="20" style="45" width="3.34"/>
    <col collapsed="false" customWidth="true" hidden="false" outlineLevel="0" max="22" min="22" style="44" width="3.34"/>
    <col collapsed="false" customWidth="true" hidden="false" outlineLevel="0" max="23" min="23" style="44" width="4.89"/>
    <col collapsed="false" customWidth="true" hidden="false" outlineLevel="0" max="25" min="24" style="44" width="3.34"/>
    <col collapsed="false" customWidth="true" hidden="false" outlineLevel="0" max="26" min="26" style="45" width="3.34"/>
    <col collapsed="false" customWidth="true" hidden="false" outlineLevel="0" max="27" min="27" style="45" width="4.89"/>
    <col collapsed="false" customWidth="true" hidden="false" outlineLevel="0" max="29" min="28" style="45" width="3.34"/>
    <col collapsed="false" customWidth="true" hidden="false" outlineLevel="0" max="30" min="30" style="44" width="3.34"/>
    <col collapsed="false" customWidth="true" hidden="false" outlineLevel="0" max="31" min="31" style="44" width="4.89"/>
    <col collapsed="false" customWidth="true" hidden="false" outlineLevel="0" max="33" min="32" style="44" width="3.34"/>
    <col collapsed="false" customWidth="true" hidden="false" outlineLevel="0" max="34" min="34" style="45" width="3.34"/>
    <col collapsed="false" customWidth="true" hidden="false" outlineLevel="0" max="35" min="35" style="45" width="4.89"/>
    <col collapsed="false" customWidth="true" hidden="false" outlineLevel="0" max="37" min="36" style="45" width="3.34"/>
    <col collapsed="false" customWidth="true" hidden="false" outlineLevel="0" max="38" min="38" style="44" width="3.34"/>
    <col collapsed="false" customWidth="true" hidden="false" outlineLevel="0" max="39" min="39" style="44" width="4.89"/>
    <col collapsed="false" customWidth="true" hidden="false" outlineLevel="0" max="41" min="40" style="44" width="3.34"/>
    <col collapsed="false" customWidth="true" hidden="false" outlineLevel="0" max="42" min="42" style="45" width="3.34"/>
    <col collapsed="false" customWidth="true" hidden="false" outlineLevel="0" max="43" min="43" style="45" width="4.89"/>
    <col collapsed="false" customWidth="true" hidden="false" outlineLevel="0" max="45" min="44" style="45" width="3.34"/>
    <col collapsed="false" customWidth="true" hidden="false" outlineLevel="0" max="46" min="46" style="44" width="3.34"/>
    <col collapsed="false" customWidth="true" hidden="false" outlineLevel="0" max="47" min="47" style="44" width="4.89"/>
    <col collapsed="false" customWidth="true" hidden="false" outlineLevel="0" max="49" min="48" style="44" width="3.34"/>
    <col collapsed="false" customWidth="true" hidden="false" outlineLevel="0" max="50" min="50" style="45" width="3.34"/>
    <col collapsed="false" customWidth="true" hidden="false" outlineLevel="0" max="51" min="51" style="45" width="4.89"/>
    <col collapsed="false" customWidth="true" hidden="false" outlineLevel="0" max="53" min="52" style="45" width="3.34"/>
    <col collapsed="false" customWidth="true" hidden="false" outlineLevel="0" max="54" min="54" style="44" width="3.34"/>
    <col collapsed="false" customWidth="true" hidden="false" outlineLevel="0" max="55" min="55" style="44" width="4.89"/>
    <col collapsed="false" customWidth="true" hidden="false" outlineLevel="0" max="57" min="56" style="44" width="3.34"/>
    <col collapsed="false" customWidth="true" hidden="false" outlineLevel="0" max="58" min="58" style="45" width="3.34"/>
    <col collapsed="false" customWidth="true" hidden="false" outlineLevel="0" max="59" min="59" style="45" width="4.89"/>
    <col collapsed="false" customWidth="true" hidden="false" outlineLevel="0" max="61" min="60" style="45" width="3.34"/>
    <col collapsed="false" customWidth="true" hidden="false" outlineLevel="0" max="62" min="62" style="44" width="3.34"/>
    <col collapsed="false" customWidth="true" hidden="false" outlineLevel="0" max="63" min="63" style="44" width="4.89"/>
    <col collapsed="false" customWidth="true" hidden="false" outlineLevel="0" max="65" min="64" style="44" width="3.34"/>
    <col collapsed="false" customWidth="true" hidden="false" outlineLevel="0" max="66" min="66" style="45" width="3.34"/>
    <col collapsed="false" customWidth="true" hidden="false" outlineLevel="0" max="67" min="67" style="45" width="4.89"/>
    <col collapsed="false" customWidth="true" hidden="false" outlineLevel="0" max="69" min="68" style="45" width="3.34"/>
    <col collapsed="false" customWidth="true" hidden="false" outlineLevel="0" max="70" min="70" style="44" width="3.34"/>
    <col collapsed="false" customWidth="true" hidden="false" outlineLevel="0" max="71" min="71" style="44" width="4.11"/>
    <col collapsed="false" customWidth="true" hidden="false" outlineLevel="0" max="73" min="72" style="44" width="3.34"/>
    <col collapsed="false" customWidth="true" hidden="false" outlineLevel="0" max="74" min="74" style="45" width="3.34"/>
    <col collapsed="false" customWidth="true" hidden="false" outlineLevel="0" max="75" min="75" style="45" width="4.11"/>
    <col collapsed="false" customWidth="true" hidden="false" outlineLevel="0" max="77" min="76" style="45" width="3.34"/>
  </cols>
  <sheetData>
    <row r="1" s="51" customFormat="true" ht="72.75" hidden="false" customHeight="false" outlineLevel="0" collapsed="false">
      <c r="A1" s="42"/>
      <c r="B1" s="46" t="s">
        <v>1</v>
      </c>
      <c r="C1" s="46" t="s">
        <v>536</v>
      </c>
      <c r="D1" s="46" t="s">
        <v>537</v>
      </c>
      <c r="E1" s="47" t="s">
        <v>538</v>
      </c>
      <c r="F1" s="48" t="s">
        <v>539</v>
      </c>
      <c r="G1" s="49" t="s">
        <v>540</v>
      </c>
      <c r="H1" s="49" t="s">
        <v>541</v>
      </c>
      <c r="I1" s="49" t="s">
        <v>542</v>
      </c>
      <c r="J1" s="50" t="s">
        <v>543</v>
      </c>
      <c r="K1" s="50" t="s">
        <v>544</v>
      </c>
      <c r="L1" s="50" t="s">
        <v>545</v>
      </c>
      <c r="M1" s="50" t="s">
        <v>546</v>
      </c>
      <c r="N1" s="49" t="s">
        <v>547</v>
      </c>
      <c r="O1" s="49" t="s">
        <v>548</v>
      </c>
      <c r="P1" s="49" t="s">
        <v>549</v>
      </c>
      <c r="Q1" s="49" t="s">
        <v>550</v>
      </c>
      <c r="R1" s="50" t="s">
        <v>551</v>
      </c>
      <c r="S1" s="50" t="s">
        <v>552</v>
      </c>
      <c r="T1" s="50" t="s">
        <v>553</v>
      </c>
      <c r="U1" s="50" t="s">
        <v>554</v>
      </c>
      <c r="V1" s="49" t="s">
        <v>555</v>
      </c>
      <c r="W1" s="49" t="s">
        <v>556</v>
      </c>
      <c r="X1" s="49" t="s">
        <v>557</v>
      </c>
      <c r="Y1" s="49" t="s">
        <v>558</v>
      </c>
      <c r="Z1" s="50" t="s">
        <v>559</v>
      </c>
      <c r="AA1" s="50" t="s">
        <v>560</v>
      </c>
      <c r="AB1" s="50" t="s">
        <v>561</v>
      </c>
      <c r="AC1" s="50" t="s">
        <v>562</v>
      </c>
      <c r="AD1" s="49" t="s">
        <v>563</v>
      </c>
      <c r="AE1" s="49" t="s">
        <v>564</v>
      </c>
      <c r="AF1" s="49" t="s">
        <v>565</v>
      </c>
      <c r="AG1" s="49" t="s">
        <v>566</v>
      </c>
      <c r="AH1" s="50" t="s">
        <v>567</v>
      </c>
      <c r="AI1" s="50" t="s">
        <v>568</v>
      </c>
      <c r="AJ1" s="50" t="s">
        <v>569</v>
      </c>
      <c r="AK1" s="50" t="s">
        <v>570</v>
      </c>
      <c r="AL1" s="49" t="s">
        <v>571</v>
      </c>
      <c r="AM1" s="49" t="s">
        <v>572</v>
      </c>
      <c r="AN1" s="49" t="s">
        <v>573</v>
      </c>
      <c r="AO1" s="49" t="s">
        <v>574</v>
      </c>
      <c r="AP1" s="50" t="s">
        <v>575</v>
      </c>
      <c r="AQ1" s="50" t="s">
        <v>576</v>
      </c>
      <c r="AR1" s="50" t="s">
        <v>577</v>
      </c>
      <c r="AS1" s="50" t="s">
        <v>578</v>
      </c>
      <c r="AT1" s="49" t="s">
        <v>579</v>
      </c>
      <c r="AU1" s="49" t="s">
        <v>580</v>
      </c>
      <c r="AV1" s="49" t="s">
        <v>581</v>
      </c>
      <c r="AW1" s="49" t="s">
        <v>582</v>
      </c>
      <c r="AX1" s="50" t="s">
        <v>583</v>
      </c>
      <c r="AY1" s="50" t="s">
        <v>584</v>
      </c>
      <c r="AZ1" s="50" t="s">
        <v>585</v>
      </c>
      <c r="BA1" s="50" t="s">
        <v>586</v>
      </c>
      <c r="BB1" s="49" t="s">
        <v>587</v>
      </c>
      <c r="BC1" s="49" t="s">
        <v>588</v>
      </c>
      <c r="BD1" s="49" t="s">
        <v>589</v>
      </c>
      <c r="BE1" s="49" t="s">
        <v>590</v>
      </c>
      <c r="BF1" s="50" t="s">
        <v>591</v>
      </c>
      <c r="BG1" s="50" t="s">
        <v>592</v>
      </c>
      <c r="BH1" s="50" t="s">
        <v>593</v>
      </c>
      <c r="BI1" s="50" t="s">
        <v>594</v>
      </c>
      <c r="BJ1" s="49" t="s">
        <v>595</v>
      </c>
      <c r="BK1" s="49" t="s">
        <v>596</v>
      </c>
      <c r="BL1" s="49" t="s">
        <v>597</v>
      </c>
      <c r="BM1" s="49" t="s">
        <v>598</v>
      </c>
      <c r="BN1" s="50" t="s">
        <v>599</v>
      </c>
      <c r="BO1" s="50" t="s">
        <v>600</v>
      </c>
      <c r="BP1" s="50" t="s">
        <v>601</v>
      </c>
      <c r="BQ1" s="50" t="s">
        <v>602</v>
      </c>
      <c r="BR1" s="49" t="s">
        <v>603</v>
      </c>
      <c r="BS1" s="49" t="s">
        <v>604</v>
      </c>
      <c r="BT1" s="49" t="s">
        <v>605</v>
      </c>
      <c r="BU1" s="49" t="s">
        <v>606</v>
      </c>
      <c r="BV1" s="50" t="s">
        <v>607</v>
      </c>
      <c r="BW1" s="50" t="s">
        <v>608</v>
      </c>
      <c r="BX1" s="50" t="s">
        <v>609</v>
      </c>
      <c r="BY1" s="50" t="s">
        <v>610</v>
      </c>
    </row>
    <row r="2" s="55" customFormat="true" ht="12.75" hidden="false" customHeight="false" outlineLevel="0" collapsed="false">
      <c r="A2" s="52" t="s">
        <v>37</v>
      </c>
      <c r="B2" s="52" t="s">
        <v>38</v>
      </c>
      <c r="C2" s="52" t="s">
        <v>12</v>
      </c>
      <c r="D2" s="52" t="n">
        <v>48.8</v>
      </c>
      <c r="E2" s="53" t="n">
        <v>50.8</v>
      </c>
      <c r="F2" s="54"/>
      <c r="G2" s="54"/>
      <c r="H2" s="54"/>
      <c r="I2" s="54"/>
      <c r="J2" s="54" t="n">
        <v>29</v>
      </c>
      <c r="K2" s="54" t="n">
        <v>48</v>
      </c>
      <c r="L2" s="54" t="n">
        <v>9</v>
      </c>
      <c r="M2" s="54" t="n">
        <v>12</v>
      </c>
      <c r="N2" s="54" t="n">
        <v>20</v>
      </c>
      <c r="O2" s="54" t="n">
        <v>48</v>
      </c>
      <c r="P2" s="54" t="n">
        <v>3</v>
      </c>
      <c r="Q2" s="54" t="n">
        <v>12</v>
      </c>
      <c r="R2" s="54" t="n">
        <v>10</v>
      </c>
      <c r="S2" s="54" t="n">
        <v>48</v>
      </c>
      <c r="T2" s="54" t="n">
        <v>1</v>
      </c>
      <c r="U2" s="54" t="n">
        <v>12</v>
      </c>
      <c r="V2" s="54" t="n">
        <v>18</v>
      </c>
      <c r="W2" s="54" t="n">
        <v>48</v>
      </c>
      <c r="X2" s="54" t="n">
        <v>0</v>
      </c>
      <c r="Y2" s="54" t="n">
        <v>12</v>
      </c>
      <c r="Z2" s="54" t="n">
        <v>15</v>
      </c>
      <c r="AA2" s="54" t="n">
        <v>48</v>
      </c>
      <c r="AB2" s="54" t="n">
        <v>3</v>
      </c>
      <c r="AC2" s="54" t="n">
        <v>12</v>
      </c>
      <c r="AD2" s="54" t="s">
        <v>431</v>
      </c>
      <c r="AE2" s="54" t="s">
        <v>431</v>
      </c>
      <c r="AF2" s="54" t="s">
        <v>431</v>
      </c>
      <c r="AG2" s="54" t="s">
        <v>431</v>
      </c>
      <c r="AH2" s="54" t="s">
        <v>431</v>
      </c>
      <c r="AI2" s="54" t="s">
        <v>431</v>
      </c>
      <c r="AJ2" s="54" t="s">
        <v>431</v>
      </c>
      <c r="AK2" s="54" t="s">
        <v>431</v>
      </c>
      <c r="AL2" s="54" t="n">
        <v>5</v>
      </c>
      <c r="AM2" s="54" t="n">
        <v>48</v>
      </c>
      <c r="AN2" s="54" t="n">
        <v>4</v>
      </c>
      <c r="AO2" s="54" t="n">
        <v>12</v>
      </c>
      <c r="AP2" s="54" t="n">
        <v>16</v>
      </c>
      <c r="AQ2" s="54" t="n">
        <v>48</v>
      </c>
      <c r="AR2" s="54" t="n">
        <v>2</v>
      </c>
      <c r="AS2" s="54" t="n">
        <v>12</v>
      </c>
      <c r="AT2" s="54" t="n">
        <v>1</v>
      </c>
      <c r="AU2" s="54" t="n">
        <v>48</v>
      </c>
      <c r="AV2" s="54" t="n">
        <v>5</v>
      </c>
      <c r="AW2" s="54" t="n">
        <v>12</v>
      </c>
      <c r="AX2" s="54" t="n">
        <v>5</v>
      </c>
      <c r="AY2" s="54" t="n">
        <v>48</v>
      </c>
      <c r="AZ2" s="54" t="n">
        <v>5</v>
      </c>
      <c r="BA2" s="54" t="n">
        <v>12</v>
      </c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</row>
    <row r="3" customFormat="false" ht="12.75" hidden="false" customHeight="false" outlineLevel="0" collapsed="false">
      <c r="A3" s="42" t="s">
        <v>68</v>
      </c>
      <c r="B3" s="42" t="s">
        <v>69</v>
      </c>
      <c r="C3" s="42" t="s">
        <v>12</v>
      </c>
      <c r="D3" s="42" t="n">
        <v>43</v>
      </c>
      <c r="E3" s="43" t="n">
        <v>51</v>
      </c>
      <c r="F3" s="44" t="n">
        <v>10</v>
      </c>
      <c r="G3" s="44" t="n">
        <v>116</v>
      </c>
      <c r="H3" s="44" t="n">
        <v>5</v>
      </c>
      <c r="I3" s="44" t="n">
        <v>12</v>
      </c>
      <c r="J3" s="45" t="n">
        <v>59</v>
      </c>
      <c r="K3" s="45" t="n">
        <v>116</v>
      </c>
      <c r="L3" s="45" t="n">
        <v>9</v>
      </c>
      <c r="M3" s="45" t="n">
        <v>12</v>
      </c>
      <c r="R3" s="45" t="n">
        <v>7</v>
      </c>
      <c r="S3" s="45" t="n">
        <v>116</v>
      </c>
      <c r="T3" s="45" t="n">
        <v>2</v>
      </c>
      <c r="U3" s="45" t="n">
        <v>12</v>
      </c>
      <c r="Z3" s="45" t="n">
        <v>11</v>
      </c>
      <c r="AA3" s="45" t="n">
        <v>116</v>
      </c>
      <c r="AB3" s="45" t="n">
        <v>8</v>
      </c>
      <c r="AC3" s="45" t="n">
        <v>12</v>
      </c>
      <c r="AD3" s="44" t="n">
        <v>16</v>
      </c>
      <c r="AE3" s="44" t="n">
        <v>116</v>
      </c>
      <c r="AF3" s="44" t="n">
        <v>3</v>
      </c>
      <c r="AG3" s="44" t="n">
        <v>12</v>
      </c>
      <c r="AL3" s="44" t="n">
        <v>2</v>
      </c>
      <c r="AM3" s="44" t="n">
        <v>116</v>
      </c>
      <c r="AN3" s="44" t="n">
        <v>1</v>
      </c>
      <c r="AO3" s="44" t="n">
        <v>12</v>
      </c>
      <c r="AP3" s="45" t="n">
        <v>5</v>
      </c>
      <c r="AQ3" s="45" t="n">
        <v>116</v>
      </c>
      <c r="AR3" s="45" t="n">
        <v>5</v>
      </c>
      <c r="AS3" s="45" t="n">
        <v>12</v>
      </c>
      <c r="AT3" s="44" t="n">
        <v>1</v>
      </c>
      <c r="AU3" s="44" t="n">
        <v>116</v>
      </c>
      <c r="AV3" s="44" t="n">
        <v>1</v>
      </c>
      <c r="AW3" s="44" t="n">
        <v>12</v>
      </c>
      <c r="BB3" s="44" t="n">
        <v>7</v>
      </c>
      <c r="BC3" s="44" t="n">
        <v>116</v>
      </c>
      <c r="BD3" s="44" t="n">
        <v>1</v>
      </c>
      <c r="BE3" s="44" t="n">
        <v>12</v>
      </c>
    </row>
    <row r="4" s="55" customFormat="true" ht="12.75" hidden="false" customHeight="false" outlineLevel="0" collapsed="false">
      <c r="A4" s="52" t="s">
        <v>93</v>
      </c>
      <c r="B4" s="56" t="s">
        <v>94</v>
      </c>
      <c r="C4" s="52" t="s">
        <v>12</v>
      </c>
      <c r="D4" s="52" t="n">
        <v>50.5</v>
      </c>
      <c r="E4" s="53" t="n">
        <v>55.6</v>
      </c>
      <c r="F4" s="54"/>
      <c r="G4" s="54"/>
      <c r="H4" s="54"/>
      <c r="I4" s="54"/>
      <c r="J4" s="54" t="n">
        <v>120</v>
      </c>
      <c r="K4" s="54" t="n">
        <v>2091</v>
      </c>
      <c r="L4" s="54" t="n">
        <v>381</v>
      </c>
      <c r="M4" s="54" t="n">
        <v>593</v>
      </c>
      <c r="N4" s="54"/>
      <c r="O4" s="54" t="s">
        <v>431</v>
      </c>
      <c r="P4" s="54"/>
      <c r="Q4" s="54"/>
      <c r="R4" s="54" t="n">
        <v>221</v>
      </c>
      <c r="S4" s="54" t="n">
        <v>2091</v>
      </c>
      <c r="T4" s="54" t="n">
        <v>106</v>
      </c>
      <c r="U4" s="54" t="n">
        <v>593</v>
      </c>
      <c r="V4" s="54" t="n">
        <v>493</v>
      </c>
      <c r="W4" s="54" t="n">
        <v>1498</v>
      </c>
      <c r="X4" s="54" t="n">
        <v>188</v>
      </c>
      <c r="Y4" s="54" t="n">
        <v>593</v>
      </c>
      <c r="Z4" s="54" t="n">
        <v>321</v>
      </c>
      <c r="AA4" s="54" t="n">
        <v>2091</v>
      </c>
      <c r="AB4" s="54" t="n">
        <v>121</v>
      </c>
      <c r="AC4" s="54" t="n">
        <v>593</v>
      </c>
      <c r="AD4" s="54" t="n">
        <v>92</v>
      </c>
      <c r="AE4" s="54" t="n">
        <v>1498</v>
      </c>
      <c r="AF4" s="54" t="n">
        <v>42</v>
      </c>
      <c r="AG4" s="54" t="n">
        <v>593</v>
      </c>
      <c r="AH4" s="54"/>
      <c r="AI4" s="54"/>
      <c r="AJ4" s="54"/>
      <c r="AK4" s="54"/>
      <c r="AL4" s="54"/>
      <c r="AM4" s="54"/>
      <c r="AN4" s="54"/>
      <c r="AO4" s="54"/>
      <c r="AP4" s="54" t="n">
        <v>133</v>
      </c>
      <c r="AQ4" s="54" t="n">
        <v>2091</v>
      </c>
      <c r="AR4" s="54" t="n">
        <v>89</v>
      </c>
      <c r="AS4" s="54" t="n">
        <v>593</v>
      </c>
      <c r="AT4" s="54" t="n">
        <v>61</v>
      </c>
      <c r="AU4" s="54" t="n">
        <v>2091</v>
      </c>
      <c r="AV4" s="54" t="n">
        <v>82</v>
      </c>
      <c r="AW4" s="54" t="n">
        <v>593</v>
      </c>
      <c r="AX4" s="54" t="n">
        <v>157</v>
      </c>
      <c r="AY4" s="54" t="n">
        <v>2091</v>
      </c>
      <c r="AZ4" s="54" t="n">
        <v>147</v>
      </c>
      <c r="BA4" s="54" t="n">
        <v>593</v>
      </c>
      <c r="BB4" s="54"/>
      <c r="BC4" s="54"/>
      <c r="BD4" s="54"/>
      <c r="BE4" s="54"/>
      <c r="BF4" s="54" t="n">
        <v>8</v>
      </c>
      <c r="BG4" s="54" t="n">
        <v>2091</v>
      </c>
      <c r="BH4" s="54" t="n">
        <v>85</v>
      </c>
      <c r="BI4" s="54" t="n">
        <v>593</v>
      </c>
      <c r="BJ4" s="54" t="n">
        <v>37</v>
      </c>
      <c r="BK4" s="54" t="n">
        <v>2091</v>
      </c>
      <c r="BL4" s="54" t="n">
        <v>27</v>
      </c>
      <c r="BM4" s="54" t="n">
        <v>593</v>
      </c>
      <c r="BN4" s="54" t="n">
        <v>15</v>
      </c>
      <c r="BO4" s="54" t="n">
        <v>2091</v>
      </c>
      <c r="BP4" s="54" t="n">
        <v>134</v>
      </c>
      <c r="BQ4" s="54" t="n">
        <v>593</v>
      </c>
      <c r="BR4" s="54"/>
      <c r="BS4" s="54"/>
      <c r="BT4" s="54"/>
      <c r="BU4" s="54"/>
      <c r="BV4" s="54"/>
      <c r="BW4" s="54"/>
      <c r="BX4" s="54"/>
      <c r="BY4" s="54"/>
    </row>
    <row r="5" customFormat="false" ht="12.75" hidden="false" customHeight="false" outlineLevel="0" collapsed="false">
      <c r="A5" s="42" t="s">
        <v>122</v>
      </c>
      <c r="B5" s="57" t="s">
        <v>123</v>
      </c>
      <c r="C5" s="42" t="s">
        <v>125</v>
      </c>
      <c r="D5" s="42" t="n">
        <v>59</v>
      </c>
      <c r="E5" s="43" t="n">
        <v>62</v>
      </c>
      <c r="F5" s="44" t="n">
        <v>60</v>
      </c>
      <c r="G5" s="44" t="n">
        <v>179</v>
      </c>
      <c r="H5" s="44" t="n">
        <v>13</v>
      </c>
      <c r="I5" s="44" t="n">
        <v>30</v>
      </c>
      <c r="J5" s="45" t="n">
        <v>117</v>
      </c>
      <c r="K5" s="45" t="n">
        <v>179</v>
      </c>
      <c r="L5" s="45" t="n">
        <v>19</v>
      </c>
      <c r="M5" s="45" t="n">
        <v>30</v>
      </c>
      <c r="R5" s="45" t="n">
        <v>26</v>
      </c>
      <c r="S5" s="45" t="n">
        <v>179</v>
      </c>
      <c r="T5" s="45" t="n">
        <v>5</v>
      </c>
      <c r="U5" s="45" t="n">
        <v>30</v>
      </c>
      <c r="V5" s="44" t="n">
        <v>13</v>
      </c>
      <c r="W5" s="44" t="n">
        <v>179</v>
      </c>
      <c r="X5" s="44" t="n">
        <v>3</v>
      </c>
      <c r="Y5" s="44" t="n">
        <v>30</v>
      </c>
      <c r="AH5" s="45" t="n">
        <v>31</v>
      </c>
      <c r="AI5" s="45" t="n">
        <v>179</v>
      </c>
      <c r="AJ5" s="45" t="n">
        <v>4</v>
      </c>
      <c r="AK5" s="45" t="n">
        <v>30</v>
      </c>
      <c r="AL5" s="44" t="n">
        <v>6</v>
      </c>
      <c r="AM5" s="44" t="n">
        <v>179</v>
      </c>
      <c r="AN5" s="44" t="n">
        <v>1</v>
      </c>
      <c r="AO5" s="44" t="n">
        <v>30</v>
      </c>
      <c r="AP5" s="45" t="n">
        <v>9</v>
      </c>
      <c r="AQ5" s="45" t="n">
        <v>179</v>
      </c>
      <c r="AR5" s="45" t="n">
        <v>0</v>
      </c>
      <c r="AS5" s="45" t="n">
        <v>30</v>
      </c>
      <c r="AT5" s="44" t="n">
        <v>5</v>
      </c>
      <c r="AU5" s="44" t="n">
        <v>179</v>
      </c>
      <c r="AV5" s="44" t="n">
        <v>0</v>
      </c>
      <c r="AW5" s="44" t="n">
        <v>30</v>
      </c>
      <c r="AX5" s="45" t="n">
        <v>27</v>
      </c>
      <c r="AY5" s="45" t="n">
        <v>179</v>
      </c>
      <c r="AZ5" s="45" t="n">
        <v>14</v>
      </c>
      <c r="BA5" s="45" t="n">
        <v>30</v>
      </c>
      <c r="BF5" s="45" t="n">
        <v>3</v>
      </c>
      <c r="BG5" s="45" t="n">
        <v>179</v>
      </c>
      <c r="BH5" s="45" t="n">
        <v>0</v>
      </c>
      <c r="BI5" s="45" t="n">
        <v>30</v>
      </c>
      <c r="BR5" s="44" t="n">
        <v>6</v>
      </c>
      <c r="BS5" s="44" t="n">
        <v>179</v>
      </c>
      <c r="BT5" s="44" t="n">
        <v>0</v>
      </c>
      <c r="BU5" s="44" t="n">
        <v>30</v>
      </c>
    </row>
    <row r="6" s="55" customFormat="true" ht="12.75" hidden="false" customHeight="false" outlineLevel="0" collapsed="false">
      <c r="A6" s="52" t="s">
        <v>118</v>
      </c>
      <c r="B6" s="56" t="s">
        <v>119</v>
      </c>
      <c r="C6" s="52" t="s">
        <v>12</v>
      </c>
      <c r="D6" s="52" t="n">
        <v>48.7</v>
      </c>
      <c r="E6" s="53" t="n">
        <v>50</v>
      </c>
      <c r="F6" s="54"/>
      <c r="G6" s="54"/>
      <c r="H6" s="54"/>
      <c r="I6" s="54"/>
      <c r="J6" s="54" t="n">
        <v>83</v>
      </c>
      <c r="K6" s="54" t="n">
        <v>133</v>
      </c>
      <c r="L6" s="54" t="n">
        <v>46</v>
      </c>
      <c r="M6" s="54" t="n">
        <v>67</v>
      </c>
      <c r="N6" s="54"/>
      <c r="O6" s="54"/>
      <c r="P6" s="54"/>
      <c r="Q6" s="54"/>
      <c r="R6" s="54" t="n">
        <v>24</v>
      </c>
      <c r="S6" s="54" t="n">
        <v>133</v>
      </c>
      <c r="T6" s="54" t="n">
        <v>8</v>
      </c>
      <c r="U6" s="54" t="n">
        <v>67</v>
      </c>
      <c r="V6" s="54" t="n">
        <v>53</v>
      </c>
      <c r="W6" s="54" t="n">
        <v>133</v>
      </c>
      <c r="X6" s="54" t="n">
        <v>17</v>
      </c>
      <c r="Y6" s="54" t="n">
        <v>67</v>
      </c>
      <c r="Z6" s="52" t="n">
        <v>26</v>
      </c>
      <c r="AA6" s="52" t="n">
        <v>133</v>
      </c>
      <c r="AB6" s="52" t="n">
        <v>16</v>
      </c>
      <c r="AC6" s="54" t="n">
        <v>67</v>
      </c>
      <c r="AD6" s="54" t="n">
        <v>16</v>
      </c>
      <c r="AE6" s="54" t="n">
        <v>133</v>
      </c>
      <c r="AF6" s="54" t="n">
        <v>3</v>
      </c>
      <c r="AG6" s="54" t="n">
        <v>67</v>
      </c>
      <c r="AH6" s="54"/>
      <c r="AI6" s="54"/>
      <c r="AJ6" s="54"/>
      <c r="AK6" s="54"/>
      <c r="AL6" s="54"/>
      <c r="AM6" s="54"/>
      <c r="AN6" s="54"/>
      <c r="AO6" s="54"/>
      <c r="AP6" s="52" t="n">
        <v>15</v>
      </c>
      <c r="AQ6" s="52" t="n">
        <v>133</v>
      </c>
      <c r="AR6" s="52" t="n">
        <v>8</v>
      </c>
      <c r="AS6" s="54" t="n">
        <v>67</v>
      </c>
      <c r="AT6" s="54" t="n">
        <v>9</v>
      </c>
      <c r="AU6" s="54" t="n">
        <v>133</v>
      </c>
      <c r="AV6" s="54" t="n">
        <v>6</v>
      </c>
      <c r="AW6" s="54" t="n">
        <v>67</v>
      </c>
      <c r="AX6" s="54"/>
      <c r="AY6" s="54"/>
      <c r="AZ6" s="54"/>
      <c r="BA6" s="54"/>
      <c r="BB6" s="54"/>
      <c r="BC6" s="54"/>
      <c r="BD6" s="54"/>
      <c r="BE6" s="54"/>
      <c r="BF6" s="54" t="n">
        <v>9</v>
      </c>
      <c r="BG6" s="54" t="n">
        <v>133</v>
      </c>
      <c r="BH6" s="54" t="n">
        <v>16</v>
      </c>
      <c r="BI6" s="54" t="n">
        <v>67</v>
      </c>
      <c r="BJ6" s="54" t="n">
        <v>1</v>
      </c>
      <c r="BK6" s="54" t="n">
        <v>133</v>
      </c>
      <c r="BL6" s="54" t="n">
        <v>9</v>
      </c>
      <c r="BM6" s="54" t="n">
        <v>67</v>
      </c>
      <c r="BN6" s="54"/>
      <c r="BO6" s="54"/>
      <c r="BP6" s="54"/>
      <c r="BQ6" s="54"/>
      <c r="BR6" s="54"/>
      <c r="BS6" s="54"/>
      <c r="BT6" s="54"/>
      <c r="BU6" s="54"/>
      <c r="BV6" s="54" t="n">
        <v>8</v>
      </c>
      <c r="BW6" s="54" t="n">
        <v>133</v>
      </c>
      <c r="BX6" s="54" t="n">
        <v>6</v>
      </c>
      <c r="BY6" s="54" t="n">
        <v>67</v>
      </c>
    </row>
    <row r="7" customFormat="false" ht="12.75" hidden="false" customHeight="false" outlineLevel="0" collapsed="false">
      <c r="A7" s="42" t="s">
        <v>173</v>
      </c>
      <c r="B7" s="57" t="s">
        <v>174</v>
      </c>
      <c r="C7" s="42" t="s">
        <v>12</v>
      </c>
      <c r="D7" s="42" t="n">
        <v>9</v>
      </c>
      <c r="E7" s="43" t="n">
        <v>15</v>
      </c>
      <c r="J7" s="45" t="n">
        <v>34</v>
      </c>
      <c r="K7" s="45" t="n">
        <v>90</v>
      </c>
      <c r="L7" s="45" t="n">
        <v>28</v>
      </c>
      <c r="M7" s="45" t="n">
        <v>57</v>
      </c>
      <c r="AH7" s="45" t="n">
        <v>10</v>
      </c>
      <c r="AI7" s="45" t="n">
        <v>90</v>
      </c>
      <c r="AJ7" s="45" t="n">
        <v>6</v>
      </c>
      <c r="AK7" s="45" t="n">
        <v>57</v>
      </c>
      <c r="AP7" s="45" t="n">
        <v>5</v>
      </c>
      <c r="AQ7" s="45" t="n">
        <v>90</v>
      </c>
      <c r="AR7" s="45" t="n">
        <v>5</v>
      </c>
      <c r="AS7" s="45" t="n">
        <v>57</v>
      </c>
      <c r="AT7" s="44" t="n">
        <v>0</v>
      </c>
      <c r="AU7" s="44" t="n">
        <v>90</v>
      </c>
      <c r="AV7" s="44" t="n">
        <v>12</v>
      </c>
      <c r="AW7" s="44" t="n">
        <v>57</v>
      </c>
      <c r="AX7" s="45" t="n">
        <v>4</v>
      </c>
      <c r="AY7" s="45" t="n">
        <v>90</v>
      </c>
      <c r="AZ7" s="45" t="n">
        <v>7</v>
      </c>
      <c r="BA7" s="45" t="n">
        <v>57</v>
      </c>
      <c r="BB7" s="44" t="n">
        <v>12</v>
      </c>
      <c r="BC7" s="44" t="n">
        <v>90</v>
      </c>
      <c r="BD7" s="44" t="n">
        <v>12</v>
      </c>
      <c r="BE7" s="44" t="n">
        <v>57</v>
      </c>
      <c r="BN7" s="45" t="n">
        <v>4</v>
      </c>
      <c r="BO7" s="45" t="n">
        <v>90</v>
      </c>
      <c r="BP7" s="45" t="n">
        <v>4</v>
      </c>
      <c r="BQ7" s="45" t="n">
        <v>57</v>
      </c>
      <c r="BR7" s="44" t="n">
        <v>4</v>
      </c>
      <c r="BS7" s="44" t="n">
        <v>90</v>
      </c>
      <c r="BT7" s="44" t="n">
        <v>4</v>
      </c>
      <c r="BU7" s="44" t="n">
        <v>57</v>
      </c>
    </row>
    <row r="8" s="55" customFormat="true" ht="12.75" hidden="false" customHeight="false" outlineLevel="0" collapsed="false">
      <c r="A8" s="52" t="s">
        <v>195</v>
      </c>
      <c r="B8" s="56" t="s">
        <v>196</v>
      </c>
      <c r="C8" s="52" t="s">
        <v>12</v>
      </c>
      <c r="D8" s="52" t="n">
        <v>47.7</v>
      </c>
      <c r="E8" s="53" t="n">
        <v>45.9</v>
      </c>
      <c r="F8" s="54"/>
      <c r="G8" s="54"/>
      <c r="H8" s="54"/>
      <c r="I8" s="54"/>
      <c r="J8" s="54" t="n">
        <v>19</v>
      </c>
      <c r="K8" s="54" t="n">
        <v>37</v>
      </c>
      <c r="L8" s="54" t="n">
        <v>14</v>
      </c>
      <c r="M8" s="54" t="n">
        <v>29</v>
      </c>
      <c r="N8" s="54" t="n">
        <v>19</v>
      </c>
      <c r="O8" s="54" t="n">
        <v>37</v>
      </c>
      <c r="P8" s="54" t="n">
        <v>12</v>
      </c>
      <c r="Q8" s="54" t="n">
        <v>29</v>
      </c>
      <c r="R8" s="54"/>
      <c r="S8" s="54"/>
      <c r="T8" s="54"/>
      <c r="U8" s="54"/>
      <c r="V8" s="54"/>
      <c r="W8" s="54"/>
      <c r="X8" s="54"/>
      <c r="Y8" s="54"/>
      <c r="Z8" s="54" t="n">
        <v>5</v>
      </c>
      <c r="AA8" s="54" t="n">
        <v>37</v>
      </c>
      <c r="AB8" s="54" t="n">
        <v>5</v>
      </c>
      <c r="AC8" s="54" t="n">
        <v>29</v>
      </c>
      <c r="AD8" s="54" t="n">
        <v>11</v>
      </c>
      <c r="AE8" s="54" t="n">
        <v>37</v>
      </c>
      <c r="AF8" s="54" t="n">
        <v>6</v>
      </c>
      <c r="AG8" s="54" t="n">
        <v>29</v>
      </c>
      <c r="AH8" s="54"/>
      <c r="AI8" s="54"/>
      <c r="AJ8" s="54"/>
      <c r="AK8" s="54"/>
      <c r="AL8" s="54" t="n">
        <v>0</v>
      </c>
      <c r="AM8" s="54" t="n">
        <v>37</v>
      </c>
      <c r="AN8" s="54" t="n">
        <v>1</v>
      </c>
      <c r="AO8" s="54" t="n">
        <v>29</v>
      </c>
      <c r="AP8" s="54" t="n">
        <v>13</v>
      </c>
      <c r="AQ8" s="54" t="n">
        <v>37</v>
      </c>
      <c r="AR8" s="54" t="n">
        <v>6</v>
      </c>
      <c r="AS8" s="54" t="n">
        <v>29</v>
      </c>
      <c r="AT8" s="54" t="n">
        <v>2</v>
      </c>
      <c r="AU8" s="54" t="n">
        <v>37</v>
      </c>
      <c r="AV8" s="54" t="n">
        <v>1</v>
      </c>
      <c r="AW8" s="54" t="n">
        <v>29</v>
      </c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 t="n">
        <v>8</v>
      </c>
      <c r="BO8" s="54" t="n">
        <v>37</v>
      </c>
      <c r="BP8" s="54" t="n">
        <v>5</v>
      </c>
      <c r="BQ8" s="54" t="n">
        <v>29</v>
      </c>
      <c r="BR8" s="54" t="n">
        <v>6</v>
      </c>
      <c r="BS8" s="54" t="n">
        <v>37</v>
      </c>
      <c r="BT8" s="54" t="n">
        <v>6</v>
      </c>
      <c r="BU8" s="54" t="n">
        <v>29</v>
      </c>
      <c r="BV8" s="54"/>
      <c r="BW8" s="54"/>
      <c r="BX8" s="54"/>
      <c r="BY8" s="54"/>
    </row>
    <row r="9" customFormat="false" ht="12.75" hidden="false" customHeight="false" outlineLevel="0" collapsed="false">
      <c r="A9" s="42" t="s">
        <v>71</v>
      </c>
      <c r="B9" s="57" t="s">
        <v>611</v>
      </c>
      <c r="C9" s="42" t="s">
        <v>12</v>
      </c>
      <c r="D9" s="42" t="n">
        <v>6</v>
      </c>
      <c r="E9" s="43" t="n">
        <v>6</v>
      </c>
      <c r="F9" s="44" t="s">
        <v>431</v>
      </c>
      <c r="G9" s="44" t="s">
        <v>431</v>
      </c>
      <c r="H9" s="44" t="s">
        <v>431</v>
      </c>
      <c r="I9" s="44" t="s">
        <v>431</v>
      </c>
      <c r="J9" s="45" t="n">
        <v>203</v>
      </c>
      <c r="K9" s="45" t="n">
        <v>336</v>
      </c>
      <c r="L9" s="45" t="n">
        <v>3</v>
      </c>
      <c r="M9" s="45" t="n">
        <v>8</v>
      </c>
      <c r="N9" s="44" t="n">
        <v>2</v>
      </c>
      <c r="O9" s="44" t="n">
        <v>336</v>
      </c>
      <c r="P9" s="44" t="n">
        <v>0</v>
      </c>
      <c r="Q9" s="44" t="n">
        <v>8</v>
      </c>
      <c r="R9" s="45" t="n">
        <v>4</v>
      </c>
      <c r="S9" s="45" t="n">
        <v>336</v>
      </c>
      <c r="T9" s="45" t="n">
        <v>0</v>
      </c>
      <c r="U9" s="45" t="n">
        <v>8</v>
      </c>
      <c r="AD9" s="44" t="n">
        <v>99</v>
      </c>
      <c r="AE9" s="44" t="n">
        <v>336</v>
      </c>
      <c r="AF9" s="44" t="n">
        <v>1</v>
      </c>
      <c r="AG9" s="44" t="n">
        <v>8</v>
      </c>
      <c r="AH9" s="45" t="n">
        <v>123</v>
      </c>
      <c r="AI9" s="45" t="n">
        <v>336</v>
      </c>
      <c r="AJ9" s="45" t="n">
        <v>3</v>
      </c>
      <c r="AK9" s="45" t="n">
        <v>8</v>
      </c>
      <c r="AP9" s="45" t="n">
        <v>25</v>
      </c>
      <c r="AQ9" s="45" t="n">
        <v>336</v>
      </c>
      <c r="AR9" s="45" t="n">
        <v>2</v>
      </c>
      <c r="AS9" s="45" t="n">
        <v>8</v>
      </c>
      <c r="AT9" s="44" t="n">
        <v>8</v>
      </c>
      <c r="AU9" s="44" t="n">
        <v>336</v>
      </c>
      <c r="AV9" s="44" t="n">
        <v>0</v>
      </c>
      <c r="AW9" s="44" t="n">
        <v>8</v>
      </c>
      <c r="AX9" s="45" t="n">
        <v>7</v>
      </c>
      <c r="AY9" s="45" t="n">
        <v>336</v>
      </c>
      <c r="AZ9" s="45" t="n">
        <v>1</v>
      </c>
      <c r="BA9" s="45" t="n">
        <v>8</v>
      </c>
      <c r="BB9" s="44" t="n">
        <v>45</v>
      </c>
      <c r="BC9" s="44" t="n">
        <v>336</v>
      </c>
      <c r="BD9" s="44" t="n">
        <v>4</v>
      </c>
      <c r="BE9" s="44" t="n">
        <v>8</v>
      </c>
      <c r="BJ9" s="44" t="n">
        <v>0</v>
      </c>
      <c r="BK9" s="44" t="n">
        <v>336</v>
      </c>
      <c r="BL9" s="44" t="n">
        <v>0</v>
      </c>
      <c r="BM9" s="44" t="n">
        <v>8</v>
      </c>
      <c r="BN9" s="45" t="n">
        <v>55</v>
      </c>
      <c r="BO9" s="45" t="n">
        <v>336</v>
      </c>
      <c r="BP9" s="45" t="n">
        <v>5</v>
      </c>
      <c r="BQ9" s="45" t="n">
        <v>8</v>
      </c>
      <c r="BR9" s="44" t="n">
        <v>42</v>
      </c>
      <c r="BS9" s="44" t="n">
        <v>336</v>
      </c>
      <c r="BT9" s="44" t="n">
        <v>2</v>
      </c>
      <c r="BU9" s="44" t="n">
        <v>8</v>
      </c>
    </row>
    <row r="10" s="55" customFormat="true" ht="12.75" hidden="false" customHeight="false" outlineLevel="0" collapsed="false">
      <c r="A10" s="52" t="s">
        <v>71</v>
      </c>
      <c r="B10" s="56" t="s">
        <v>612</v>
      </c>
      <c r="C10" s="52" t="s">
        <v>12</v>
      </c>
      <c r="D10" s="52" t="n">
        <v>38</v>
      </c>
      <c r="E10" s="53" t="n">
        <v>46</v>
      </c>
      <c r="F10" s="54" t="s">
        <v>431</v>
      </c>
      <c r="G10" s="54" t="s">
        <v>431</v>
      </c>
      <c r="H10" s="54" t="s">
        <v>431</v>
      </c>
      <c r="I10" s="54" t="s">
        <v>431</v>
      </c>
      <c r="J10" s="54" t="n">
        <v>270</v>
      </c>
      <c r="K10" s="54" t="n">
        <v>634</v>
      </c>
      <c r="L10" s="54" t="n">
        <v>56</v>
      </c>
      <c r="M10" s="54" t="n">
        <v>110</v>
      </c>
      <c r="N10" s="54" t="n">
        <v>147</v>
      </c>
      <c r="O10" s="54" t="n">
        <v>634</v>
      </c>
      <c r="P10" s="54" t="n">
        <v>27</v>
      </c>
      <c r="Q10" s="54" t="n">
        <v>110</v>
      </c>
      <c r="R10" s="54" t="n">
        <v>92</v>
      </c>
      <c r="S10" s="54" t="n">
        <v>634</v>
      </c>
      <c r="T10" s="54" t="n">
        <v>20</v>
      </c>
      <c r="U10" s="54" t="n">
        <v>110</v>
      </c>
      <c r="V10" s="54" t="n">
        <v>329</v>
      </c>
      <c r="W10" s="54" t="n">
        <v>634</v>
      </c>
      <c r="X10" s="54" t="n">
        <v>72</v>
      </c>
      <c r="Y10" s="54" t="n">
        <v>110</v>
      </c>
      <c r="Z10" s="54"/>
      <c r="AA10" s="54"/>
      <c r="AB10" s="54"/>
      <c r="AC10" s="54"/>
      <c r="AD10" s="54" t="n">
        <v>139</v>
      </c>
      <c r="AE10" s="54" t="n">
        <v>634</v>
      </c>
      <c r="AF10" s="54" t="n">
        <v>18</v>
      </c>
      <c r="AG10" s="54" t="n">
        <v>110</v>
      </c>
      <c r="AH10" s="54" t="n">
        <v>229</v>
      </c>
      <c r="AI10" s="54" t="n">
        <v>634</v>
      </c>
      <c r="AJ10" s="54" t="n">
        <v>45</v>
      </c>
      <c r="AK10" s="54" t="n">
        <v>110</v>
      </c>
      <c r="AL10" s="54"/>
      <c r="AM10" s="54"/>
      <c r="AN10" s="54"/>
      <c r="AO10" s="54"/>
      <c r="AP10" s="54" t="n">
        <v>115</v>
      </c>
      <c r="AQ10" s="54" t="n">
        <v>634</v>
      </c>
      <c r="AR10" s="54" t="n">
        <v>25</v>
      </c>
      <c r="AS10" s="54" t="n">
        <v>110</v>
      </c>
      <c r="AT10" s="54" t="n">
        <v>46</v>
      </c>
      <c r="AU10" s="54" t="n">
        <v>634</v>
      </c>
      <c r="AV10" s="54" t="n">
        <v>18</v>
      </c>
      <c r="AW10" s="54" t="n">
        <v>110</v>
      </c>
      <c r="AX10" s="54" t="n">
        <v>23</v>
      </c>
      <c r="AY10" s="54" t="n">
        <v>634</v>
      </c>
      <c r="AZ10" s="54" t="n">
        <v>15</v>
      </c>
      <c r="BA10" s="54" t="n">
        <v>110</v>
      </c>
      <c r="BB10" s="54" t="n">
        <v>54</v>
      </c>
      <c r="BC10" s="54" t="n">
        <v>634</v>
      </c>
      <c r="BD10" s="54" t="n">
        <v>14</v>
      </c>
      <c r="BE10" s="54" t="n">
        <v>110</v>
      </c>
      <c r="BF10" s="54"/>
      <c r="BG10" s="54"/>
      <c r="BH10" s="54"/>
      <c r="BI10" s="54"/>
      <c r="BJ10" s="54" t="n">
        <v>18</v>
      </c>
      <c r="BK10" s="54" t="n">
        <v>634</v>
      </c>
      <c r="BL10" s="54" t="n">
        <v>4</v>
      </c>
      <c r="BM10" s="54" t="n">
        <v>110</v>
      </c>
      <c r="BN10" s="54" t="n">
        <v>111</v>
      </c>
      <c r="BO10" s="54" t="n">
        <v>634</v>
      </c>
      <c r="BP10" s="54" t="n">
        <v>36</v>
      </c>
      <c r="BQ10" s="54" t="n">
        <v>110</v>
      </c>
      <c r="BR10" s="54" t="n">
        <v>82</v>
      </c>
      <c r="BS10" s="54" t="n">
        <v>634</v>
      </c>
      <c r="BT10" s="54" t="n">
        <v>29</v>
      </c>
      <c r="BU10" s="54" t="n">
        <v>110</v>
      </c>
      <c r="BV10" s="54"/>
      <c r="BW10" s="54"/>
      <c r="BX10" s="54"/>
      <c r="BY10" s="54"/>
    </row>
    <row r="11" customFormat="false" ht="12.75" hidden="false" customHeight="false" outlineLevel="0" collapsed="false">
      <c r="A11" s="42" t="s">
        <v>613</v>
      </c>
      <c r="B11" s="57" t="s">
        <v>614</v>
      </c>
      <c r="C11" s="42" t="s">
        <v>12</v>
      </c>
      <c r="D11" s="42" t="n">
        <v>34</v>
      </c>
      <c r="E11" s="43" t="n">
        <v>56</v>
      </c>
      <c r="J11" s="45" t="n">
        <v>38</v>
      </c>
      <c r="K11" s="45" t="n">
        <v>71</v>
      </c>
      <c r="L11" s="45" t="n">
        <v>7</v>
      </c>
      <c r="M11" s="45" t="n">
        <v>14</v>
      </c>
      <c r="R11" s="45" t="n">
        <v>9</v>
      </c>
      <c r="S11" s="45" t="n">
        <v>71</v>
      </c>
      <c r="T11" s="45" t="n">
        <v>0</v>
      </c>
      <c r="U11" s="45" t="n">
        <v>14</v>
      </c>
      <c r="V11" s="44" t="n">
        <v>12</v>
      </c>
      <c r="W11" s="44" t="n">
        <v>71</v>
      </c>
      <c r="X11" s="44" t="n">
        <v>0</v>
      </c>
      <c r="Y11" s="44" t="n">
        <v>14</v>
      </c>
      <c r="Z11" s="45" t="n">
        <v>9</v>
      </c>
      <c r="AA11" s="45" t="n">
        <v>71</v>
      </c>
      <c r="AB11" s="45" t="n">
        <v>4</v>
      </c>
      <c r="AC11" s="45" t="n">
        <v>14</v>
      </c>
      <c r="AD11" s="44" t="n">
        <v>15</v>
      </c>
      <c r="AE11" s="44" t="n">
        <v>71</v>
      </c>
      <c r="AF11" s="44" t="n">
        <v>1</v>
      </c>
      <c r="AG11" s="44" t="n">
        <v>14</v>
      </c>
      <c r="AH11" s="45" t="n">
        <v>22</v>
      </c>
      <c r="AI11" s="45" t="n">
        <v>71</v>
      </c>
      <c r="AJ11" s="45" t="n">
        <v>6</v>
      </c>
      <c r="AK11" s="45" t="n">
        <v>14</v>
      </c>
      <c r="BF11" s="45" t="n">
        <v>5</v>
      </c>
      <c r="BG11" s="45" t="n">
        <v>71</v>
      </c>
      <c r="BH11" s="45" t="n">
        <v>4</v>
      </c>
      <c r="BI11" s="45" t="n">
        <v>14</v>
      </c>
      <c r="BN11" s="45" t="n">
        <v>13</v>
      </c>
      <c r="BO11" s="45" t="n">
        <v>71</v>
      </c>
      <c r="BP11" s="45" t="n">
        <v>6</v>
      </c>
      <c r="BQ11" s="45" t="n">
        <v>14</v>
      </c>
      <c r="BR11" s="44" t="n">
        <v>5</v>
      </c>
      <c r="BS11" s="44" t="n">
        <v>71</v>
      </c>
      <c r="BT11" s="44" t="n">
        <v>0</v>
      </c>
      <c r="BU11" s="44" t="n">
        <v>14</v>
      </c>
    </row>
    <row r="12" s="55" customFormat="true" ht="12.75" hidden="false" customHeight="false" outlineLevel="0" collapsed="false">
      <c r="A12" s="52" t="s">
        <v>217</v>
      </c>
      <c r="B12" s="56" t="s">
        <v>615</v>
      </c>
      <c r="C12" s="52" t="s">
        <v>12</v>
      </c>
      <c r="D12" s="52" t="n">
        <v>47</v>
      </c>
      <c r="E12" s="53" t="n">
        <v>46</v>
      </c>
      <c r="F12" s="54"/>
      <c r="G12" s="54"/>
      <c r="H12" s="54"/>
      <c r="I12" s="54"/>
      <c r="J12" s="54" t="n">
        <v>91</v>
      </c>
      <c r="K12" s="54" t="n">
        <v>181</v>
      </c>
      <c r="L12" s="54" t="n">
        <v>97</v>
      </c>
      <c r="M12" s="54" t="n">
        <v>156</v>
      </c>
      <c r="N12" s="54"/>
      <c r="O12" s="54" t="s">
        <v>431</v>
      </c>
      <c r="P12" s="54"/>
      <c r="Q12" s="54" t="s">
        <v>431</v>
      </c>
      <c r="R12" s="54" t="n">
        <v>23</v>
      </c>
      <c r="S12" s="54" t="n">
        <v>181</v>
      </c>
      <c r="T12" s="54" t="n">
        <v>18</v>
      </c>
      <c r="U12" s="54" t="n">
        <v>156</v>
      </c>
      <c r="V12" s="54" t="n">
        <v>39</v>
      </c>
      <c r="W12" s="54" t="n">
        <v>181</v>
      </c>
      <c r="X12" s="54" t="n">
        <v>41</v>
      </c>
      <c r="Y12" s="54" t="n">
        <v>156</v>
      </c>
      <c r="Z12" s="54" t="n">
        <v>33</v>
      </c>
      <c r="AA12" s="54" t="n">
        <v>181</v>
      </c>
      <c r="AB12" s="54" t="n">
        <v>28</v>
      </c>
      <c r="AC12" s="54" t="n">
        <v>156</v>
      </c>
      <c r="AD12" s="54" t="n">
        <v>9</v>
      </c>
      <c r="AE12" s="54" t="n">
        <v>181</v>
      </c>
      <c r="AF12" s="54" t="n">
        <v>9</v>
      </c>
      <c r="AG12" s="54" t="n">
        <v>156</v>
      </c>
      <c r="AH12" s="54"/>
      <c r="AI12" s="54"/>
      <c r="AJ12" s="54"/>
      <c r="AK12" s="54"/>
      <c r="AL12" s="54" t="n">
        <v>3</v>
      </c>
      <c r="AM12" s="54" t="n">
        <v>181</v>
      </c>
      <c r="AN12" s="54" t="n">
        <v>6</v>
      </c>
      <c r="AO12" s="54" t="n">
        <v>156</v>
      </c>
      <c r="AP12" s="54" t="n">
        <v>17</v>
      </c>
      <c r="AQ12" s="54" t="n">
        <v>181</v>
      </c>
      <c r="AR12" s="54" t="n">
        <v>18</v>
      </c>
      <c r="AS12" s="54" t="n">
        <v>156</v>
      </c>
      <c r="AT12" s="54" t="n">
        <v>7</v>
      </c>
      <c r="AU12" s="54" t="n">
        <v>181</v>
      </c>
      <c r="AV12" s="54" t="n">
        <v>8</v>
      </c>
      <c r="AW12" s="54" t="n">
        <v>156</v>
      </c>
      <c r="AX12" s="54" t="n">
        <v>11</v>
      </c>
      <c r="AY12" s="54" t="n">
        <v>181</v>
      </c>
      <c r="AZ12" s="54" t="n">
        <v>17</v>
      </c>
      <c r="BA12" s="54" t="n">
        <v>156</v>
      </c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 t="n">
        <v>21</v>
      </c>
      <c r="BO12" s="54" t="n">
        <v>181</v>
      </c>
      <c r="BP12" s="54" t="n">
        <v>29</v>
      </c>
      <c r="BQ12" s="54" t="n">
        <v>156</v>
      </c>
      <c r="BR12" s="54"/>
      <c r="BS12" s="54"/>
      <c r="BT12" s="54"/>
      <c r="BU12" s="54"/>
      <c r="BV12" s="54"/>
      <c r="BW12" s="54"/>
      <c r="BX12" s="54"/>
      <c r="BY12" s="54"/>
    </row>
    <row r="13" customFormat="false" ht="12.75" hidden="false" customHeight="false" outlineLevel="0" collapsed="false">
      <c r="A13" s="42" t="s">
        <v>220</v>
      </c>
      <c r="B13" s="57" t="s">
        <v>221</v>
      </c>
      <c r="C13" s="42" t="s">
        <v>12</v>
      </c>
      <c r="D13" s="42" t="n">
        <v>44</v>
      </c>
      <c r="E13" s="43" t="n">
        <v>46</v>
      </c>
      <c r="J13" s="45" t="n">
        <v>23</v>
      </c>
      <c r="K13" s="45" t="n">
        <v>48</v>
      </c>
      <c r="L13" s="45" t="n">
        <v>19</v>
      </c>
      <c r="M13" s="45" t="n">
        <v>48</v>
      </c>
      <c r="R13" s="45" t="n">
        <v>7</v>
      </c>
      <c r="S13" s="45" t="n">
        <v>48</v>
      </c>
      <c r="T13" s="45" t="n">
        <v>7</v>
      </c>
      <c r="U13" s="45" t="n">
        <v>48</v>
      </c>
      <c r="V13" s="44" t="n">
        <v>16</v>
      </c>
      <c r="W13" s="44" t="n">
        <v>48</v>
      </c>
      <c r="X13" s="44" t="n">
        <v>21</v>
      </c>
      <c r="Y13" s="44" t="n">
        <v>48</v>
      </c>
      <c r="Z13" s="45" t="n">
        <v>9</v>
      </c>
      <c r="AA13" s="45" t="n">
        <v>48</v>
      </c>
      <c r="AB13" s="45" t="n">
        <v>8</v>
      </c>
      <c r="AC13" s="45" t="n">
        <v>48</v>
      </c>
      <c r="AD13" s="44" t="n">
        <v>4</v>
      </c>
      <c r="AE13" s="44" t="n">
        <v>48</v>
      </c>
      <c r="AF13" s="44" t="n">
        <v>6</v>
      </c>
      <c r="AG13" s="44" t="n">
        <v>48</v>
      </c>
      <c r="AP13" s="45" t="n">
        <v>3</v>
      </c>
      <c r="AQ13" s="45" t="n">
        <v>48</v>
      </c>
      <c r="AR13" s="45" t="n">
        <v>3</v>
      </c>
      <c r="AS13" s="45" t="n">
        <v>48</v>
      </c>
      <c r="AT13" s="44" t="n">
        <v>3</v>
      </c>
      <c r="AU13" s="44" t="n">
        <v>48</v>
      </c>
      <c r="AV13" s="44" t="n">
        <v>3</v>
      </c>
      <c r="AW13" s="44" t="n">
        <v>48</v>
      </c>
      <c r="AX13" s="45" t="n">
        <v>6</v>
      </c>
      <c r="AY13" s="45" t="n">
        <v>48</v>
      </c>
      <c r="AZ13" s="45" t="n">
        <v>18</v>
      </c>
      <c r="BA13" s="45" t="n">
        <v>48</v>
      </c>
      <c r="BN13" s="45" t="n">
        <v>2</v>
      </c>
      <c r="BO13" s="45" t="n">
        <v>48</v>
      </c>
      <c r="BP13" s="45" t="n">
        <v>6</v>
      </c>
      <c r="BQ13" s="45" t="n">
        <v>48</v>
      </c>
    </row>
    <row r="14" s="55" customFormat="true" ht="12.75" hidden="false" customHeight="false" outlineLevel="0" collapsed="false">
      <c r="A14" s="52" t="s">
        <v>237</v>
      </c>
      <c r="B14" s="56" t="s">
        <v>238</v>
      </c>
      <c r="C14" s="52" t="s">
        <v>12</v>
      </c>
      <c r="D14" s="52" t="n">
        <v>50.3</v>
      </c>
      <c r="E14" s="53" t="n">
        <v>56.5</v>
      </c>
      <c r="F14" s="54" t="n">
        <v>7</v>
      </c>
      <c r="G14" s="54" t="n">
        <v>44</v>
      </c>
      <c r="H14" s="54" t="n">
        <v>6</v>
      </c>
      <c r="I14" s="54" t="n">
        <v>22</v>
      </c>
      <c r="J14" s="54" t="n">
        <v>28</v>
      </c>
      <c r="K14" s="54" t="n">
        <v>44</v>
      </c>
      <c r="L14" s="54" t="n">
        <v>17</v>
      </c>
      <c r="M14" s="54" t="n">
        <v>22</v>
      </c>
      <c r="N14" s="54"/>
      <c r="O14" s="54"/>
      <c r="P14" s="54"/>
      <c r="Q14" s="54"/>
      <c r="R14" s="54" t="n">
        <v>15</v>
      </c>
      <c r="S14" s="54" t="n">
        <v>44</v>
      </c>
      <c r="T14" s="54" t="n">
        <v>10</v>
      </c>
      <c r="U14" s="54" t="n">
        <v>22</v>
      </c>
      <c r="V14" s="54"/>
      <c r="W14" s="54"/>
      <c r="X14" s="54"/>
      <c r="Y14" s="54"/>
      <c r="Z14" s="54" t="n">
        <v>5</v>
      </c>
      <c r="AA14" s="54" t="n">
        <v>44</v>
      </c>
      <c r="AB14" s="54" t="n">
        <v>2</v>
      </c>
      <c r="AC14" s="54" t="n">
        <v>22</v>
      </c>
      <c r="AD14" s="54" t="n">
        <v>1</v>
      </c>
      <c r="AE14" s="54" t="n">
        <v>44</v>
      </c>
      <c r="AF14" s="54" t="n">
        <v>0</v>
      </c>
      <c r="AG14" s="54" t="n">
        <v>22</v>
      </c>
      <c r="AH14" s="54"/>
      <c r="AI14" s="54"/>
      <c r="AJ14" s="54"/>
      <c r="AK14" s="54"/>
      <c r="AL14" s="54" t="n">
        <v>4</v>
      </c>
      <c r="AM14" s="54" t="n">
        <v>44</v>
      </c>
      <c r="AN14" s="54" t="n">
        <v>2</v>
      </c>
      <c r="AO14" s="54" t="n">
        <v>22</v>
      </c>
      <c r="AP14" s="54" t="n">
        <v>18</v>
      </c>
      <c r="AQ14" s="54" t="n">
        <v>44</v>
      </c>
      <c r="AR14" s="54" t="n">
        <v>11</v>
      </c>
      <c r="AS14" s="54" t="n">
        <v>22</v>
      </c>
      <c r="AT14" s="54" t="n">
        <v>11</v>
      </c>
      <c r="AU14" s="54" t="n">
        <v>44</v>
      </c>
      <c r="AV14" s="54" t="n">
        <v>6</v>
      </c>
      <c r="AW14" s="54" t="n">
        <v>22</v>
      </c>
      <c r="AX14" s="54" t="n">
        <v>5</v>
      </c>
      <c r="AY14" s="54" t="n">
        <v>44</v>
      </c>
      <c r="AZ14" s="54" t="n">
        <v>10</v>
      </c>
      <c r="BA14" s="54" t="n">
        <v>22</v>
      </c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</row>
    <row r="15" s="55" customFormat="true" ht="12.75" hidden="false" customHeight="false" outlineLevel="0" collapsed="false">
      <c r="A15" s="52" t="s">
        <v>262</v>
      </c>
      <c r="B15" s="56" t="s">
        <v>616</v>
      </c>
      <c r="C15" s="52" t="s">
        <v>617</v>
      </c>
      <c r="D15" s="52" t="n">
        <v>4.8</v>
      </c>
      <c r="E15" s="53" t="n">
        <v>5.25</v>
      </c>
      <c r="F15" s="54" t="s">
        <v>431</v>
      </c>
      <c r="G15" s="54"/>
      <c r="H15" s="54" t="s">
        <v>431</v>
      </c>
      <c r="I15" s="54"/>
      <c r="J15" s="54" t="n">
        <v>363</v>
      </c>
      <c r="K15" s="54" t="n">
        <v>689</v>
      </c>
      <c r="L15" s="54" t="n">
        <v>85</v>
      </c>
      <c r="M15" s="54" t="n">
        <v>141</v>
      </c>
      <c r="N15" s="54"/>
      <c r="O15" s="54"/>
      <c r="P15" s="54"/>
      <c r="Q15" s="54"/>
      <c r="R15" s="54" t="n">
        <v>17</v>
      </c>
      <c r="S15" s="54" t="n">
        <v>689</v>
      </c>
      <c r="T15" s="54" t="n">
        <v>11</v>
      </c>
      <c r="U15" s="54" t="n">
        <v>141</v>
      </c>
      <c r="V15" s="54"/>
      <c r="W15" s="54"/>
      <c r="X15" s="54"/>
      <c r="Y15" s="54"/>
      <c r="Z15" s="54"/>
      <c r="AA15" s="54"/>
      <c r="AB15" s="54"/>
      <c r="AC15" s="54"/>
      <c r="AD15" s="54" t="n">
        <v>279</v>
      </c>
      <c r="AE15" s="54" t="n">
        <v>689</v>
      </c>
      <c r="AF15" s="54" t="n">
        <v>36</v>
      </c>
      <c r="AG15" s="54" t="n">
        <v>141</v>
      </c>
      <c r="AH15" s="54" t="n">
        <v>31</v>
      </c>
      <c r="AI15" s="54" t="n">
        <v>689</v>
      </c>
      <c r="AJ15" s="54" t="n">
        <v>19</v>
      </c>
      <c r="AK15" s="54" t="n">
        <v>141</v>
      </c>
      <c r="AL15" s="54"/>
      <c r="AM15" s="54"/>
      <c r="AN15" s="54"/>
      <c r="AO15" s="54"/>
      <c r="AP15" s="54" t="n">
        <v>29</v>
      </c>
      <c r="AQ15" s="54" t="n">
        <v>689</v>
      </c>
      <c r="AR15" s="54" t="n">
        <v>10</v>
      </c>
      <c r="AS15" s="54" t="n">
        <v>141</v>
      </c>
      <c r="AT15" s="54" t="n">
        <v>12</v>
      </c>
      <c r="AU15" s="54" t="n">
        <v>689</v>
      </c>
      <c r="AV15" s="54" t="n">
        <v>1</v>
      </c>
      <c r="AW15" s="54" t="n">
        <v>141</v>
      </c>
      <c r="AX15" s="54"/>
      <c r="AY15" s="54"/>
      <c r="AZ15" s="54"/>
      <c r="BA15" s="54"/>
      <c r="BB15" s="54" t="n">
        <v>51</v>
      </c>
      <c r="BC15" s="54" t="n">
        <v>689</v>
      </c>
      <c r="BD15" s="54" t="n">
        <v>26</v>
      </c>
      <c r="BE15" s="54" t="n">
        <v>141</v>
      </c>
      <c r="BF15" s="54"/>
      <c r="BG15" s="54"/>
      <c r="BH15" s="54"/>
      <c r="BI15" s="54"/>
      <c r="BJ15" s="54"/>
      <c r="BK15" s="54"/>
      <c r="BL15" s="54"/>
      <c r="BM15" s="54"/>
      <c r="BN15" s="54" t="n">
        <v>31</v>
      </c>
      <c r="BO15" s="54" t="n">
        <v>689</v>
      </c>
      <c r="BP15" s="54" t="n">
        <v>4</v>
      </c>
      <c r="BQ15" s="54" t="n">
        <v>141</v>
      </c>
      <c r="BR15" s="54"/>
      <c r="BS15" s="54"/>
      <c r="BT15" s="54"/>
      <c r="BU15" s="54"/>
      <c r="BV15" s="54" t="n">
        <v>209</v>
      </c>
      <c r="BW15" s="54" t="n">
        <v>689</v>
      </c>
      <c r="BX15" s="54" t="n">
        <v>47</v>
      </c>
      <c r="BY15" s="54" t="n">
        <v>141</v>
      </c>
    </row>
    <row r="16" customFormat="false" ht="12.75" hidden="false" customHeight="false" outlineLevel="0" collapsed="false">
      <c r="A16" s="42" t="s">
        <v>262</v>
      </c>
      <c r="B16" s="57" t="s">
        <v>618</v>
      </c>
      <c r="C16" s="42" t="s">
        <v>617</v>
      </c>
      <c r="D16" s="42" t="n">
        <v>58.1</v>
      </c>
      <c r="E16" s="43" t="n">
        <v>58.2</v>
      </c>
      <c r="F16" s="44" t="n">
        <v>1020</v>
      </c>
      <c r="G16" s="44" t="n">
        <v>2255</v>
      </c>
      <c r="H16" s="44" t="n">
        <v>244</v>
      </c>
      <c r="I16" s="44" t="n">
        <v>536</v>
      </c>
      <c r="J16" s="45" t="n">
        <v>1039</v>
      </c>
      <c r="K16" s="45" t="n">
        <v>2255</v>
      </c>
      <c r="L16" s="45" t="n">
        <v>251</v>
      </c>
      <c r="M16" s="45" t="n">
        <v>536</v>
      </c>
      <c r="R16" s="45" t="n">
        <v>798</v>
      </c>
      <c r="S16" s="45" t="n">
        <v>2255</v>
      </c>
      <c r="T16" s="45" t="n">
        <v>207</v>
      </c>
      <c r="U16" s="45" t="n">
        <v>536</v>
      </c>
      <c r="V16" s="44" t="n">
        <v>219</v>
      </c>
      <c r="W16" s="44" t="n">
        <v>2255</v>
      </c>
      <c r="X16" s="44" t="n">
        <v>68</v>
      </c>
      <c r="Y16" s="44" t="n">
        <v>536</v>
      </c>
      <c r="AD16" s="44" t="n">
        <v>463</v>
      </c>
      <c r="AE16" s="44" t="n">
        <v>2255</v>
      </c>
      <c r="AF16" s="44" t="n">
        <v>105</v>
      </c>
      <c r="AG16" s="44" t="n">
        <v>536</v>
      </c>
      <c r="AH16" s="45" t="n">
        <v>508</v>
      </c>
      <c r="AI16" s="45" t="n">
        <v>2255</v>
      </c>
      <c r="AJ16" s="45" t="n">
        <v>165</v>
      </c>
      <c r="AK16" s="45" t="n">
        <v>536</v>
      </c>
      <c r="AP16" s="45" t="n">
        <v>835</v>
      </c>
      <c r="AQ16" s="45" t="n">
        <v>2255</v>
      </c>
      <c r="AR16" s="45" t="n">
        <v>216</v>
      </c>
      <c r="AS16" s="45" t="n">
        <v>536</v>
      </c>
      <c r="AT16" s="44" t="n">
        <v>344</v>
      </c>
      <c r="AU16" s="44" t="n">
        <v>2255</v>
      </c>
      <c r="AV16" s="44" t="n">
        <v>91</v>
      </c>
      <c r="AW16" s="44" t="n">
        <v>536</v>
      </c>
      <c r="BB16" s="44" t="n">
        <v>158</v>
      </c>
      <c r="BC16" s="44" t="n">
        <v>2255</v>
      </c>
      <c r="BD16" s="44" t="n">
        <v>53</v>
      </c>
      <c r="BE16" s="44" t="n">
        <v>536</v>
      </c>
      <c r="BN16" s="45" t="n">
        <v>298</v>
      </c>
      <c r="BO16" s="45" t="n">
        <v>2255</v>
      </c>
      <c r="BP16" s="45" t="n">
        <v>87</v>
      </c>
      <c r="BQ16" s="45" t="n">
        <v>536</v>
      </c>
      <c r="BV16" s="45" t="n">
        <v>973</v>
      </c>
      <c r="BW16" s="45" t="n">
        <v>2255</v>
      </c>
      <c r="BX16" s="45" t="n">
        <v>213</v>
      </c>
      <c r="BY16" s="45" t="n">
        <v>536</v>
      </c>
    </row>
    <row r="17" s="55" customFormat="true" ht="12.75" hidden="false" customHeight="false" outlineLevel="0" collapsed="false">
      <c r="A17" s="52" t="s">
        <v>265</v>
      </c>
      <c r="B17" s="56" t="s">
        <v>266</v>
      </c>
      <c r="C17" s="52" t="s">
        <v>12</v>
      </c>
      <c r="D17" s="52" t="n">
        <v>5.4</v>
      </c>
      <c r="E17" s="53" t="n">
        <v>5.2</v>
      </c>
      <c r="F17" s="54"/>
      <c r="G17" s="54"/>
      <c r="H17" s="54"/>
      <c r="I17" s="54"/>
      <c r="J17" s="54" t="n">
        <v>132</v>
      </c>
      <c r="K17" s="54" t="n">
        <v>227</v>
      </c>
      <c r="L17" s="54" t="n">
        <v>54</v>
      </c>
      <c r="M17" s="54" t="n">
        <v>80</v>
      </c>
      <c r="N17" s="54"/>
      <c r="O17" s="54"/>
      <c r="P17" s="54"/>
      <c r="Q17" s="54"/>
      <c r="R17" s="54" t="s">
        <v>431</v>
      </c>
      <c r="S17" s="54" t="s">
        <v>431</v>
      </c>
      <c r="T17" s="54"/>
      <c r="U17" s="54" t="s">
        <v>431</v>
      </c>
      <c r="V17" s="54" t="n">
        <v>45</v>
      </c>
      <c r="W17" s="54" t="n">
        <v>227</v>
      </c>
      <c r="X17" s="54" t="n">
        <v>12</v>
      </c>
      <c r="Y17" s="54" t="n">
        <v>80</v>
      </c>
      <c r="Z17" s="54"/>
      <c r="AA17" s="54"/>
      <c r="AB17" s="54"/>
      <c r="AC17" s="54"/>
      <c r="AD17" s="54" t="n">
        <v>63</v>
      </c>
      <c r="AE17" s="54" t="n">
        <v>227</v>
      </c>
      <c r="AF17" s="54" t="n">
        <v>17</v>
      </c>
      <c r="AG17" s="54" t="n">
        <v>80</v>
      </c>
      <c r="AH17" s="54" t="n">
        <v>34</v>
      </c>
      <c r="AI17" s="54" t="n">
        <v>227</v>
      </c>
      <c r="AJ17" s="54" t="n">
        <v>19</v>
      </c>
      <c r="AK17" s="54" t="n">
        <v>80</v>
      </c>
      <c r="AL17" s="54" t="n">
        <v>6</v>
      </c>
      <c r="AM17" s="54" t="n">
        <v>227</v>
      </c>
      <c r="AN17" s="54" t="n">
        <v>1</v>
      </c>
      <c r="AO17" s="54" t="n">
        <v>80</v>
      </c>
      <c r="AP17" s="54" t="n">
        <v>17</v>
      </c>
      <c r="AQ17" s="54" t="n">
        <v>227</v>
      </c>
      <c r="AR17" s="54" t="n">
        <v>9</v>
      </c>
      <c r="AS17" s="54" t="n">
        <v>80</v>
      </c>
      <c r="AT17" s="54" t="n">
        <v>7</v>
      </c>
      <c r="AU17" s="54" t="n">
        <v>227</v>
      </c>
      <c r="AV17" s="54" t="n">
        <v>3</v>
      </c>
      <c r="AW17" s="54" t="n">
        <v>80</v>
      </c>
      <c r="AX17" s="54"/>
      <c r="AY17" s="54"/>
      <c r="AZ17" s="54"/>
      <c r="BA17" s="54"/>
      <c r="BB17" s="54" t="n">
        <v>44</v>
      </c>
      <c r="BC17" s="54" t="n">
        <v>227</v>
      </c>
      <c r="BD17" s="54" t="n">
        <v>30</v>
      </c>
      <c r="BE17" s="54" t="n">
        <v>80</v>
      </c>
      <c r="BF17" s="54"/>
      <c r="BG17" s="54"/>
      <c r="BH17" s="54"/>
      <c r="BI17" s="54"/>
      <c r="BJ17" s="54"/>
      <c r="BK17" s="54"/>
      <c r="BL17" s="54"/>
      <c r="BM17" s="54"/>
      <c r="BN17" s="54" t="n">
        <v>20</v>
      </c>
      <c r="BO17" s="54" t="n">
        <v>227</v>
      </c>
      <c r="BP17" s="54" t="n">
        <v>2</v>
      </c>
      <c r="BQ17" s="54" t="n">
        <v>80</v>
      </c>
      <c r="BR17" s="54" t="n">
        <v>15</v>
      </c>
      <c r="BS17" s="54" t="n">
        <v>227</v>
      </c>
      <c r="BT17" s="54" t="n">
        <v>4</v>
      </c>
      <c r="BU17" s="54" t="n">
        <v>80</v>
      </c>
      <c r="BV17" s="54"/>
      <c r="BW17" s="54"/>
      <c r="BX17" s="54"/>
      <c r="BY17" s="54"/>
    </row>
    <row r="18" s="55" customFormat="true" ht="12.75" hidden="false" customHeight="false" outlineLevel="0" collapsed="false">
      <c r="A18" s="52" t="s">
        <v>281</v>
      </c>
      <c r="B18" s="56" t="s">
        <v>282</v>
      </c>
      <c r="C18" s="52" t="s">
        <v>619</v>
      </c>
      <c r="D18" s="52" t="n">
        <v>62.5</v>
      </c>
      <c r="E18" s="53" t="n">
        <v>65.6</v>
      </c>
      <c r="F18" s="54"/>
      <c r="G18" s="54"/>
      <c r="H18" s="54"/>
      <c r="I18" s="54"/>
      <c r="J18" s="54" t="n">
        <v>78</v>
      </c>
      <c r="K18" s="54" t="n">
        <v>166</v>
      </c>
      <c r="L18" s="54" t="n">
        <v>39</v>
      </c>
      <c r="M18" s="54" t="n">
        <v>68</v>
      </c>
      <c r="N18" s="54"/>
      <c r="O18" s="54"/>
      <c r="P18" s="54"/>
      <c r="Q18" s="54"/>
      <c r="R18" s="54"/>
      <c r="S18" s="54"/>
      <c r="T18" s="54"/>
      <c r="U18" s="54"/>
      <c r="V18" s="54" t="n">
        <v>26</v>
      </c>
      <c r="W18" s="54" t="n">
        <v>166</v>
      </c>
      <c r="X18" s="54" t="n">
        <v>11</v>
      </c>
      <c r="Y18" s="54" t="n">
        <v>68</v>
      </c>
      <c r="Z18" s="54" t="n">
        <v>28</v>
      </c>
      <c r="AA18" s="54" t="n">
        <v>166</v>
      </c>
      <c r="AB18" s="54" t="n">
        <v>15</v>
      </c>
      <c r="AC18" s="54" t="n">
        <v>68</v>
      </c>
      <c r="AD18" s="54" t="n">
        <v>15</v>
      </c>
      <c r="AE18" s="54" t="n">
        <v>166</v>
      </c>
      <c r="AF18" s="54" t="n">
        <v>16</v>
      </c>
      <c r="AG18" s="54" t="n">
        <v>68</v>
      </c>
      <c r="AH18" s="54" t="n">
        <v>43</v>
      </c>
      <c r="AI18" s="54" t="n">
        <v>166</v>
      </c>
      <c r="AJ18" s="54" t="n">
        <v>24</v>
      </c>
      <c r="AK18" s="54" t="n">
        <v>68</v>
      </c>
      <c r="AL18" s="54" t="n">
        <v>7</v>
      </c>
      <c r="AM18" s="54" t="n">
        <v>166</v>
      </c>
      <c r="AN18" s="54" t="n">
        <v>4</v>
      </c>
      <c r="AO18" s="54" t="n">
        <v>68</v>
      </c>
      <c r="AP18" s="54" t="n">
        <v>50</v>
      </c>
      <c r="AQ18" s="54" t="n">
        <v>166</v>
      </c>
      <c r="AR18" s="54" t="n">
        <v>15</v>
      </c>
      <c r="AS18" s="54" t="n">
        <v>68</v>
      </c>
      <c r="AT18" s="54" t="n">
        <v>23</v>
      </c>
      <c r="AU18" s="54" t="n">
        <v>166</v>
      </c>
      <c r="AV18" s="54" t="n">
        <v>12</v>
      </c>
      <c r="AW18" s="54" t="n">
        <v>68</v>
      </c>
      <c r="AX18" s="54" t="n">
        <v>10</v>
      </c>
      <c r="AY18" s="54" t="n">
        <v>166</v>
      </c>
      <c r="AZ18" s="54" t="n">
        <v>14</v>
      </c>
      <c r="BA18" s="54" t="n">
        <v>68</v>
      </c>
      <c r="BB18" s="54" t="n">
        <v>24</v>
      </c>
      <c r="BC18" s="54" t="n">
        <v>166</v>
      </c>
      <c r="BD18" s="54" t="n">
        <v>7</v>
      </c>
      <c r="BE18" s="54" t="n">
        <v>68</v>
      </c>
      <c r="BF18" s="54"/>
      <c r="BG18" s="54"/>
      <c r="BH18" s="54"/>
      <c r="BI18" s="54"/>
      <c r="BJ18" s="54"/>
      <c r="BK18" s="54"/>
      <c r="BL18" s="54"/>
      <c r="BM18" s="54"/>
      <c r="BN18" s="54" t="n">
        <v>33</v>
      </c>
      <c r="BO18" s="54" t="n">
        <v>166</v>
      </c>
      <c r="BP18" s="54" t="n">
        <v>13</v>
      </c>
      <c r="BQ18" s="54" t="n">
        <v>68</v>
      </c>
      <c r="BR18" s="54" t="n">
        <v>24</v>
      </c>
      <c r="BS18" s="54" t="n">
        <v>166</v>
      </c>
      <c r="BT18" s="54" t="n">
        <v>10</v>
      </c>
      <c r="BU18" s="54" t="n">
        <v>68</v>
      </c>
      <c r="BV18" s="54" t="n">
        <v>85</v>
      </c>
      <c r="BW18" s="54" t="n">
        <v>166</v>
      </c>
      <c r="BX18" s="54" t="n">
        <v>26</v>
      </c>
      <c r="BY18" s="54" t="n">
        <v>68</v>
      </c>
    </row>
    <row r="19" customFormat="false" ht="12.75" hidden="false" customHeight="false" outlineLevel="0" collapsed="false">
      <c r="A19" s="42" t="s">
        <v>288</v>
      </c>
      <c r="B19" s="57" t="s">
        <v>289</v>
      </c>
      <c r="C19" s="42" t="s">
        <v>12</v>
      </c>
      <c r="D19" s="42" t="s">
        <v>431</v>
      </c>
      <c r="AX19" s="45" t="n">
        <v>23</v>
      </c>
      <c r="AY19" s="45" t="n">
        <v>276</v>
      </c>
      <c r="AZ19" s="45" t="n">
        <v>5</v>
      </c>
      <c r="BA19" s="45" t="n">
        <v>21</v>
      </c>
    </row>
    <row r="20" s="55" customFormat="true" ht="12.75" hidden="false" customHeight="false" outlineLevel="0" collapsed="false">
      <c r="A20" s="52" t="s">
        <v>620</v>
      </c>
      <c r="B20" s="52" t="s">
        <v>621</v>
      </c>
      <c r="C20" s="52" t="s">
        <v>12</v>
      </c>
      <c r="D20" s="52" t="n">
        <v>37</v>
      </c>
      <c r="E20" s="53" t="n">
        <v>41</v>
      </c>
      <c r="F20" s="54" t="s">
        <v>431</v>
      </c>
      <c r="G20" s="54" t="s">
        <v>431</v>
      </c>
      <c r="H20" s="54"/>
      <c r="I20" s="54"/>
      <c r="J20" s="54" t="n">
        <v>1161</v>
      </c>
      <c r="K20" s="54" t="n">
        <v>2134</v>
      </c>
      <c r="L20" s="54" t="n">
        <v>488</v>
      </c>
      <c r="M20" s="54" t="n">
        <v>891</v>
      </c>
      <c r="N20" s="54"/>
      <c r="O20" s="54"/>
      <c r="P20" s="54"/>
      <c r="Q20" s="54"/>
      <c r="R20" s="54" t="n">
        <v>200</v>
      </c>
      <c r="S20" s="54" t="n">
        <v>2134</v>
      </c>
      <c r="T20" s="54" t="n">
        <v>121</v>
      </c>
      <c r="U20" s="54" t="n">
        <v>891</v>
      </c>
      <c r="V20" s="54" t="n">
        <v>236</v>
      </c>
      <c r="W20" s="54" t="n">
        <v>2134</v>
      </c>
      <c r="X20" s="54" t="n">
        <v>71</v>
      </c>
      <c r="Y20" s="54" t="n">
        <v>891</v>
      </c>
      <c r="Z20" s="54" t="n">
        <v>245</v>
      </c>
      <c r="AA20" s="54" t="n">
        <v>2134</v>
      </c>
      <c r="AB20" s="54" t="n">
        <v>150</v>
      </c>
      <c r="AC20" s="54" t="n">
        <v>891</v>
      </c>
      <c r="AD20" s="54" t="n">
        <v>484</v>
      </c>
      <c r="AE20" s="54" t="n">
        <v>2134</v>
      </c>
      <c r="AF20" s="54" t="n">
        <v>128</v>
      </c>
      <c r="AG20" s="54" t="n">
        <v>891</v>
      </c>
      <c r="AH20" s="54"/>
      <c r="AI20" s="54"/>
      <c r="AJ20" s="54"/>
      <c r="AK20" s="54"/>
      <c r="AL20" s="54" t="n">
        <v>130</v>
      </c>
      <c r="AM20" s="54" t="n">
        <v>2134</v>
      </c>
      <c r="AN20" s="54" t="n">
        <v>80</v>
      </c>
      <c r="AO20" s="54" t="n">
        <v>891</v>
      </c>
      <c r="AP20" s="54" t="n">
        <v>204</v>
      </c>
      <c r="AQ20" s="54" t="n">
        <v>2134</v>
      </c>
      <c r="AR20" s="54" t="n">
        <v>143</v>
      </c>
      <c r="AS20" s="54" t="n">
        <v>891</v>
      </c>
      <c r="AT20" s="54" t="n">
        <v>87</v>
      </c>
      <c r="AU20" s="54" t="n">
        <v>2134</v>
      </c>
      <c r="AV20" s="54" t="n">
        <v>65</v>
      </c>
      <c r="AW20" s="54" t="n">
        <v>891</v>
      </c>
      <c r="AX20" s="54"/>
      <c r="AY20" s="54"/>
      <c r="AZ20" s="54"/>
      <c r="BA20" s="54"/>
      <c r="BB20" s="54" t="n">
        <v>222</v>
      </c>
      <c r="BC20" s="54" t="n">
        <v>2134</v>
      </c>
      <c r="BD20" s="54" t="n">
        <v>133</v>
      </c>
      <c r="BE20" s="54" t="n">
        <v>891</v>
      </c>
      <c r="BF20" s="54" t="n">
        <v>98</v>
      </c>
      <c r="BG20" s="54" t="n">
        <v>2134</v>
      </c>
      <c r="BH20" s="54" t="n">
        <v>50</v>
      </c>
      <c r="BI20" s="54" t="n">
        <v>891</v>
      </c>
      <c r="BJ20" s="54"/>
      <c r="BK20" s="54"/>
      <c r="BL20" s="54"/>
      <c r="BM20" s="54"/>
      <c r="BN20" s="54" t="n">
        <v>217</v>
      </c>
      <c r="BO20" s="54" t="n">
        <v>2134</v>
      </c>
      <c r="BP20" s="54" t="n">
        <v>110</v>
      </c>
      <c r="BQ20" s="54" t="n">
        <v>891</v>
      </c>
      <c r="BR20" s="54" t="n">
        <v>157</v>
      </c>
      <c r="BS20" s="54" t="n">
        <v>2134</v>
      </c>
      <c r="BT20" s="54" t="n">
        <v>75</v>
      </c>
      <c r="BU20" s="54" t="n">
        <v>891</v>
      </c>
      <c r="BV20" s="54"/>
      <c r="BW20" s="54"/>
      <c r="BX20" s="54"/>
      <c r="BY20" s="54"/>
    </row>
    <row r="21" customFormat="false" ht="12.75" hidden="false" customHeight="false" outlineLevel="0" collapsed="false">
      <c r="A21" s="42" t="s">
        <v>622</v>
      </c>
      <c r="B21" s="42" t="s">
        <v>623</v>
      </c>
      <c r="C21" s="42" t="s">
        <v>12</v>
      </c>
      <c r="D21" s="42" t="n">
        <v>58.8</v>
      </c>
      <c r="E21" s="43" t="n">
        <v>62.8</v>
      </c>
      <c r="F21" s="58" t="n">
        <f aca="false">275-49</f>
        <v>226</v>
      </c>
      <c r="G21" s="58" t="n">
        <v>601</v>
      </c>
      <c r="H21" s="58" t="n">
        <v>49</v>
      </c>
      <c r="I21" s="58" t="n">
        <v>95</v>
      </c>
      <c r="J21" s="59" t="n">
        <f aca="false">411-61</f>
        <v>350</v>
      </c>
      <c r="K21" s="59" t="n">
        <v>601</v>
      </c>
      <c r="L21" s="59" t="n">
        <v>61</v>
      </c>
      <c r="M21" s="59" t="n">
        <v>95</v>
      </c>
      <c r="R21" s="45" t="n">
        <v>153</v>
      </c>
      <c r="S21" s="45" t="n">
        <v>601</v>
      </c>
      <c r="T21" s="45" t="n">
        <v>24</v>
      </c>
      <c r="U21" s="45" t="n">
        <v>95</v>
      </c>
      <c r="V21" s="44" t="n">
        <v>86</v>
      </c>
      <c r="W21" s="44" t="n">
        <v>601</v>
      </c>
      <c r="X21" s="44" t="n">
        <v>10</v>
      </c>
      <c r="Y21" s="44" t="n">
        <v>95</v>
      </c>
      <c r="Z21" s="45" t="n">
        <v>169</v>
      </c>
      <c r="AA21" s="45" t="n">
        <v>601</v>
      </c>
      <c r="AB21" s="45" t="n">
        <v>26</v>
      </c>
      <c r="AC21" s="45" t="n">
        <v>95</v>
      </c>
      <c r="AL21" s="44" t="n">
        <v>41</v>
      </c>
      <c r="AM21" s="44" t="n">
        <v>601</v>
      </c>
      <c r="AN21" s="44" t="n">
        <v>12</v>
      </c>
      <c r="AO21" s="44" t="n">
        <v>95</v>
      </c>
      <c r="AP21" s="45" t="n">
        <v>179</v>
      </c>
      <c r="AQ21" s="45" t="n">
        <v>601</v>
      </c>
      <c r="AR21" s="45" t="n">
        <v>36</v>
      </c>
      <c r="AS21" s="45" t="n">
        <v>95</v>
      </c>
      <c r="AT21" s="44" t="n">
        <v>81</v>
      </c>
      <c r="AU21" s="44" t="n">
        <v>601</v>
      </c>
      <c r="AV21" s="44" t="n">
        <v>15</v>
      </c>
      <c r="AW21" s="44" t="n">
        <v>95</v>
      </c>
      <c r="BN21" s="45" t="n">
        <v>144</v>
      </c>
      <c r="BO21" s="45" t="n">
        <v>601</v>
      </c>
      <c r="BP21" s="45" t="n">
        <v>38</v>
      </c>
      <c r="BQ21" s="45" t="n">
        <v>95</v>
      </c>
      <c r="BV21" s="45" t="n">
        <v>125</v>
      </c>
      <c r="BW21" s="45" t="n">
        <v>601</v>
      </c>
      <c r="BX21" s="45" t="n">
        <v>18</v>
      </c>
      <c r="BY21" s="45" t="n">
        <v>95</v>
      </c>
    </row>
    <row r="22" s="55" customFormat="true" ht="12.75" hidden="false" customHeight="false" outlineLevel="0" collapsed="false">
      <c r="A22" s="52" t="s">
        <v>622</v>
      </c>
      <c r="B22" s="52" t="s">
        <v>623</v>
      </c>
      <c r="C22" s="52" t="s">
        <v>305</v>
      </c>
      <c r="D22" s="52" t="n">
        <v>71.9</v>
      </c>
      <c r="E22" s="53" t="n">
        <v>78.2</v>
      </c>
      <c r="F22" s="54" t="n">
        <f aca="false">281-49</f>
        <v>232</v>
      </c>
      <c r="G22" s="54" t="n">
        <v>332</v>
      </c>
      <c r="H22" s="54" t="n">
        <v>49</v>
      </c>
      <c r="I22" s="54" t="n">
        <v>56</v>
      </c>
      <c r="J22" s="54" t="n">
        <f aca="false">202-28</f>
        <v>174</v>
      </c>
      <c r="K22" s="54" t="n">
        <v>332</v>
      </c>
      <c r="L22" s="54" t="n">
        <v>28</v>
      </c>
      <c r="M22" s="54" t="n">
        <v>56</v>
      </c>
      <c r="N22" s="54"/>
      <c r="O22" s="54"/>
      <c r="P22" s="54"/>
      <c r="Q22" s="54"/>
      <c r="R22" s="54" t="n">
        <v>116</v>
      </c>
      <c r="S22" s="54" t="n">
        <v>332</v>
      </c>
      <c r="T22" s="54" t="n">
        <v>15</v>
      </c>
      <c r="U22" s="54" t="n">
        <v>56</v>
      </c>
      <c r="V22" s="54" t="n">
        <v>33</v>
      </c>
      <c r="W22" s="54" t="n">
        <v>332</v>
      </c>
      <c r="X22" s="54" t="n">
        <v>6</v>
      </c>
      <c r="Y22" s="54" t="n">
        <v>56</v>
      </c>
      <c r="Z22" s="54" t="n">
        <v>112</v>
      </c>
      <c r="AA22" s="54" t="n">
        <v>332</v>
      </c>
      <c r="AB22" s="54" t="n">
        <v>20</v>
      </c>
      <c r="AC22" s="54" t="n">
        <v>56</v>
      </c>
      <c r="AD22" s="54"/>
      <c r="AE22" s="54" t="s">
        <v>431</v>
      </c>
      <c r="AF22" s="54"/>
      <c r="AG22" s="54" t="s">
        <v>431</v>
      </c>
      <c r="AH22" s="54"/>
      <c r="AI22" s="54"/>
      <c r="AJ22" s="54"/>
      <c r="AK22" s="54"/>
      <c r="AL22" s="54" t="n">
        <v>25</v>
      </c>
      <c r="AM22" s="54" t="n">
        <v>332</v>
      </c>
      <c r="AN22" s="54" t="n">
        <v>5</v>
      </c>
      <c r="AO22" s="54" t="n">
        <v>56</v>
      </c>
      <c r="AP22" s="54" t="n">
        <v>148</v>
      </c>
      <c r="AQ22" s="54" t="n">
        <v>332</v>
      </c>
      <c r="AR22" s="54" t="n">
        <v>26</v>
      </c>
      <c r="AS22" s="54" t="n">
        <v>56</v>
      </c>
      <c r="AT22" s="54" t="n">
        <v>60</v>
      </c>
      <c r="AU22" s="54" t="n">
        <v>332</v>
      </c>
      <c r="AV22" s="54" t="n">
        <v>13</v>
      </c>
      <c r="AW22" s="54" t="n">
        <v>56</v>
      </c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 t="n">
        <v>73</v>
      </c>
      <c r="BO22" s="54" t="n">
        <v>332</v>
      </c>
      <c r="BP22" s="54" t="n">
        <v>14</v>
      </c>
      <c r="BQ22" s="54" t="n">
        <v>56</v>
      </c>
      <c r="BR22" s="54"/>
      <c r="BS22" s="54"/>
      <c r="BT22" s="54"/>
      <c r="BU22" s="54"/>
      <c r="BV22" s="54" t="n">
        <v>145</v>
      </c>
      <c r="BW22" s="54" t="n">
        <v>332</v>
      </c>
      <c r="BX22" s="54" t="n">
        <v>22</v>
      </c>
      <c r="BY22" s="54" t="n">
        <v>56</v>
      </c>
    </row>
    <row r="23" customFormat="false" ht="12.75" hidden="false" customHeight="false" outlineLevel="0" collapsed="false">
      <c r="A23" s="42" t="s">
        <v>622</v>
      </c>
      <c r="B23" s="42" t="s">
        <v>623</v>
      </c>
      <c r="C23" s="42" t="s">
        <v>624</v>
      </c>
      <c r="D23" s="42" t="n">
        <v>66</v>
      </c>
      <c r="E23" s="43" t="n">
        <v>74.3</v>
      </c>
      <c r="F23" s="58" t="n">
        <f aca="false">143-29</f>
        <v>114</v>
      </c>
      <c r="G23" s="58" t="n">
        <v>212</v>
      </c>
      <c r="H23" s="58" t="n">
        <v>29</v>
      </c>
      <c r="I23" s="58" t="n">
        <v>31</v>
      </c>
      <c r="J23" s="59" t="n">
        <f aca="false">152-20</f>
        <v>132</v>
      </c>
      <c r="K23" s="59" t="n">
        <v>212</v>
      </c>
      <c r="L23" s="59" t="n">
        <v>20</v>
      </c>
      <c r="M23" s="59" t="n">
        <v>31</v>
      </c>
      <c r="R23" s="45" t="n">
        <v>62</v>
      </c>
      <c r="S23" s="45" t="n">
        <v>212</v>
      </c>
      <c r="T23" s="45" t="n">
        <v>9</v>
      </c>
      <c r="U23" s="45" t="n">
        <v>31</v>
      </c>
      <c r="V23" s="44" t="n">
        <v>15</v>
      </c>
      <c r="W23" s="44" t="n">
        <v>212</v>
      </c>
      <c r="X23" s="44" t="n">
        <v>3</v>
      </c>
      <c r="Y23" s="44" t="n">
        <v>31</v>
      </c>
      <c r="Z23" s="45" t="n">
        <v>63</v>
      </c>
      <c r="AA23" s="45" t="n">
        <v>212</v>
      </c>
      <c r="AB23" s="45" t="n">
        <v>11</v>
      </c>
      <c r="AC23" s="45" t="n">
        <v>31</v>
      </c>
      <c r="AL23" s="44" t="n">
        <v>20</v>
      </c>
      <c r="AM23" s="44" t="n">
        <v>212</v>
      </c>
      <c r="AN23" s="44" t="n">
        <v>2</v>
      </c>
      <c r="AO23" s="44" t="n">
        <v>31</v>
      </c>
      <c r="AP23" s="45" t="n">
        <v>71</v>
      </c>
      <c r="AQ23" s="45" t="n">
        <v>212</v>
      </c>
      <c r="AR23" s="45" t="n">
        <v>12</v>
      </c>
      <c r="AS23" s="45" t="n">
        <v>31</v>
      </c>
      <c r="AT23" s="44" t="n">
        <v>40</v>
      </c>
      <c r="AU23" s="44" t="n">
        <v>212</v>
      </c>
      <c r="AV23" s="44" t="n">
        <v>11</v>
      </c>
      <c r="AW23" s="44" t="n">
        <v>31</v>
      </c>
      <c r="BN23" s="45" t="n">
        <v>48</v>
      </c>
      <c r="BO23" s="45" t="n">
        <v>212</v>
      </c>
      <c r="BP23" s="45" t="n">
        <v>13</v>
      </c>
      <c r="BQ23" s="45" t="n">
        <v>31</v>
      </c>
      <c r="BV23" s="45" t="n">
        <v>75</v>
      </c>
      <c r="BW23" s="45" t="n">
        <v>212</v>
      </c>
      <c r="BX23" s="45" t="n">
        <v>10</v>
      </c>
      <c r="BY23" s="45" t="n">
        <v>31</v>
      </c>
    </row>
    <row r="24" s="55" customFormat="true" ht="12.75" hidden="false" customHeight="false" outlineLevel="0" collapsed="false">
      <c r="A24" s="52" t="s">
        <v>625</v>
      </c>
      <c r="B24" s="52" t="s">
        <v>626</v>
      </c>
      <c r="C24" s="52" t="s">
        <v>12</v>
      </c>
      <c r="D24" s="52" t="n">
        <v>24</v>
      </c>
      <c r="E24" s="53" t="n">
        <v>44</v>
      </c>
      <c r="F24" s="54"/>
      <c r="G24" s="54"/>
      <c r="H24" s="54"/>
      <c r="I24" s="54"/>
      <c r="J24" s="54" t="n">
        <v>611</v>
      </c>
      <c r="K24" s="54" t="n">
        <v>1256</v>
      </c>
      <c r="L24" s="54" t="n">
        <v>46</v>
      </c>
      <c r="M24" s="54" t="n">
        <v>92</v>
      </c>
      <c r="N24" s="54" t="n">
        <v>192</v>
      </c>
      <c r="O24" s="54" t="n">
        <v>1256</v>
      </c>
      <c r="P24" s="54" t="n">
        <v>25</v>
      </c>
      <c r="Q24" s="54" t="n">
        <v>92</v>
      </c>
      <c r="R24" s="54" t="n">
        <v>149</v>
      </c>
      <c r="S24" s="54" t="n">
        <v>1256</v>
      </c>
      <c r="T24" s="54" t="n">
        <v>20</v>
      </c>
      <c r="U24" s="54" t="n">
        <v>92</v>
      </c>
      <c r="V24" s="54" t="n">
        <v>9</v>
      </c>
      <c r="W24" s="54" t="n">
        <v>1256</v>
      </c>
      <c r="X24" s="54" t="n">
        <v>4</v>
      </c>
      <c r="Y24" s="54" t="n">
        <v>92</v>
      </c>
      <c r="Z24" s="54" t="n">
        <v>27</v>
      </c>
      <c r="AA24" s="54" t="n">
        <v>1256</v>
      </c>
      <c r="AB24" s="54" t="n">
        <v>3</v>
      </c>
      <c r="AC24" s="54" t="n">
        <v>92</v>
      </c>
      <c r="AD24" s="54" t="n">
        <v>249</v>
      </c>
      <c r="AE24" s="54" t="n">
        <v>1256</v>
      </c>
      <c r="AF24" s="54" t="n">
        <v>9</v>
      </c>
      <c r="AG24" s="54" t="n">
        <v>92</v>
      </c>
      <c r="AH24" s="54"/>
      <c r="AI24" s="54"/>
      <c r="AJ24" s="54"/>
      <c r="AK24" s="54"/>
      <c r="AL24" s="54"/>
      <c r="AM24" s="54"/>
      <c r="AN24" s="54"/>
      <c r="AO24" s="54"/>
      <c r="AP24" s="54" t="n">
        <v>73</v>
      </c>
      <c r="AQ24" s="54" t="n">
        <v>1256</v>
      </c>
      <c r="AR24" s="54" t="n">
        <v>10</v>
      </c>
      <c r="AS24" s="54" t="n">
        <v>92</v>
      </c>
      <c r="AT24" s="54" t="n">
        <v>62</v>
      </c>
      <c r="AU24" s="54" t="n">
        <v>1256</v>
      </c>
      <c r="AV24" s="54" t="n">
        <v>9</v>
      </c>
      <c r="AW24" s="54" t="n">
        <v>92</v>
      </c>
      <c r="AX24" s="54"/>
      <c r="AY24" s="54"/>
      <c r="AZ24" s="54"/>
      <c r="BA24" s="54"/>
      <c r="BB24" s="54" t="n">
        <v>42</v>
      </c>
      <c r="BC24" s="54" t="n">
        <v>1256</v>
      </c>
      <c r="BD24" s="54" t="n">
        <v>18</v>
      </c>
      <c r="BE24" s="54" t="n">
        <v>92</v>
      </c>
      <c r="BF24" s="54" t="n">
        <v>30</v>
      </c>
      <c r="BG24" s="54" t="n">
        <v>1256</v>
      </c>
      <c r="BH24" s="54" t="n">
        <v>4</v>
      </c>
      <c r="BI24" s="54" t="n">
        <v>92</v>
      </c>
      <c r="BJ24" s="54"/>
      <c r="BK24" s="54"/>
      <c r="BL24" s="54"/>
      <c r="BM24" s="54"/>
      <c r="BN24" s="54" t="n">
        <v>63</v>
      </c>
      <c r="BO24" s="54" t="n">
        <v>1256</v>
      </c>
      <c r="BP24" s="54" t="n">
        <v>7</v>
      </c>
      <c r="BQ24" s="54" t="n">
        <v>92</v>
      </c>
      <c r="BR24" s="54" t="n">
        <v>48</v>
      </c>
      <c r="BS24" s="54" t="n">
        <v>1256</v>
      </c>
      <c r="BT24" s="54" t="n">
        <v>6</v>
      </c>
      <c r="BU24" s="54" t="n">
        <v>92</v>
      </c>
      <c r="BV24" s="54"/>
      <c r="BW24" s="54"/>
      <c r="BX24" s="54"/>
      <c r="BY24" s="54"/>
    </row>
    <row r="25" customFormat="false" ht="12.75" hidden="false" customHeight="false" outlineLevel="0" collapsed="false">
      <c r="A25" s="42" t="s">
        <v>353</v>
      </c>
      <c r="B25" s="42" t="s">
        <v>354</v>
      </c>
      <c r="C25" s="42" t="s">
        <v>619</v>
      </c>
      <c r="D25" s="42" t="n">
        <v>36</v>
      </c>
      <c r="E25" s="43" t="n">
        <v>65</v>
      </c>
      <c r="F25" s="44" t="n">
        <v>33</v>
      </c>
      <c r="G25" s="44" t="n">
        <v>197</v>
      </c>
      <c r="H25" s="44" t="n">
        <v>14</v>
      </c>
      <c r="I25" s="44" t="n">
        <v>25</v>
      </c>
      <c r="J25" s="45" t="n">
        <v>116</v>
      </c>
      <c r="K25" s="45" t="n">
        <v>197</v>
      </c>
      <c r="L25" s="45" t="n">
        <v>10</v>
      </c>
      <c r="M25" s="45" t="n">
        <v>25</v>
      </c>
      <c r="R25" s="45" t="n">
        <v>23</v>
      </c>
      <c r="S25" s="45" t="n">
        <v>197</v>
      </c>
      <c r="T25" s="45" t="n">
        <v>5</v>
      </c>
      <c r="U25" s="45" t="n">
        <v>25</v>
      </c>
      <c r="V25" s="44" t="n">
        <v>13</v>
      </c>
      <c r="W25" s="44" t="n">
        <v>197</v>
      </c>
      <c r="X25" s="44" t="n">
        <v>1</v>
      </c>
      <c r="Y25" s="44" t="n">
        <v>25</v>
      </c>
      <c r="Z25" s="45" t="n">
        <v>24</v>
      </c>
      <c r="AA25" s="45" t="n">
        <v>197</v>
      </c>
      <c r="AB25" s="45" t="n">
        <v>3</v>
      </c>
      <c r="AC25" s="45" t="n">
        <v>25</v>
      </c>
      <c r="AP25" s="45" t="n">
        <v>19</v>
      </c>
      <c r="AQ25" s="45" t="n">
        <v>197</v>
      </c>
      <c r="AR25" s="45" t="n">
        <v>9</v>
      </c>
      <c r="AS25" s="45" t="n">
        <v>25</v>
      </c>
      <c r="AT25" s="44" t="n">
        <v>8</v>
      </c>
      <c r="AU25" s="44" t="n">
        <v>197</v>
      </c>
      <c r="AV25" s="44" t="n">
        <v>6</v>
      </c>
      <c r="AW25" s="44" t="n">
        <v>25</v>
      </c>
      <c r="AX25" s="45" t="n">
        <v>7</v>
      </c>
      <c r="AY25" s="45" t="n">
        <v>197</v>
      </c>
      <c r="AZ25" s="45" t="n">
        <v>3</v>
      </c>
      <c r="BA25" s="45" t="n">
        <v>25</v>
      </c>
      <c r="BB25" s="44" t="n">
        <v>11</v>
      </c>
      <c r="BC25" s="44" t="n">
        <v>197</v>
      </c>
      <c r="BD25" s="44" t="n">
        <v>5</v>
      </c>
      <c r="BE25" s="44" t="n">
        <v>25</v>
      </c>
      <c r="BR25" s="44" t="n">
        <v>13</v>
      </c>
      <c r="BS25" s="44" t="n">
        <v>197</v>
      </c>
      <c r="BT25" s="44" t="n">
        <v>5</v>
      </c>
      <c r="BU25" s="44" t="n">
        <v>25</v>
      </c>
      <c r="BV25" s="45" t="n">
        <v>4</v>
      </c>
      <c r="BW25" s="45" t="n">
        <v>197</v>
      </c>
      <c r="BX25" s="45" t="n">
        <v>0</v>
      </c>
      <c r="BY25" s="45" t="n">
        <v>25</v>
      </c>
    </row>
    <row r="26" s="55" customFormat="true" ht="12.75" hidden="false" customHeight="false" outlineLevel="0" collapsed="false">
      <c r="A26" s="52" t="s">
        <v>371</v>
      </c>
      <c r="B26" s="60" t="s">
        <v>372</v>
      </c>
      <c r="C26" s="52" t="s">
        <v>12</v>
      </c>
      <c r="D26" s="52" t="n">
        <v>48.19</v>
      </c>
      <c r="E26" s="53" t="n">
        <v>53.93</v>
      </c>
      <c r="F26" s="54"/>
      <c r="G26" s="54" t="s">
        <v>431</v>
      </c>
      <c r="H26" s="54"/>
      <c r="I26" s="54" t="s">
        <v>431</v>
      </c>
      <c r="J26" s="54" t="n">
        <v>549</v>
      </c>
      <c r="K26" s="54" t="n">
        <v>971</v>
      </c>
      <c r="L26" s="54" t="n">
        <v>170</v>
      </c>
      <c r="M26" s="54" t="n">
        <v>274</v>
      </c>
      <c r="N26" s="54"/>
      <c r="O26" s="54"/>
      <c r="P26" s="54"/>
      <c r="Q26" s="54"/>
      <c r="R26" s="54" t="n">
        <v>136</v>
      </c>
      <c r="S26" s="54" t="n">
        <v>971</v>
      </c>
      <c r="T26" s="54" t="n">
        <v>47</v>
      </c>
      <c r="U26" s="54" t="n">
        <v>274</v>
      </c>
      <c r="V26" s="54" t="n">
        <v>330</v>
      </c>
      <c r="W26" s="54" t="n">
        <v>971</v>
      </c>
      <c r="X26" s="54" t="n">
        <v>95</v>
      </c>
      <c r="Y26" s="54" t="n">
        <v>274</v>
      </c>
      <c r="Z26" s="54" t="n">
        <v>182</v>
      </c>
      <c r="AA26" s="54" t="n">
        <v>971</v>
      </c>
      <c r="AB26" s="54" t="n">
        <v>50</v>
      </c>
      <c r="AC26" s="54" t="n">
        <v>274</v>
      </c>
      <c r="AD26" s="54" t="n">
        <v>113</v>
      </c>
      <c r="AE26" s="54" t="n">
        <v>971</v>
      </c>
      <c r="AF26" s="54" t="n">
        <v>18</v>
      </c>
      <c r="AG26" s="54" t="n">
        <v>274</v>
      </c>
      <c r="AH26" s="54"/>
      <c r="AI26" s="54"/>
      <c r="AJ26" s="54"/>
      <c r="AK26" s="54"/>
      <c r="AL26" s="54"/>
      <c r="AM26" s="54"/>
      <c r="AN26" s="54"/>
      <c r="AO26" s="54"/>
      <c r="AP26" s="54" t="n">
        <v>84</v>
      </c>
      <c r="AQ26" s="54" t="n">
        <v>971</v>
      </c>
      <c r="AR26" s="54" t="n">
        <v>33</v>
      </c>
      <c r="AS26" s="54" t="n">
        <v>274</v>
      </c>
      <c r="AT26" s="54" t="n">
        <v>48</v>
      </c>
      <c r="AU26" s="54" t="n">
        <v>971</v>
      </c>
      <c r="AV26" s="54" t="n">
        <v>33</v>
      </c>
      <c r="AW26" s="54" t="n">
        <v>274</v>
      </c>
      <c r="AX26" s="54" t="n">
        <v>159</v>
      </c>
      <c r="AY26" s="54" t="n">
        <v>971</v>
      </c>
      <c r="AZ26" s="54" t="n">
        <v>78</v>
      </c>
      <c r="BA26" s="54" t="n">
        <v>274</v>
      </c>
      <c r="BB26" s="54" t="n">
        <v>28</v>
      </c>
      <c r="BC26" s="54" t="n">
        <v>971</v>
      </c>
      <c r="BD26" s="54" t="n">
        <v>9</v>
      </c>
      <c r="BE26" s="54" t="n">
        <v>274</v>
      </c>
      <c r="BF26" s="54" t="n">
        <v>41</v>
      </c>
      <c r="BG26" s="54" t="n">
        <v>971</v>
      </c>
      <c r="BH26" s="54" t="n">
        <v>44</v>
      </c>
      <c r="BI26" s="54" t="n">
        <v>274</v>
      </c>
      <c r="BJ26" s="54" t="n">
        <v>23</v>
      </c>
      <c r="BK26" s="54" t="n">
        <v>971</v>
      </c>
      <c r="BL26" s="54" t="n">
        <v>12</v>
      </c>
      <c r="BM26" s="54" t="n">
        <v>274</v>
      </c>
      <c r="BN26" s="54" t="n">
        <v>73</v>
      </c>
      <c r="BO26" s="54" t="n">
        <v>971</v>
      </c>
      <c r="BP26" s="54" t="n">
        <v>68</v>
      </c>
      <c r="BQ26" s="54" t="n">
        <v>274</v>
      </c>
      <c r="BR26" s="54"/>
      <c r="BS26" s="54"/>
      <c r="BT26" s="54"/>
      <c r="BU26" s="54"/>
      <c r="BV26" s="54"/>
      <c r="BW26" s="54"/>
      <c r="BX26" s="54"/>
      <c r="BY26" s="54"/>
    </row>
    <row r="27" customFormat="false" ht="12.75" hidden="false" customHeight="false" outlineLevel="0" collapsed="false">
      <c r="A27" s="42" t="s">
        <v>421</v>
      </c>
      <c r="B27" s="57" t="s">
        <v>382</v>
      </c>
      <c r="C27" s="42" t="s">
        <v>12</v>
      </c>
      <c r="R27" s="45" t="n">
        <v>8</v>
      </c>
      <c r="S27" s="45" t="n">
        <v>579</v>
      </c>
      <c r="T27" s="45" t="n">
        <v>2</v>
      </c>
      <c r="U27" s="45" t="n">
        <v>116</v>
      </c>
      <c r="V27" s="44" t="n">
        <v>8</v>
      </c>
      <c r="W27" s="44" t="n">
        <v>579</v>
      </c>
      <c r="X27" s="44" t="n">
        <v>5</v>
      </c>
      <c r="Y27" s="44" t="n">
        <v>116</v>
      </c>
      <c r="AD27" s="44" t="n">
        <v>122</v>
      </c>
      <c r="AE27" s="44" t="n">
        <v>579</v>
      </c>
      <c r="AF27" s="44" t="n">
        <v>28</v>
      </c>
      <c r="AG27" s="44" t="n">
        <v>116</v>
      </c>
      <c r="AH27" s="45" t="n">
        <v>29</v>
      </c>
      <c r="AI27" s="45" t="n">
        <v>579</v>
      </c>
      <c r="AJ27" s="45" t="n">
        <v>17</v>
      </c>
      <c r="AK27" s="45" t="n">
        <v>116</v>
      </c>
      <c r="AL27" s="44" t="n">
        <v>11</v>
      </c>
      <c r="AM27" s="44" t="n">
        <v>579</v>
      </c>
      <c r="AN27" s="44" t="n">
        <v>1</v>
      </c>
      <c r="AO27" s="44" t="n">
        <v>116</v>
      </c>
      <c r="AP27" s="45" t="n">
        <v>56</v>
      </c>
      <c r="AQ27" s="45" t="n">
        <v>579</v>
      </c>
      <c r="AR27" s="45" t="n">
        <v>17</v>
      </c>
      <c r="AS27" s="45" t="n">
        <v>116</v>
      </c>
      <c r="AT27" s="44" t="n">
        <v>12</v>
      </c>
      <c r="AU27" s="44" t="n">
        <v>579</v>
      </c>
      <c r="AV27" s="44" t="n">
        <v>2</v>
      </c>
      <c r="AW27" s="44" t="n">
        <v>116</v>
      </c>
      <c r="AX27" s="45" t="n">
        <v>6</v>
      </c>
      <c r="AY27" s="45" t="n">
        <v>579</v>
      </c>
      <c r="AZ27" s="45" t="n">
        <v>7</v>
      </c>
      <c r="BA27" s="45" t="n">
        <v>116</v>
      </c>
      <c r="BB27" s="44" t="n">
        <v>38</v>
      </c>
      <c r="BC27" s="44" t="n">
        <v>579</v>
      </c>
      <c r="BD27" s="44" t="n">
        <v>28</v>
      </c>
      <c r="BE27" s="44" t="n">
        <v>116</v>
      </c>
      <c r="BF27" s="45" t="n">
        <v>30</v>
      </c>
      <c r="BG27" s="45" t="n">
        <v>579</v>
      </c>
      <c r="BH27" s="45" t="n">
        <v>9</v>
      </c>
      <c r="BI27" s="45" t="n">
        <v>116</v>
      </c>
    </row>
    <row r="28" s="55" customFormat="true" ht="12.75" hidden="false" customHeight="false" outlineLevel="0" collapsed="false">
      <c r="A28" s="52" t="s">
        <v>384</v>
      </c>
      <c r="B28" s="52" t="s">
        <v>385</v>
      </c>
      <c r="C28" s="52" t="s">
        <v>12</v>
      </c>
      <c r="D28" s="52" t="n">
        <v>42.4</v>
      </c>
      <c r="E28" s="53" t="n">
        <v>45.9</v>
      </c>
      <c r="F28" s="54"/>
      <c r="G28" s="54"/>
      <c r="H28" s="54"/>
      <c r="I28" s="54"/>
      <c r="J28" s="54" t="n">
        <v>73</v>
      </c>
      <c r="K28" s="54" t="n">
        <v>128</v>
      </c>
      <c r="L28" s="54" t="n">
        <v>17</v>
      </c>
      <c r="M28" s="54" t="n">
        <v>27</v>
      </c>
      <c r="N28" s="54" t="n">
        <v>25</v>
      </c>
      <c r="O28" s="54" t="n">
        <v>128</v>
      </c>
      <c r="P28" s="54" t="n">
        <v>10</v>
      </c>
      <c r="Q28" s="54" t="n">
        <v>27</v>
      </c>
      <c r="R28" s="54" t="n">
        <v>13</v>
      </c>
      <c r="S28" s="54" t="n">
        <v>128</v>
      </c>
      <c r="T28" s="54" t="n">
        <v>7</v>
      </c>
      <c r="U28" s="54" t="n">
        <v>27</v>
      </c>
      <c r="V28" s="54"/>
      <c r="W28" s="54"/>
      <c r="X28" s="54"/>
      <c r="Y28" s="54"/>
      <c r="Z28" s="54" t="n">
        <v>8</v>
      </c>
      <c r="AA28" s="54" t="n">
        <v>128</v>
      </c>
      <c r="AB28" s="54" t="n">
        <v>2</v>
      </c>
      <c r="AC28" s="54" t="n">
        <v>27</v>
      </c>
      <c r="AD28" s="54"/>
      <c r="AE28" s="54"/>
      <c r="AF28" s="54"/>
      <c r="AG28" s="54"/>
      <c r="AH28" s="54" t="n">
        <v>19</v>
      </c>
      <c r="AI28" s="54" t="n">
        <v>128</v>
      </c>
      <c r="AJ28" s="54" t="n">
        <v>3</v>
      </c>
      <c r="AK28" s="54" t="n">
        <v>27</v>
      </c>
      <c r="AL28" s="54"/>
      <c r="AM28" s="54"/>
      <c r="AN28" s="54"/>
      <c r="AO28" s="54"/>
      <c r="AP28" s="54" t="n">
        <v>19</v>
      </c>
      <c r="AQ28" s="54" t="n">
        <v>128</v>
      </c>
      <c r="AR28" s="54" t="n">
        <v>5</v>
      </c>
      <c r="AS28" s="54" t="n">
        <v>27</v>
      </c>
      <c r="AT28" s="54"/>
      <c r="AU28" s="54"/>
      <c r="AV28" s="54"/>
      <c r="AW28" s="54"/>
      <c r="AX28" s="54" t="n">
        <v>15</v>
      </c>
      <c r="AY28" s="54" t="n">
        <v>128</v>
      </c>
      <c r="AZ28" s="54" t="n">
        <v>13</v>
      </c>
      <c r="BA28" s="54" t="n">
        <v>27</v>
      </c>
      <c r="BB28" s="54" t="n">
        <v>6</v>
      </c>
      <c r="BC28" s="54" t="n">
        <v>128</v>
      </c>
      <c r="BD28" s="54" t="n">
        <v>3</v>
      </c>
      <c r="BE28" s="54" t="n">
        <v>27</v>
      </c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</row>
    <row r="29" customFormat="false" ht="12.75" hidden="false" customHeight="false" outlineLevel="0" collapsed="false">
      <c r="A29" s="42" t="s">
        <v>394</v>
      </c>
      <c r="B29" s="57" t="s">
        <v>395</v>
      </c>
      <c r="C29" s="42" t="s">
        <v>12</v>
      </c>
      <c r="D29" s="42" t="n">
        <v>41.3</v>
      </c>
      <c r="E29" s="43" t="n">
        <v>46.3</v>
      </c>
      <c r="F29" s="44" t="n">
        <v>11</v>
      </c>
      <c r="G29" s="44" t="n">
        <v>125</v>
      </c>
      <c r="H29" s="44" t="n">
        <v>4</v>
      </c>
      <c r="I29" s="44" t="n">
        <v>60</v>
      </c>
      <c r="J29" s="45" t="n">
        <v>78</v>
      </c>
      <c r="K29" s="45" t="n">
        <v>128</v>
      </c>
      <c r="L29" s="45" t="n">
        <v>37</v>
      </c>
      <c r="M29" s="45" t="n">
        <v>60</v>
      </c>
      <c r="R29" s="45" t="n">
        <v>9</v>
      </c>
      <c r="S29" s="45" t="n">
        <v>128</v>
      </c>
      <c r="T29" s="45" t="n">
        <v>6</v>
      </c>
      <c r="U29" s="45" t="n">
        <v>60</v>
      </c>
      <c r="V29" s="44" t="n">
        <v>10</v>
      </c>
      <c r="W29" s="44" t="n">
        <v>128</v>
      </c>
      <c r="X29" s="44" t="n">
        <v>0</v>
      </c>
      <c r="Y29" s="44" t="n">
        <v>60</v>
      </c>
      <c r="AH29" s="45" t="n">
        <v>15</v>
      </c>
      <c r="AI29" s="45" t="n">
        <v>128</v>
      </c>
      <c r="AJ29" s="45" t="n">
        <v>10</v>
      </c>
      <c r="AK29" s="45" t="n">
        <v>60</v>
      </c>
      <c r="AL29" s="44" t="n">
        <v>13</v>
      </c>
      <c r="AM29" s="44" t="n">
        <v>128</v>
      </c>
      <c r="AN29" s="44" t="n">
        <v>9</v>
      </c>
      <c r="AO29" s="44" t="n">
        <v>60</v>
      </c>
      <c r="AP29" s="45" t="n">
        <v>12</v>
      </c>
      <c r="AQ29" s="45" t="n">
        <v>128</v>
      </c>
      <c r="AR29" s="45" t="n">
        <v>16</v>
      </c>
      <c r="AS29" s="45" t="n">
        <v>60</v>
      </c>
      <c r="AT29" s="44" t="n">
        <v>18</v>
      </c>
      <c r="AU29" s="44" t="n">
        <v>128</v>
      </c>
      <c r="AV29" s="44" t="n">
        <v>15</v>
      </c>
      <c r="AW29" s="44" t="n">
        <v>60</v>
      </c>
      <c r="AX29" s="45" t="n">
        <v>49</v>
      </c>
      <c r="AY29" s="45" t="n">
        <v>128</v>
      </c>
      <c r="AZ29" s="45" t="n">
        <v>26</v>
      </c>
      <c r="BA29" s="45" t="n">
        <v>60</v>
      </c>
      <c r="BB29" s="44" t="n">
        <v>8</v>
      </c>
      <c r="BC29" s="44" t="n">
        <v>128</v>
      </c>
      <c r="BD29" s="44" t="n">
        <v>6</v>
      </c>
      <c r="BE29" s="44" t="n">
        <v>60</v>
      </c>
      <c r="BF29" s="45" t="n">
        <v>9</v>
      </c>
      <c r="BG29" s="45" t="n">
        <v>128</v>
      </c>
      <c r="BH29" s="45" t="n">
        <v>7</v>
      </c>
      <c r="BI29" s="45" t="n">
        <v>60</v>
      </c>
      <c r="BN29" s="45" t="n">
        <v>16</v>
      </c>
      <c r="BO29" s="45" t="n">
        <v>128</v>
      </c>
      <c r="BP29" s="45" t="n">
        <v>11</v>
      </c>
      <c r="BQ29" s="45" t="n">
        <v>60</v>
      </c>
      <c r="BR29" s="44" t="n">
        <v>23</v>
      </c>
      <c r="BS29" s="44" t="n">
        <v>128</v>
      </c>
      <c r="BT29" s="44" t="n">
        <v>21</v>
      </c>
      <c r="BU29" s="44" t="n">
        <v>60</v>
      </c>
    </row>
    <row r="30" s="55" customFormat="true" ht="12.75" hidden="false" customHeight="false" outlineLevel="0" collapsed="false">
      <c r="A30" s="52" t="s">
        <v>400</v>
      </c>
      <c r="B30" s="56" t="s">
        <v>401</v>
      </c>
      <c r="C30" s="52" t="s">
        <v>12</v>
      </c>
      <c r="D30" s="52" t="n">
        <v>41</v>
      </c>
      <c r="E30" s="53" t="n">
        <v>49</v>
      </c>
      <c r="F30" s="54"/>
      <c r="G30" s="54"/>
      <c r="H30" s="54"/>
      <c r="I30" s="54"/>
      <c r="J30" s="54" t="n">
        <v>27</v>
      </c>
      <c r="K30" s="54" t="n">
        <v>43</v>
      </c>
      <c r="L30" s="54" t="n">
        <v>12</v>
      </c>
      <c r="M30" s="54" t="n">
        <v>16</v>
      </c>
      <c r="N30" s="54"/>
      <c r="O30" s="54"/>
      <c r="P30" s="54"/>
      <c r="Q30" s="54"/>
      <c r="R30" s="54" t="n">
        <v>5</v>
      </c>
      <c r="S30" s="54" t="n">
        <v>43</v>
      </c>
      <c r="T30" s="54" t="n">
        <v>4</v>
      </c>
      <c r="U30" s="54" t="n">
        <v>16</v>
      </c>
      <c r="V30" s="54" t="n">
        <v>9</v>
      </c>
      <c r="W30" s="54" t="n">
        <v>43</v>
      </c>
      <c r="X30" s="54" t="n">
        <v>5</v>
      </c>
      <c r="Y30" s="54" t="n">
        <v>16</v>
      </c>
      <c r="Z30" s="54"/>
      <c r="AA30" s="54"/>
      <c r="AB30" s="54"/>
      <c r="AC30" s="54"/>
      <c r="AD30" s="54"/>
      <c r="AE30" s="54"/>
      <c r="AF30" s="54"/>
      <c r="AG30" s="54"/>
      <c r="AH30" s="54" t="n">
        <v>12</v>
      </c>
      <c r="AI30" s="54" t="n">
        <v>43</v>
      </c>
      <c r="AJ30" s="54" t="n">
        <v>1</v>
      </c>
      <c r="AK30" s="54" t="n">
        <v>16</v>
      </c>
      <c r="AL30" s="54" t="n">
        <v>1</v>
      </c>
      <c r="AM30" s="54" t="n">
        <v>43</v>
      </c>
      <c r="AN30" s="54" t="n">
        <v>1</v>
      </c>
      <c r="AO30" s="54" t="n">
        <v>16</v>
      </c>
      <c r="AP30" s="54" t="n">
        <v>9</v>
      </c>
      <c r="AQ30" s="54" t="n">
        <v>43</v>
      </c>
      <c r="AR30" s="54" t="n">
        <v>3</v>
      </c>
      <c r="AS30" s="54" t="n">
        <v>16</v>
      </c>
      <c r="AT30" s="54" t="n">
        <v>3</v>
      </c>
      <c r="AU30" s="54" t="n">
        <v>43</v>
      </c>
      <c r="AV30" s="54" t="n">
        <v>4</v>
      </c>
      <c r="AW30" s="54" t="n">
        <v>16</v>
      </c>
      <c r="AX30" s="54" t="n">
        <v>11</v>
      </c>
      <c r="AY30" s="54" t="n">
        <v>43</v>
      </c>
      <c r="AZ30" s="54" t="n">
        <v>7</v>
      </c>
      <c r="BA30" s="54" t="n">
        <v>16</v>
      </c>
      <c r="BB30" s="54" t="n">
        <v>4</v>
      </c>
      <c r="BC30" s="54" t="n">
        <v>43</v>
      </c>
      <c r="BD30" s="54" t="n">
        <v>2</v>
      </c>
      <c r="BE30" s="54" t="n">
        <v>16</v>
      </c>
      <c r="BF30" s="54"/>
      <c r="BG30" s="54"/>
      <c r="BH30" s="54"/>
      <c r="BI30" s="54"/>
      <c r="BJ30" s="54"/>
      <c r="BK30" s="54"/>
      <c r="BL30" s="54"/>
      <c r="BM30" s="54"/>
      <c r="BN30" s="54" t="n">
        <v>7</v>
      </c>
      <c r="BO30" s="54" t="n">
        <v>43</v>
      </c>
      <c r="BP30" s="54" t="n">
        <v>4</v>
      </c>
      <c r="BQ30" s="54" t="n">
        <v>16</v>
      </c>
      <c r="BR30" s="54"/>
      <c r="BS30" s="54"/>
      <c r="BT30" s="54"/>
      <c r="BU30" s="54"/>
      <c r="BV30" s="54"/>
      <c r="BW30" s="54"/>
      <c r="BX30" s="54"/>
      <c r="BY30" s="54"/>
    </row>
    <row r="31" customFormat="false" ht="12.75" hidden="false" customHeight="false" outlineLevel="0" collapsed="false">
      <c r="A31" s="42" t="s">
        <v>407</v>
      </c>
      <c r="B31" s="61" t="s">
        <v>408</v>
      </c>
      <c r="C31" s="42" t="s">
        <v>12</v>
      </c>
      <c r="D31" s="42" t="n">
        <v>48</v>
      </c>
      <c r="E31" s="43" t="n">
        <v>46</v>
      </c>
      <c r="J31" s="45" t="n">
        <v>144</v>
      </c>
      <c r="K31" s="45" t="n">
        <v>307</v>
      </c>
      <c r="L31" s="45" t="n">
        <v>46</v>
      </c>
      <c r="M31" s="45" t="n">
        <v>85</v>
      </c>
      <c r="R31" s="45" t="n">
        <v>27</v>
      </c>
      <c r="S31" s="45" t="n">
        <v>307</v>
      </c>
      <c r="T31" s="45" t="n">
        <v>12</v>
      </c>
      <c r="U31" s="45" t="n">
        <v>85</v>
      </c>
      <c r="AH31" s="45" t="n">
        <v>91</v>
      </c>
      <c r="AI31" s="45" t="n">
        <v>307</v>
      </c>
      <c r="AJ31" s="45" t="n">
        <v>13</v>
      </c>
      <c r="AK31" s="45" t="n">
        <v>85</v>
      </c>
      <c r="AQ31" s="45" t="s">
        <v>431</v>
      </c>
      <c r="BN31" s="45" t="n">
        <v>43</v>
      </c>
      <c r="BO31" s="45" t="n">
        <v>307</v>
      </c>
      <c r="BP31" s="45" t="n">
        <v>10</v>
      </c>
      <c r="BQ31" s="45" t="n">
        <v>85</v>
      </c>
      <c r="BV31" s="45" t="n">
        <v>70</v>
      </c>
      <c r="BW31" s="45" t="n">
        <v>307</v>
      </c>
      <c r="BX31" s="45" t="n">
        <v>9</v>
      </c>
      <c r="BY31" s="45" t="n">
        <v>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89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2" activeCellId="1" sqref="B3:EH3 A2"/>
    </sheetView>
  </sheetViews>
  <sheetFormatPr defaultColWidth="11.5625" defaultRowHeight="12.75" zeroHeight="false" outlineLevelRow="0" outlineLevelCol="0"/>
  <cols>
    <col collapsed="false" customWidth="true" hidden="false" outlineLevel="0" max="1" min="1" style="62" width="18.34"/>
    <col collapsed="false" customWidth="false" hidden="false" outlineLevel="0" max="4" min="2" style="6" width="11.56"/>
    <col collapsed="false" customWidth="true" hidden="false" outlineLevel="0" max="5" min="5" style="0" width="21.33"/>
    <col collapsed="false" customWidth="true" hidden="false" outlineLevel="0" max="64" min="6" style="0" width="11.67"/>
  </cols>
  <sheetData>
    <row r="1" customFormat="false" ht="12.75" hidden="false" customHeight="false" outlineLevel="0" collapsed="false">
      <c r="B1" s="6" t="s">
        <v>12</v>
      </c>
      <c r="C1" s="6" t="s">
        <v>305</v>
      </c>
      <c r="D1" s="6" t="s">
        <v>624</v>
      </c>
      <c r="E1" s="0" t="s">
        <v>627</v>
      </c>
      <c r="F1" s="0" t="s">
        <v>628</v>
      </c>
    </row>
    <row r="2" customFormat="false" ht="12.75" hidden="false" customHeight="false" outlineLevel="0" collapsed="false">
      <c r="A2" s="62" t="s">
        <v>629</v>
      </c>
      <c r="B2" s="6" t="s">
        <v>431</v>
      </c>
      <c r="C2" s="6" t="s">
        <v>431</v>
      </c>
      <c r="D2" s="6" t="s">
        <v>431</v>
      </c>
      <c r="E2" s="0" t="s">
        <v>630</v>
      </c>
    </row>
    <row r="3" customFormat="false" ht="12.75" hidden="false" customHeight="false" outlineLevel="0" collapsed="false">
      <c r="A3" s="62" t="s">
        <v>631</v>
      </c>
      <c r="B3" s="6" t="n">
        <v>110</v>
      </c>
      <c r="C3" s="6" t="n">
        <v>26</v>
      </c>
      <c r="D3" s="6" t="n">
        <v>135</v>
      </c>
    </row>
    <row r="4" customFormat="false" ht="12.75" hidden="false" customHeight="false" outlineLevel="0" collapsed="false">
      <c r="A4" s="63" t="s">
        <v>451</v>
      </c>
      <c r="B4" s="6" t="n">
        <v>49</v>
      </c>
      <c r="C4" s="6" t="n">
        <v>16</v>
      </c>
      <c r="D4" s="6" t="n">
        <v>55</v>
      </c>
    </row>
    <row r="5" customFormat="false" ht="12.75" hidden="false" customHeight="false" outlineLevel="0" collapsed="false">
      <c r="A5" s="63" t="s">
        <v>436</v>
      </c>
      <c r="B5" s="6" t="n">
        <v>10</v>
      </c>
      <c r="C5" s="6" t="n">
        <v>1</v>
      </c>
      <c r="D5" s="6" t="n">
        <v>13</v>
      </c>
    </row>
    <row r="6" customFormat="false" ht="12.75" hidden="false" customHeight="false" outlineLevel="0" collapsed="false">
      <c r="A6" s="63" t="s">
        <v>457</v>
      </c>
      <c r="B6" s="6" t="n">
        <v>9</v>
      </c>
      <c r="C6" s="6" t="n">
        <v>1</v>
      </c>
      <c r="D6" s="6" t="n">
        <v>12</v>
      </c>
    </row>
    <row r="7" customFormat="false" ht="12.75" hidden="false" customHeight="false" outlineLevel="0" collapsed="false">
      <c r="A7" s="62" t="s">
        <v>462</v>
      </c>
      <c r="B7" s="6" t="n">
        <v>8</v>
      </c>
      <c r="C7" s="6" t="n">
        <v>1</v>
      </c>
      <c r="D7" s="6" t="n">
        <v>18</v>
      </c>
    </row>
    <row r="8" customFormat="false" ht="12.75" hidden="false" customHeight="false" outlineLevel="0" collapsed="false">
      <c r="A8" s="62" t="s">
        <v>443</v>
      </c>
      <c r="B8" s="6" t="n">
        <v>12</v>
      </c>
      <c r="C8" s="6" t="n">
        <v>2</v>
      </c>
      <c r="D8" s="6" t="n">
        <v>15</v>
      </c>
    </row>
    <row r="9" customFormat="false" ht="12.75" hidden="false" customHeight="false" outlineLevel="0" collapsed="false">
      <c r="A9" s="62" t="s">
        <v>439</v>
      </c>
      <c r="B9" s="6" t="n">
        <v>25</v>
      </c>
      <c r="C9" s="6" t="n">
        <v>5</v>
      </c>
      <c r="D9" s="6" t="n">
        <v>53</v>
      </c>
    </row>
    <row r="10" customFormat="false" ht="12.75" hidden="false" customHeight="false" outlineLevel="0" collapsed="false">
      <c r="A10" s="62" t="s">
        <v>445</v>
      </c>
      <c r="B10" s="6" t="n">
        <v>25</v>
      </c>
      <c r="C10" s="6" t="n">
        <v>5</v>
      </c>
      <c r="D10" s="6" t="n">
        <v>53</v>
      </c>
    </row>
    <row r="11" customFormat="false" ht="12.75" hidden="false" customHeight="false" outlineLevel="0" collapsed="false">
      <c r="A11" s="62" t="s">
        <v>458</v>
      </c>
      <c r="B11" s="6" t="n">
        <v>10</v>
      </c>
      <c r="C11" s="6" t="n">
        <v>1</v>
      </c>
      <c r="D11" s="6" t="n">
        <v>27</v>
      </c>
    </row>
    <row r="12" customFormat="false" ht="12.75" hidden="false" customHeight="false" outlineLevel="0" collapsed="false">
      <c r="A12" s="62" t="s">
        <v>632</v>
      </c>
      <c r="B12" s="6" t="n">
        <v>8</v>
      </c>
      <c r="C12" s="6" t="n">
        <v>0</v>
      </c>
      <c r="D12" s="6" t="n">
        <v>11</v>
      </c>
    </row>
    <row r="13" customFormat="false" ht="12.75" hidden="false" customHeight="false" outlineLevel="0" collapsed="false">
      <c r="A13" s="62" t="s">
        <v>622</v>
      </c>
      <c r="E13" s="0" t="s">
        <v>633</v>
      </c>
    </row>
    <row r="14" customFormat="false" ht="12.75" hidden="false" customHeight="false" outlineLevel="0" collapsed="false">
      <c r="A14" s="62" t="s">
        <v>631</v>
      </c>
      <c r="B14" s="6" t="n">
        <v>696</v>
      </c>
      <c r="C14" s="6" t="n">
        <v>388</v>
      </c>
      <c r="D14" s="6" t="n">
        <v>243</v>
      </c>
    </row>
    <row r="15" customFormat="false" ht="12.75" hidden="false" customHeight="false" outlineLevel="0" collapsed="false">
      <c r="A15" s="62" t="s">
        <v>634</v>
      </c>
      <c r="B15" s="6" t="n">
        <v>169</v>
      </c>
      <c r="C15" s="6" t="n">
        <v>112</v>
      </c>
      <c r="D15" s="6" t="n">
        <v>65</v>
      </c>
    </row>
    <row r="16" customFormat="false" ht="12.75" hidden="false" customHeight="false" outlineLevel="0" collapsed="false">
      <c r="A16" s="62" t="s">
        <v>461</v>
      </c>
      <c r="B16" s="6" t="n">
        <v>86</v>
      </c>
      <c r="C16" s="6" t="n">
        <v>33</v>
      </c>
      <c r="D16" s="6" t="n">
        <v>15</v>
      </c>
    </row>
    <row r="17" customFormat="false" ht="12.75" hidden="false" customHeight="false" outlineLevel="0" collapsed="false">
      <c r="A17" s="62" t="s">
        <v>443</v>
      </c>
      <c r="B17" s="6" t="n">
        <v>153</v>
      </c>
      <c r="C17" s="6" t="n">
        <v>116</v>
      </c>
      <c r="D17" s="6" t="n">
        <v>62</v>
      </c>
    </row>
    <row r="18" customFormat="false" ht="12.75" hidden="false" customHeight="false" outlineLevel="0" collapsed="false">
      <c r="A18" s="62" t="s">
        <v>457</v>
      </c>
      <c r="B18" s="6" t="n">
        <v>81</v>
      </c>
      <c r="C18" s="6" t="n">
        <v>60</v>
      </c>
      <c r="D18" s="6" t="n">
        <v>40</v>
      </c>
    </row>
    <row r="19" customFormat="false" ht="12.75" hidden="false" customHeight="false" outlineLevel="0" collapsed="false">
      <c r="A19" s="62" t="s">
        <v>458</v>
      </c>
      <c r="B19" s="6" t="n">
        <v>144</v>
      </c>
      <c r="C19" s="6" t="n">
        <v>73</v>
      </c>
      <c r="D19" s="6" t="n">
        <v>48</v>
      </c>
    </row>
    <row r="20" customFormat="false" ht="12.75" hidden="false" customHeight="false" outlineLevel="0" collapsed="false">
      <c r="A20" s="62" t="s">
        <v>451</v>
      </c>
      <c r="B20" s="6" t="n">
        <v>179</v>
      </c>
      <c r="C20" s="6" t="n">
        <v>148</v>
      </c>
      <c r="D20" s="6" t="n">
        <v>71</v>
      </c>
    </row>
    <row r="21" customFormat="false" ht="12.75" hidden="false" customHeight="false" outlineLevel="0" collapsed="false">
      <c r="A21" s="62" t="s">
        <v>462</v>
      </c>
      <c r="B21" s="6" t="n">
        <v>41</v>
      </c>
      <c r="C21" s="6" t="n">
        <v>25</v>
      </c>
      <c r="D21" s="6" t="n">
        <v>20</v>
      </c>
    </row>
    <row r="22" customFormat="false" ht="12.75" hidden="false" customHeight="false" outlineLevel="0" collapsed="false">
      <c r="A22" s="62" t="s">
        <v>635</v>
      </c>
      <c r="B22" s="6" t="n">
        <v>125</v>
      </c>
      <c r="C22" s="6" t="n">
        <v>145</v>
      </c>
      <c r="D22" s="6" t="n">
        <v>75</v>
      </c>
    </row>
    <row r="23" customFormat="false" ht="12.75" hidden="false" customHeight="false" outlineLevel="0" collapsed="false">
      <c r="A23" s="62" t="s">
        <v>632</v>
      </c>
      <c r="B23" s="6" t="n">
        <v>95</v>
      </c>
      <c r="C23" s="6" t="n">
        <v>56</v>
      </c>
      <c r="D23" s="6" t="n">
        <v>31</v>
      </c>
    </row>
    <row r="24" customFormat="false" ht="12.75" hidden="false" customHeight="false" outlineLevel="0" collapsed="false">
      <c r="A24" s="62" t="s">
        <v>297</v>
      </c>
      <c r="E24" s="0" t="s">
        <v>636</v>
      </c>
    </row>
    <row r="25" customFormat="false" ht="12.75" hidden="false" customHeight="false" outlineLevel="0" collapsed="false">
      <c r="A25" s="62" t="s">
        <v>631</v>
      </c>
      <c r="B25" s="6" t="n">
        <v>28</v>
      </c>
      <c r="C25" s="6" t="n">
        <v>8</v>
      </c>
      <c r="D25" s="6" t="n">
        <v>3</v>
      </c>
    </row>
    <row r="26" customFormat="false" ht="12.75" hidden="false" customHeight="false" outlineLevel="0" collapsed="false">
      <c r="A26" s="62" t="s">
        <v>634</v>
      </c>
      <c r="B26" s="6" t="n">
        <v>6</v>
      </c>
      <c r="C26" s="6" t="n">
        <v>3</v>
      </c>
      <c r="D26" s="6" t="n">
        <v>2</v>
      </c>
    </row>
    <row r="27" customFormat="false" ht="12.75" hidden="false" customHeight="false" outlineLevel="0" collapsed="false">
      <c r="A27" s="62" t="s">
        <v>458</v>
      </c>
      <c r="B27" s="6" t="n">
        <v>4</v>
      </c>
      <c r="C27" s="6" t="n">
        <v>3</v>
      </c>
      <c r="D27" s="6" t="n">
        <v>1</v>
      </c>
    </row>
    <row r="28" customFormat="false" ht="12.75" hidden="false" customHeight="false" outlineLevel="0" collapsed="false">
      <c r="A28" s="62" t="s">
        <v>461</v>
      </c>
      <c r="B28" s="6" t="n">
        <v>9</v>
      </c>
      <c r="C28" s="6" t="n">
        <v>1</v>
      </c>
      <c r="D28" s="6" t="n">
        <v>2</v>
      </c>
    </row>
    <row r="29" customFormat="false" ht="12.75" hidden="false" customHeight="false" outlineLevel="0" collapsed="false">
      <c r="A29" s="62" t="s">
        <v>443</v>
      </c>
      <c r="B29" s="6" t="n">
        <v>10</v>
      </c>
      <c r="C29" s="6" t="n">
        <v>2</v>
      </c>
      <c r="D29" s="6" t="n">
        <v>1</v>
      </c>
    </row>
    <row r="30" customFormat="false" ht="12.75" hidden="false" customHeight="false" outlineLevel="0" collapsed="false">
      <c r="A30" s="62" t="s">
        <v>451</v>
      </c>
      <c r="B30" s="6" t="n">
        <v>11</v>
      </c>
      <c r="C30" s="6" t="n">
        <v>3</v>
      </c>
      <c r="D30" s="6" t="n">
        <v>2</v>
      </c>
    </row>
    <row r="31" customFormat="false" ht="12.75" hidden="false" customHeight="false" outlineLevel="0" collapsed="false">
      <c r="A31" s="62" t="s">
        <v>635</v>
      </c>
      <c r="B31" s="6" t="n">
        <v>4</v>
      </c>
      <c r="C31" s="6" t="n">
        <v>1</v>
      </c>
      <c r="D31" s="6" t="n">
        <v>0</v>
      </c>
    </row>
    <row r="32" customFormat="false" ht="12.75" hidden="false" customHeight="false" outlineLevel="0" collapsed="false">
      <c r="A32" s="62" t="s">
        <v>637</v>
      </c>
      <c r="B32" s="6" t="n">
        <v>5</v>
      </c>
      <c r="C32" s="6" t="n">
        <v>4</v>
      </c>
      <c r="D32" s="6" t="n">
        <v>7</v>
      </c>
    </row>
    <row r="33" customFormat="false" ht="12.75" hidden="false" customHeight="false" outlineLevel="0" collapsed="false">
      <c r="A33" s="62" t="s">
        <v>632</v>
      </c>
      <c r="B33" s="6" t="n">
        <v>10</v>
      </c>
      <c r="C33" s="6" t="n">
        <v>3</v>
      </c>
      <c r="D33" s="6" t="n">
        <v>2</v>
      </c>
    </row>
    <row r="34" customFormat="false" ht="12.75" hidden="false" customHeight="false" outlineLevel="0" collapsed="false">
      <c r="A34" s="62" t="s">
        <v>638</v>
      </c>
      <c r="E34" s="0" t="s">
        <v>639</v>
      </c>
    </row>
    <row r="35" customFormat="false" ht="12.75" hidden="false" customHeight="false" outlineLevel="0" collapsed="false">
      <c r="A35" s="62" t="s">
        <v>631</v>
      </c>
      <c r="B35" s="6" t="n">
        <v>40</v>
      </c>
      <c r="C35" s="6" t="n">
        <v>194</v>
      </c>
      <c r="D35" s="6" t="n">
        <v>0</v>
      </c>
    </row>
    <row r="36" customFormat="false" ht="12.75" hidden="false" customHeight="false" outlineLevel="0" collapsed="false">
      <c r="A36" s="62" t="s">
        <v>635</v>
      </c>
      <c r="B36" s="6" t="n">
        <v>1</v>
      </c>
      <c r="C36" s="6" t="n">
        <v>23</v>
      </c>
      <c r="D36" s="6" t="n">
        <v>0</v>
      </c>
    </row>
    <row r="37" customFormat="false" ht="12.75" hidden="false" customHeight="false" outlineLevel="0" collapsed="false">
      <c r="A37" s="62" t="s">
        <v>632</v>
      </c>
      <c r="B37" s="6" t="n">
        <v>3</v>
      </c>
      <c r="C37" s="6" t="n">
        <v>11</v>
      </c>
      <c r="D37" s="6" t="n">
        <v>0</v>
      </c>
    </row>
    <row r="38" customFormat="false" ht="12.75" hidden="false" customHeight="false" outlineLevel="0" collapsed="false">
      <c r="A38" s="62" t="s">
        <v>640</v>
      </c>
      <c r="E38" s="0" t="s">
        <v>641</v>
      </c>
    </row>
    <row r="39" customFormat="false" ht="12.75" hidden="false" customHeight="false" outlineLevel="0" collapsed="false">
      <c r="A39" s="62" t="s">
        <v>631</v>
      </c>
      <c r="B39" s="6" t="n">
        <v>42</v>
      </c>
      <c r="C39" s="6" t="n">
        <v>23</v>
      </c>
      <c r="D39" s="6" t="n">
        <v>35</v>
      </c>
    </row>
    <row r="40" customFormat="false" ht="12.75" hidden="false" customHeight="false" outlineLevel="0" collapsed="false">
      <c r="A40" s="62" t="s">
        <v>445</v>
      </c>
      <c r="B40" s="6" t="n">
        <v>12</v>
      </c>
      <c r="C40" s="6" t="n">
        <v>0</v>
      </c>
      <c r="D40" s="6" t="n">
        <v>4</v>
      </c>
    </row>
    <row r="41" customFormat="false" ht="12.75" hidden="false" customHeight="false" outlineLevel="0" collapsed="false">
      <c r="A41" s="62" t="s">
        <v>642</v>
      </c>
      <c r="B41" s="6" t="n">
        <v>0</v>
      </c>
      <c r="C41" s="6" t="n">
        <v>4</v>
      </c>
      <c r="D41" s="6" t="n">
        <v>6</v>
      </c>
    </row>
    <row r="42" customFormat="false" ht="12.75" hidden="false" customHeight="false" outlineLevel="0" collapsed="false">
      <c r="A42" s="62" t="s">
        <v>457</v>
      </c>
      <c r="B42" s="6" t="n">
        <v>1</v>
      </c>
      <c r="C42" s="6" t="n">
        <v>4</v>
      </c>
      <c r="D42" s="6" t="n">
        <v>1</v>
      </c>
    </row>
    <row r="43" customFormat="false" ht="12.75" hidden="false" customHeight="false" outlineLevel="0" collapsed="false">
      <c r="A43" s="62" t="s">
        <v>462</v>
      </c>
      <c r="B43" s="6" t="n">
        <v>3</v>
      </c>
      <c r="C43" s="6" t="n">
        <v>1</v>
      </c>
      <c r="D43" s="6" t="n">
        <v>1</v>
      </c>
    </row>
    <row r="44" customFormat="false" ht="12.75" hidden="false" customHeight="false" outlineLevel="0" collapsed="false">
      <c r="A44" s="62" t="s">
        <v>451</v>
      </c>
      <c r="B44" s="6" t="n">
        <v>1</v>
      </c>
      <c r="C44" s="6" t="n">
        <v>0</v>
      </c>
      <c r="D44" s="6" t="n">
        <v>3</v>
      </c>
    </row>
    <row r="45" customFormat="false" ht="12.75" hidden="false" customHeight="false" outlineLevel="0" collapsed="false">
      <c r="A45" s="62" t="s">
        <v>632</v>
      </c>
      <c r="B45" s="6" t="n">
        <v>2</v>
      </c>
      <c r="C45" s="6" t="n">
        <v>0</v>
      </c>
      <c r="D45" s="6" t="n">
        <v>0</v>
      </c>
    </row>
    <row r="46" customFormat="false" ht="12.75" hidden="false" customHeight="false" outlineLevel="0" collapsed="false">
      <c r="A46" s="62" t="s">
        <v>294</v>
      </c>
      <c r="E46" s="0" t="s">
        <v>643</v>
      </c>
    </row>
    <row r="47" customFormat="false" ht="12.75" hidden="false" customHeight="false" outlineLevel="0" collapsed="false">
      <c r="A47" s="62" t="s">
        <v>631</v>
      </c>
      <c r="B47" s="6" t="n">
        <v>46</v>
      </c>
      <c r="C47" s="6" t="n">
        <v>54</v>
      </c>
      <c r="D47" s="6" t="n">
        <v>0</v>
      </c>
    </row>
    <row r="48" customFormat="false" ht="12.75" hidden="false" customHeight="false" outlineLevel="0" collapsed="false">
      <c r="A48" s="62" t="s">
        <v>436</v>
      </c>
      <c r="B48" s="6" t="n">
        <v>9</v>
      </c>
      <c r="C48" s="6" t="n">
        <v>10</v>
      </c>
      <c r="D48" s="6" t="n">
        <v>0</v>
      </c>
    </row>
    <row r="49" customFormat="false" ht="12.75" hidden="false" customHeight="false" outlineLevel="0" collapsed="false">
      <c r="A49" s="62" t="s">
        <v>461</v>
      </c>
      <c r="B49" s="6" t="n">
        <v>7</v>
      </c>
      <c r="C49" s="6" t="n">
        <v>4</v>
      </c>
      <c r="D49" s="6" t="n">
        <v>0</v>
      </c>
    </row>
    <row r="50" customFormat="false" ht="12.75" hidden="false" customHeight="false" outlineLevel="0" collapsed="false">
      <c r="A50" s="62" t="s">
        <v>443</v>
      </c>
      <c r="B50" s="6" t="n">
        <v>5</v>
      </c>
      <c r="C50" s="6" t="n">
        <v>7</v>
      </c>
      <c r="D50" s="6" t="n">
        <v>9</v>
      </c>
    </row>
    <row r="51" customFormat="false" ht="12.75" hidden="false" customHeight="false" outlineLevel="0" collapsed="false">
      <c r="A51" s="62" t="s">
        <v>642</v>
      </c>
      <c r="B51" s="6" t="n">
        <v>4</v>
      </c>
      <c r="C51" s="6" t="n">
        <v>7</v>
      </c>
      <c r="D51" s="6" t="n">
        <v>0</v>
      </c>
    </row>
    <row r="52" customFormat="false" ht="12.75" hidden="false" customHeight="false" outlineLevel="0" collapsed="false">
      <c r="A52" s="62" t="s">
        <v>457</v>
      </c>
      <c r="B52" s="6" t="n">
        <v>0</v>
      </c>
      <c r="C52" s="6" t="n">
        <v>3</v>
      </c>
      <c r="D52" s="6" t="n">
        <v>0</v>
      </c>
    </row>
    <row r="53" customFormat="false" ht="12.75" hidden="false" customHeight="false" outlineLevel="0" collapsed="false">
      <c r="A53" s="62" t="s">
        <v>445</v>
      </c>
      <c r="B53" s="6" t="n">
        <v>2</v>
      </c>
      <c r="C53" s="6" t="n">
        <v>4</v>
      </c>
      <c r="D53" s="6" t="n">
        <v>0</v>
      </c>
    </row>
    <row r="54" customFormat="false" ht="12.75" hidden="false" customHeight="false" outlineLevel="0" collapsed="false">
      <c r="A54" s="62" t="s">
        <v>435</v>
      </c>
      <c r="B54" s="6" t="n">
        <v>15</v>
      </c>
      <c r="C54" s="6" t="n">
        <v>20</v>
      </c>
      <c r="D54" s="6" t="n">
        <v>0</v>
      </c>
    </row>
    <row r="55" customFormat="false" ht="12.75" hidden="false" customHeight="false" outlineLevel="0" collapsed="false">
      <c r="A55" s="62" t="s">
        <v>462</v>
      </c>
      <c r="B55" s="6" t="n">
        <v>2</v>
      </c>
      <c r="C55" s="6" t="n">
        <v>1</v>
      </c>
      <c r="D55" s="6" t="n">
        <v>0</v>
      </c>
    </row>
    <row r="56" customFormat="false" ht="12.75" hidden="false" customHeight="false" outlineLevel="0" collapsed="false">
      <c r="A56" s="62" t="s">
        <v>439</v>
      </c>
      <c r="B56" s="6" t="n">
        <v>0</v>
      </c>
      <c r="C56" s="6" t="n">
        <v>2</v>
      </c>
      <c r="D56" s="6" t="n">
        <v>0</v>
      </c>
    </row>
    <row r="57" customFormat="false" ht="12.75" hidden="false" customHeight="false" outlineLevel="0" collapsed="false">
      <c r="A57" s="62" t="s">
        <v>458</v>
      </c>
      <c r="B57" s="6" t="n">
        <v>0</v>
      </c>
      <c r="C57" s="6" t="n">
        <v>2</v>
      </c>
      <c r="D57" s="6" t="n">
        <v>0</v>
      </c>
    </row>
    <row r="58" customFormat="false" ht="12.75" hidden="false" customHeight="false" outlineLevel="0" collapsed="false">
      <c r="A58" s="62" t="s">
        <v>632</v>
      </c>
      <c r="B58" s="6" t="n">
        <v>10</v>
      </c>
      <c r="C58" s="6" t="n">
        <v>8</v>
      </c>
      <c r="D58" s="6" t="n">
        <v>0</v>
      </c>
    </row>
    <row r="59" customFormat="false" ht="12.75" hidden="false" customHeight="false" outlineLevel="0" collapsed="false">
      <c r="A59" s="62" t="s">
        <v>281</v>
      </c>
      <c r="E59" s="0" t="s">
        <v>644</v>
      </c>
    </row>
    <row r="60" customFormat="false" ht="12.75" hidden="false" customHeight="false" outlineLevel="0" collapsed="false">
      <c r="A60" s="62" t="s">
        <v>631</v>
      </c>
      <c r="B60" s="6" t="n">
        <v>166</v>
      </c>
      <c r="C60" s="6" t="n">
        <v>88</v>
      </c>
      <c r="D60" s="6" t="n">
        <v>0</v>
      </c>
    </row>
    <row r="61" customFormat="false" ht="12.75" hidden="false" customHeight="false" outlineLevel="0" collapsed="false">
      <c r="A61" s="62" t="s">
        <v>462</v>
      </c>
      <c r="B61" s="6" t="n">
        <v>8</v>
      </c>
      <c r="C61" s="6" t="n">
        <v>3</v>
      </c>
      <c r="D61" s="6" t="n">
        <v>0</v>
      </c>
    </row>
    <row r="62" customFormat="false" ht="12.75" hidden="false" customHeight="false" outlineLevel="0" collapsed="false">
      <c r="A62" s="62" t="s">
        <v>451</v>
      </c>
      <c r="B62" s="6" t="n">
        <v>22</v>
      </c>
      <c r="C62" s="6" t="n">
        <v>13</v>
      </c>
      <c r="D62" s="6" t="n">
        <v>0</v>
      </c>
    </row>
    <row r="63" customFormat="false" ht="12.75" hidden="false" customHeight="false" outlineLevel="0" collapsed="false">
      <c r="A63" s="62" t="s">
        <v>445</v>
      </c>
      <c r="B63" s="6" t="n">
        <v>12</v>
      </c>
      <c r="C63" s="6" t="n">
        <v>19</v>
      </c>
      <c r="D63" s="6" t="n">
        <v>0</v>
      </c>
    </row>
    <row r="64" customFormat="false" ht="12.75" hidden="false" customHeight="false" outlineLevel="0" collapsed="false">
      <c r="A64" s="62" t="s">
        <v>634</v>
      </c>
      <c r="B64" s="6" t="n">
        <v>31</v>
      </c>
      <c r="C64" s="6" t="n">
        <v>12</v>
      </c>
      <c r="D64" s="6" t="n">
        <v>0</v>
      </c>
    </row>
    <row r="65" customFormat="false" ht="12.75" hidden="false" customHeight="false" outlineLevel="0" collapsed="false">
      <c r="A65" s="62" t="s">
        <v>642</v>
      </c>
      <c r="B65" s="6" t="n">
        <v>12</v>
      </c>
      <c r="C65" s="6" t="n">
        <v>9</v>
      </c>
      <c r="D65" s="6" t="n">
        <v>0</v>
      </c>
    </row>
    <row r="66" customFormat="false" ht="12.75" hidden="false" customHeight="false" outlineLevel="0" collapsed="false">
      <c r="A66" s="62" t="s">
        <v>439</v>
      </c>
      <c r="B66" s="6" t="n">
        <v>26</v>
      </c>
      <c r="C66" s="6" t="n">
        <v>8</v>
      </c>
      <c r="D66" s="6" t="n">
        <v>0</v>
      </c>
    </row>
    <row r="67" customFormat="false" ht="12.75" hidden="false" customHeight="false" outlineLevel="0" collapsed="false">
      <c r="A67" s="62" t="s">
        <v>458</v>
      </c>
      <c r="B67" s="6" t="n">
        <v>36</v>
      </c>
      <c r="C67" s="6" t="n">
        <v>19</v>
      </c>
      <c r="D67" s="6" t="n">
        <v>0</v>
      </c>
    </row>
    <row r="68" customFormat="false" ht="12.75" hidden="false" customHeight="false" outlineLevel="0" collapsed="false">
      <c r="A68" s="62" t="s">
        <v>637</v>
      </c>
      <c r="B68" s="6" t="n">
        <v>24</v>
      </c>
      <c r="C68" s="6" t="n">
        <v>9</v>
      </c>
      <c r="D68" s="6" t="n">
        <v>0</v>
      </c>
    </row>
    <row r="69" customFormat="false" ht="12.75" hidden="false" customHeight="false" outlineLevel="0" collapsed="false">
      <c r="A69" s="62" t="s">
        <v>632</v>
      </c>
      <c r="B69" s="6" t="n">
        <v>29</v>
      </c>
      <c r="C69" s="6" t="n">
        <v>15</v>
      </c>
      <c r="D69" s="6" t="n">
        <v>0</v>
      </c>
    </row>
    <row r="70" customFormat="false" ht="12.75" hidden="false" customHeight="false" outlineLevel="0" collapsed="false">
      <c r="A70" s="62" t="s">
        <v>271</v>
      </c>
      <c r="E70" s="0" t="s">
        <v>645</v>
      </c>
    </row>
    <row r="71" customFormat="false" ht="12.75" hidden="false" customHeight="false" outlineLevel="0" collapsed="false">
      <c r="A71" s="62" t="s">
        <v>631</v>
      </c>
      <c r="B71" s="6" t="n">
        <v>58</v>
      </c>
      <c r="C71" s="6" t="n">
        <v>30</v>
      </c>
      <c r="D71" s="6" t="n">
        <v>0</v>
      </c>
    </row>
    <row r="72" customFormat="false" ht="12.75" hidden="false" customHeight="false" outlineLevel="0" collapsed="false">
      <c r="A72" s="62" t="s">
        <v>634</v>
      </c>
      <c r="B72" s="6" t="n">
        <v>7</v>
      </c>
      <c r="C72" s="6" t="n">
        <v>2</v>
      </c>
      <c r="D72" s="6" t="n">
        <v>0</v>
      </c>
    </row>
    <row r="73" customFormat="false" ht="12.75" hidden="false" customHeight="false" outlineLevel="0" collapsed="false">
      <c r="A73" s="62" t="s">
        <v>443</v>
      </c>
      <c r="B73" s="6" t="n">
        <v>6</v>
      </c>
      <c r="C73" s="6" t="n">
        <v>0</v>
      </c>
      <c r="D73" s="6" t="n">
        <v>0</v>
      </c>
    </row>
    <row r="74" customFormat="false" ht="12.75" hidden="false" customHeight="false" outlineLevel="0" collapsed="false">
      <c r="A74" s="62" t="s">
        <v>451</v>
      </c>
      <c r="B74" s="6" t="n">
        <v>6</v>
      </c>
      <c r="C74" s="6" t="n">
        <v>2</v>
      </c>
      <c r="D74" s="6" t="n">
        <v>0</v>
      </c>
    </row>
    <row r="75" customFormat="false" ht="12.75" hidden="false" customHeight="false" outlineLevel="0" collapsed="false">
      <c r="A75" s="62" t="s">
        <v>445</v>
      </c>
      <c r="B75" s="6" t="n">
        <v>5</v>
      </c>
      <c r="C75" s="6" t="n">
        <v>0</v>
      </c>
      <c r="D75" s="6" t="n">
        <v>0</v>
      </c>
    </row>
    <row r="76" customFormat="false" ht="12.75" hidden="false" customHeight="false" outlineLevel="0" collapsed="false">
      <c r="A76" s="62" t="s">
        <v>457</v>
      </c>
      <c r="B76" s="6" t="n">
        <v>2</v>
      </c>
      <c r="C76" s="6" t="n">
        <v>0</v>
      </c>
      <c r="D76" s="6" t="n">
        <v>0</v>
      </c>
    </row>
    <row r="77" customFormat="false" ht="12.75" hidden="false" customHeight="false" outlineLevel="0" collapsed="false">
      <c r="A77" s="62" t="s">
        <v>462</v>
      </c>
      <c r="B77" s="6" t="n">
        <v>2</v>
      </c>
      <c r="C77" s="6" t="n">
        <v>0</v>
      </c>
      <c r="D77" s="6" t="n">
        <v>0</v>
      </c>
    </row>
    <row r="78" customFormat="false" ht="12.75" hidden="false" customHeight="false" outlineLevel="0" collapsed="false">
      <c r="A78" s="62" t="s">
        <v>635</v>
      </c>
      <c r="B78" s="6" t="n">
        <v>7</v>
      </c>
      <c r="C78" s="6" t="n">
        <v>0</v>
      </c>
      <c r="D78" s="6" t="n">
        <v>0</v>
      </c>
    </row>
    <row r="79" customFormat="false" ht="12.75" hidden="false" customHeight="false" outlineLevel="0" collapsed="false">
      <c r="A79" s="62" t="s">
        <v>632</v>
      </c>
      <c r="B79" s="6" t="n">
        <v>1</v>
      </c>
      <c r="C79" s="6" t="n">
        <v>0</v>
      </c>
      <c r="D79" s="6" t="n">
        <v>0</v>
      </c>
    </row>
    <row r="80" customFormat="false" ht="12.75" hidden="false" customHeight="false" outlineLevel="0" collapsed="false">
      <c r="A80" s="62" t="s">
        <v>646</v>
      </c>
      <c r="E80" s="0" t="s">
        <v>354</v>
      </c>
    </row>
    <row r="81" customFormat="false" ht="12.75" hidden="false" customHeight="false" outlineLevel="0" collapsed="false">
      <c r="A81" s="62" t="s">
        <v>631</v>
      </c>
      <c r="B81" s="6" t="n">
        <v>155</v>
      </c>
      <c r="C81" s="6" t="n">
        <v>52</v>
      </c>
      <c r="D81" s="6" t="n">
        <v>0</v>
      </c>
    </row>
    <row r="82" customFormat="false" ht="12.75" hidden="false" customHeight="false" outlineLevel="0" collapsed="false">
      <c r="A82" s="62" t="s">
        <v>451</v>
      </c>
      <c r="B82" s="6" t="n">
        <v>17</v>
      </c>
      <c r="C82" s="6" t="n">
        <v>11</v>
      </c>
      <c r="D82" s="6" t="n">
        <v>0</v>
      </c>
    </row>
    <row r="83" customFormat="false" ht="12.75" hidden="false" customHeight="false" outlineLevel="0" collapsed="false">
      <c r="A83" s="62" t="s">
        <v>443</v>
      </c>
      <c r="B83" s="6" t="n">
        <v>19</v>
      </c>
      <c r="C83" s="6" t="n">
        <v>7</v>
      </c>
      <c r="D83" s="6" t="n">
        <v>0</v>
      </c>
    </row>
    <row r="84" customFormat="false" ht="12.75" hidden="false" customHeight="false" outlineLevel="0" collapsed="false">
      <c r="A84" s="62" t="s">
        <v>457</v>
      </c>
      <c r="B84" s="6" t="n">
        <v>7</v>
      </c>
      <c r="C84" s="6" t="n">
        <v>7</v>
      </c>
      <c r="D84" s="6" t="n">
        <v>0</v>
      </c>
    </row>
    <row r="85" customFormat="false" ht="12.75" hidden="false" customHeight="false" outlineLevel="0" collapsed="false">
      <c r="A85" s="62" t="s">
        <v>445</v>
      </c>
      <c r="B85" s="6" t="n">
        <v>12</v>
      </c>
      <c r="C85" s="6" t="n">
        <v>4</v>
      </c>
      <c r="D85" s="6" t="n">
        <v>0</v>
      </c>
    </row>
    <row r="86" customFormat="false" ht="12.75" hidden="false" customHeight="false" outlineLevel="0" collapsed="false">
      <c r="A86" s="62" t="s">
        <v>634</v>
      </c>
      <c r="B86" s="6" t="n">
        <v>19</v>
      </c>
      <c r="C86" s="6" t="n">
        <v>5</v>
      </c>
      <c r="D86" s="6" t="n">
        <v>0</v>
      </c>
    </row>
    <row r="87" customFormat="false" ht="12.75" hidden="false" customHeight="false" outlineLevel="0" collapsed="false">
      <c r="A87" s="62" t="s">
        <v>439</v>
      </c>
      <c r="B87" s="6" t="n">
        <v>8</v>
      </c>
      <c r="C87" s="6" t="n">
        <v>5</v>
      </c>
      <c r="D87" s="6" t="n">
        <v>0</v>
      </c>
    </row>
    <row r="88" customFormat="false" ht="12.75" hidden="false" customHeight="false" outlineLevel="0" collapsed="false">
      <c r="A88" s="62" t="s">
        <v>635</v>
      </c>
      <c r="B88" s="6" t="n">
        <v>2</v>
      </c>
      <c r="C88" s="6" t="n">
        <v>2</v>
      </c>
      <c r="D88" s="6" t="n">
        <v>0</v>
      </c>
    </row>
    <row r="89" customFormat="false" ht="12.75" hidden="false" customHeight="false" outlineLevel="0" collapsed="false">
      <c r="A89" s="62" t="s">
        <v>647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5"/>
  <sheetViews>
    <sheetView showFormulas="false" showGridLines="true" showRowColHeaders="true" showZeros="true" rightToLeft="false" tabSelected="false" showOutlineSymbols="true" defaultGridColor="true" view="normal" topLeftCell="A1" colorId="64" zoomScale="55" zoomScaleNormal="55" zoomScalePageLayoutView="100" workbookViewId="0">
      <selection pane="topLeft" activeCell="C27" activeCellId="1" sqref="B3:EH3 C27"/>
    </sheetView>
  </sheetViews>
  <sheetFormatPr defaultColWidth="11.5625" defaultRowHeight="12.75" zeroHeight="false" outlineLevelRow="0" outlineLevelCol="0"/>
  <cols>
    <col collapsed="false" customWidth="true" hidden="false" outlineLevel="0" max="1" min="1" style="0" width="20.33"/>
    <col collapsed="false" customWidth="true" hidden="false" outlineLevel="0" max="64" min="2" style="0" width="11.67"/>
  </cols>
  <sheetData>
    <row r="1" customFormat="false" ht="12.75" hidden="false" customHeight="false" outlineLevel="0" collapsed="false">
      <c r="A1" s="0" t="s">
        <v>648</v>
      </c>
      <c r="B1" s="0" t="s">
        <v>649</v>
      </c>
      <c r="C1" s="0" t="s">
        <v>650</v>
      </c>
    </row>
    <row r="2" customFormat="false" ht="12.75" hidden="false" customHeight="false" outlineLevel="0" collapsed="false">
      <c r="A2" s="0" t="s">
        <v>631</v>
      </c>
      <c r="B2" s="0" t="n">
        <v>185</v>
      </c>
      <c r="C2" s="0" t="n">
        <v>88</v>
      </c>
    </row>
    <row r="3" customFormat="false" ht="12.75" hidden="false" customHeight="false" outlineLevel="0" collapsed="false">
      <c r="A3" s="0" t="s">
        <v>461</v>
      </c>
      <c r="B3" s="0" t="n">
        <v>6</v>
      </c>
      <c r="C3" s="0" t="n">
        <v>11</v>
      </c>
    </row>
    <row r="4" customFormat="false" ht="12.75" hidden="false" customHeight="false" outlineLevel="0" collapsed="false">
      <c r="A4" s="0" t="s">
        <v>443</v>
      </c>
      <c r="B4" s="0" t="n">
        <v>38</v>
      </c>
      <c r="C4" s="0" t="n">
        <v>14</v>
      </c>
    </row>
    <row r="5" customFormat="false" ht="12.75" hidden="false" customHeight="false" outlineLevel="0" collapsed="false">
      <c r="A5" s="24" t="s">
        <v>458</v>
      </c>
      <c r="B5" s="0" t="n">
        <v>26</v>
      </c>
      <c r="C5" s="0" t="n">
        <v>12</v>
      </c>
    </row>
    <row r="6" customFormat="false" ht="12.75" hidden="false" customHeight="false" outlineLevel="0" collapsed="false">
      <c r="A6" s="0" t="s">
        <v>651</v>
      </c>
      <c r="B6" s="0" t="n">
        <v>41</v>
      </c>
      <c r="C6" s="0" t="n">
        <v>12</v>
      </c>
    </row>
    <row r="7" customFormat="false" ht="12.75" hidden="false" customHeight="false" outlineLevel="0" collapsed="false">
      <c r="A7" s="0" t="s">
        <v>652</v>
      </c>
      <c r="B7" s="0" t="n">
        <v>20</v>
      </c>
      <c r="C7" s="0" t="n">
        <v>1</v>
      </c>
    </row>
    <row r="8" customFormat="false" ht="12.75" hidden="false" customHeight="false" outlineLevel="0" collapsed="false">
      <c r="A8" s="0" t="s">
        <v>653</v>
      </c>
      <c r="B8" s="0" t="n">
        <v>2</v>
      </c>
      <c r="C8" s="0" t="n">
        <v>2</v>
      </c>
    </row>
    <row r="9" customFormat="false" ht="12.75" hidden="false" customHeight="false" outlineLevel="0" collapsed="false">
      <c r="A9" s="0" t="s">
        <v>445</v>
      </c>
      <c r="B9" s="0" t="n">
        <v>9</v>
      </c>
      <c r="C9" s="0" t="n">
        <v>3</v>
      </c>
    </row>
    <row r="10" customFormat="false" ht="12.75" hidden="false" customHeight="false" outlineLevel="0" collapsed="false">
      <c r="A10" s="0" t="s">
        <v>654</v>
      </c>
      <c r="B10" s="0" t="n">
        <v>16</v>
      </c>
      <c r="C10" s="0" t="n">
        <v>4</v>
      </c>
    </row>
    <row r="11" customFormat="false" ht="12.75" hidden="false" customHeight="false" outlineLevel="0" collapsed="false">
      <c r="A11" s="0" t="s">
        <v>655</v>
      </c>
    </row>
    <row r="12" customFormat="false" ht="12.75" hidden="false" customHeight="false" outlineLevel="0" collapsed="false">
      <c r="A12" s="0" t="s">
        <v>631</v>
      </c>
      <c r="B12" s="0" t="n">
        <v>12</v>
      </c>
      <c r="C12" s="0" t="n">
        <v>10</v>
      </c>
    </row>
    <row r="13" customFormat="false" ht="12.75" hidden="false" customHeight="false" outlineLevel="0" collapsed="false">
      <c r="A13" s="0" t="s">
        <v>634</v>
      </c>
      <c r="B13" s="0" t="n">
        <v>2</v>
      </c>
      <c r="C13" s="0" t="n">
        <v>3</v>
      </c>
    </row>
    <row r="14" customFormat="false" ht="12.75" hidden="false" customHeight="false" outlineLevel="0" collapsed="false">
      <c r="A14" s="0" t="s">
        <v>438</v>
      </c>
      <c r="B14" s="0" t="n">
        <v>1</v>
      </c>
      <c r="C14" s="0" t="n">
        <v>1</v>
      </c>
    </row>
    <row r="15" customFormat="false" ht="12.75" hidden="false" customHeight="false" outlineLevel="0" collapsed="false">
      <c r="A15" s="0" t="s">
        <v>443</v>
      </c>
      <c r="B15" s="0" t="n">
        <v>3</v>
      </c>
      <c r="C15" s="0" t="n">
        <v>3</v>
      </c>
    </row>
    <row r="16" customFormat="false" ht="12.75" hidden="false" customHeight="false" outlineLevel="0" collapsed="false">
      <c r="A16" s="0" t="s">
        <v>461</v>
      </c>
      <c r="B16" s="0" t="n">
        <v>2</v>
      </c>
      <c r="C16" s="0" t="n">
        <v>1</v>
      </c>
    </row>
    <row r="17" customFormat="false" ht="12.75" hidden="false" customHeight="false" outlineLevel="0" collapsed="false">
      <c r="A17" s="0" t="s">
        <v>458</v>
      </c>
      <c r="B17" s="0" t="n">
        <v>0</v>
      </c>
      <c r="C17" s="0" t="n">
        <v>1</v>
      </c>
    </row>
    <row r="18" customFormat="false" ht="12.75" hidden="false" customHeight="false" outlineLevel="0" collapsed="false">
      <c r="A18" s="0" t="s">
        <v>191</v>
      </c>
    </row>
    <row r="19" customFormat="false" ht="12.75" hidden="false" customHeight="false" outlineLevel="0" collapsed="false">
      <c r="A19" s="0" t="s">
        <v>631</v>
      </c>
      <c r="B19" s="0" t="n">
        <v>130</v>
      </c>
      <c r="C19" s="0" t="n">
        <v>66</v>
      </c>
    </row>
    <row r="20" customFormat="false" ht="12.75" hidden="false" customHeight="false" outlineLevel="0" collapsed="false">
      <c r="A20" s="0" t="s">
        <v>438</v>
      </c>
      <c r="B20" s="0" t="n">
        <v>5</v>
      </c>
      <c r="C20" s="0" t="n">
        <v>10</v>
      </c>
    </row>
    <row r="21" customFormat="false" ht="12.75" hidden="false" customHeight="false" outlineLevel="0" collapsed="false">
      <c r="A21" s="0" t="s">
        <v>634</v>
      </c>
      <c r="B21" s="0" t="n">
        <v>12</v>
      </c>
      <c r="C21" s="0" t="n">
        <v>4</v>
      </c>
    </row>
    <row r="22" customFormat="false" ht="12.75" hidden="false" customHeight="false" outlineLevel="0" collapsed="false">
      <c r="A22" s="0" t="s">
        <v>651</v>
      </c>
      <c r="B22" s="0" t="n">
        <v>66</v>
      </c>
      <c r="C22" s="0" t="n">
        <v>10</v>
      </c>
    </row>
    <row r="23" customFormat="false" ht="12.75" hidden="false" customHeight="false" outlineLevel="0" collapsed="false">
      <c r="A23" s="0" t="s">
        <v>654</v>
      </c>
      <c r="B23" s="0" t="n">
        <v>2</v>
      </c>
      <c r="C23" s="0" t="n">
        <v>3</v>
      </c>
    </row>
    <row r="24" customFormat="false" ht="12.75" hidden="false" customHeight="false" outlineLevel="0" collapsed="false">
      <c r="A24" s="0" t="s">
        <v>142</v>
      </c>
    </row>
    <row r="25" customFormat="false" ht="12.75" hidden="false" customHeight="false" outlineLevel="0" collapsed="false">
      <c r="A25" s="0" t="s">
        <v>631</v>
      </c>
      <c r="B25" s="0" t="n">
        <v>3277</v>
      </c>
      <c r="C25" s="0" t="n">
        <v>105</v>
      </c>
    </row>
    <row r="26" customFormat="false" ht="12.75" hidden="false" customHeight="false" outlineLevel="0" collapsed="false">
      <c r="A26" s="0" t="s">
        <v>656</v>
      </c>
      <c r="B26" s="0" t="n">
        <v>1159</v>
      </c>
      <c r="C26" s="0" t="n">
        <v>42</v>
      </c>
    </row>
    <row r="27" customFormat="false" ht="12.75" hidden="false" customHeight="false" outlineLevel="0" collapsed="false">
      <c r="A27" s="0" t="s">
        <v>49</v>
      </c>
    </row>
    <row r="28" customFormat="false" ht="12.75" hidden="false" customHeight="false" outlineLevel="0" collapsed="false">
      <c r="A28" s="0" t="s">
        <v>631</v>
      </c>
      <c r="B28" s="0" t="n">
        <v>4872</v>
      </c>
      <c r="C28" s="0" t="n">
        <v>126</v>
      </c>
    </row>
    <row r="29" customFormat="false" ht="12.75" hidden="false" customHeight="false" outlineLevel="0" collapsed="false">
      <c r="A29" s="0" t="s">
        <v>443</v>
      </c>
      <c r="B29" s="0" t="n">
        <v>779</v>
      </c>
      <c r="C29" s="0" t="n">
        <v>25</v>
      </c>
    </row>
    <row r="30" customFormat="false" ht="12.75" hidden="false" customHeight="false" outlineLevel="0" collapsed="false">
      <c r="A30" s="0" t="s">
        <v>651</v>
      </c>
      <c r="B30" s="0" t="n">
        <v>2192</v>
      </c>
      <c r="C30" s="0" t="n">
        <v>63</v>
      </c>
    </row>
    <row r="31" customFormat="false" ht="12.75" hidden="false" customHeight="false" outlineLevel="0" collapsed="false">
      <c r="A31" s="0" t="s">
        <v>634</v>
      </c>
      <c r="B31" s="0" t="n">
        <v>1705</v>
      </c>
      <c r="C31" s="0" t="n">
        <v>41</v>
      </c>
    </row>
    <row r="32" customFormat="false" ht="12.75" hidden="false" customHeight="false" outlineLevel="0" collapsed="false">
      <c r="A32" s="0" t="s">
        <v>439</v>
      </c>
      <c r="B32" s="0" t="n">
        <v>438</v>
      </c>
      <c r="C32" s="0" t="n">
        <v>7</v>
      </c>
    </row>
    <row r="33" customFormat="false" ht="12.75" hidden="false" customHeight="false" outlineLevel="0" collapsed="false">
      <c r="A33" s="0" t="s">
        <v>657</v>
      </c>
      <c r="B33" s="0" t="n">
        <v>1608</v>
      </c>
      <c r="C33" s="0" t="n">
        <v>33</v>
      </c>
    </row>
    <row r="34" customFormat="false" ht="12.75" hidden="false" customHeight="false" outlineLevel="0" collapsed="false">
      <c r="A34" s="0" t="s">
        <v>632</v>
      </c>
      <c r="B34" s="0" t="n">
        <v>231</v>
      </c>
      <c r="C34" s="0" t="n">
        <v>4</v>
      </c>
    </row>
    <row r="35" customFormat="false" ht="12.75" hidden="false" customHeight="false" outlineLevel="0" collapsed="false">
      <c r="A35" s="0" t="s">
        <v>647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V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1" activeCellId="1" sqref="B3:EH3 I21"/>
    </sheetView>
  </sheetViews>
  <sheetFormatPr defaultColWidth="11.66796875" defaultRowHeight="12.75" zeroHeight="false" outlineLevelRow="0" outlineLevelCol="0"/>
  <cols>
    <col collapsed="false" customWidth="true" hidden="false" outlineLevel="0" max="1" min="1" style="42" width="21.44"/>
    <col collapsed="false" customWidth="true" hidden="false" outlineLevel="0" max="2" min="2" style="45" width="6.67"/>
    <col collapsed="false" customWidth="true" hidden="false" outlineLevel="0" max="3" min="3" style="45" width="4.44"/>
    <col collapsed="false" customWidth="true" hidden="false" outlineLevel="0" max="6" min="4" style="45" width="3.34"/>
    <col collapsed="false" customWidth="true" hidden="false" outlineLevel="0" max="10" min="7" style="64" width="3.34"/>
    <col collapsed="false" customWidth="true" hidden="false" outlineLevel="0" max="11" min="11" style="42" width="3.34"/>
    <col collapsed="false" customWidth="true" hidden="false" outlineLevel="0" max="12" min="12" style="42" width="4.89"/>
    <col collapsed="false" customWidth="true" hidden="false" outlineLevel="0" max="14" min="13" style="42" width="3.34"/>
    <col collapsed="false" customWidth="true" hidden="false" outlineLevel="0" max="15" min="15" style="64" width="3.34"/>
    <col collapsed="false" customWidth="true" hidden="false" outlineLevel="0" max="16" min="16" style="64" width="4.89"/>
    <col collapsed="false" customWidth="true" hidden="false" outlineLevel="0" max="18" min="17" style="64" width="3.34"/>
    <col collapsed="false" customWidth="true" hidden="false" outlineLevel="0" max="19" min="19" style="42" width="3.34"/>
    <col collapsed="false" customWidth="true" hidden="false" outlineLevel="0" max="20" min="20" style="42" width="4.89"/>
    <col collapsed="false" customWidth="true" hidden="false" outlineLevel="0" max="22" min="21" style="42" width="3.34"/>
    <col collapsed="false" customWidth="true" hidden="false" outlineLevel="0" max="23" min="23" style="64" width="3.34"/>
    <col collapsed="false" customWidth="true" hidden="false" outlineLevel="0" max="24" min="24" style="64" width="4.89"/>
    <col collapsed="false" customWidth="true" hidden="false" outlineLevel="0" max="26" min="25" style="64" width="3.34"/>
    <col collapsed="false" customWidth="true" hidden="false" outlineLevel="0" max="30" min="27" style="42" width="3.34"/>
    <col collapsed="false" customWidth="true" hidden="false" outlineLevel="0" max="34" min="31" style="64" width="3.34"/>
    <col collapsed="false" customWidth="true" hidden="false" outlineLevel="0" max="35" min="35" style="42" width="3.34"/>
    <col collapsed="false" customWidth="true" hidden="false" outlineLevel="0" max="36" min="36" style="42" width="4.89"/>
    <col collapsed="false" customWidth="true" hidden="false" outlineLevel="0" max="38" min="37" style="42" width="3.34"/>
    <col collapsed="false" customWidth="true" hidden="false" outlineLevel="0" max="39" min="39" style="64" width="3.34"/>
    <col collapsed="false" customWidth="true" hidden="false" outlineLevel="0" max="40" min="40" style="64" width="4.89"/>
    <col collapsed="false" customWidth="true" hidden="false" outlineLevel="0" max="42" min="41" style="64" width="3.34"/>
    <col collapsed="false" customWidth="true" hidden="false" outlineLevel="0" max="46" min="43" style="42" width="3.34"/>
    <col collapsed="false" customWidth="true" hidden="false" outlineLevel="0" max="50" min="47" style="64" width="3.34"/>
    <col collapsed="false" customWidth="true" hidden="false" outlineLevel="0" max="51" min="51" style="42" width="3.34"/>
    <col collapsed="false" customWidth="true" hidden="false" outlineLevel="0" max="52" min="52" style="42" width="4.89"/>
    <col collapsed="false" customWidth="true" hidden="false" outlineLevel="0" max="54" min="53" style="42" width="3.34"/>
    <col collapsed="false" customWidth="true" hidden="false" outlineLevel="0" max="55" min="55" style="64" width="3.34"/>
    <col collapsed="false" customWidth="true" hidden="false" outlineLevel="0" max="56" min="56" style="64" width="4.89"/>
    <col collapsed="false" customWidth="true" hidden="false" outlineLevel="0" max="58" min="57" style="64" width="3.34"/>
    <col collapsed="false" customWidth="true" hidden="false" outlineLevel="0" max="62" min="59" style="42" width="3.34"/>
    <col collapsed="false" customWidth="true" hidden="false" outlineLevel="0" max="66" min="63" style="64" width="3.34"/>
    <col collapsed="false" customWidth="true" hidden="false" outlineLevel="0" max="70" min="67" style="42" width="3.34"/>
    <col collapsed="false" customWidth="true" hidden="false" outlineLevel="0" max="74" min="71" style="64" width="3.34"/>
    <col collapsed="false" customWidth="true" hidden="false" outlineLevel="0" max="1024" min="1021" style="0" width="11.56"/>
  </cols>
  <sheetData>
    <row r="1" customFormat="false" ht="75" hidden="false" customHeight="false" outlineLevel="0" collapsed="false">
      <c r="A1" s="50" t="s">
        <v>1</v>
      </c>
      <c r="B1" s="50" t="s">
        <v>536</v>
      </c>
      <c r="C1" s="50" t="s">
        <v>432</v>
      </c>
      <c r="D1" s="50" t="s">
        <v>658</v>
      </c>
      <c r="E1" s="65" t="s">
        <v>659</v>
      </c>
      <c r="F1" s="50" t="s">
        <v>660</v>
      </c>
      <c r="G1" s="66" t="s">
        <v>547</v>
      </c>
      <c r="H1" s="66" t="s">
        <v>548</v>
      </c>
      <c r="I1" s="66" t="s">
        <v>549</v>
      </c>
      <c r="J1" s="66" t="s">
        <v>550</v>
      </c>
      <c r="K1" s="50" t="s">
        <v>551</v>
      </c>
      <c r="L1" s="50" t="s">
        <v>552</v>
      </c>
      <c r="M1" s="50" t="s">
        <v>553</v>
      </c>
      <c r="N1" s="50" t="s">
        <v>554</v>
      </c>
      <c r="O1" s="66" t="s">
        <v>555</v>
      </c>
      <c r="P1" s="66" t="s">
        <v>556</v>
      </c>
      <c r="Q1" s="66" t="s">
        <v>557</v>
      </c>
      <c r="R1" s="66" t="s">
        <v>558</v>
      </c>
      <c r="S1" s="50" t="s">
        <v>559</v>
      </c>
      <c r="T1" s="50" t="s">
        <v>560</v>
      </c>
      <c r="U1" s="50" t="s">
        <v>561</v>
      </c>
      <c r="V1" s="50" t="s">
        <v>562</v>
      </c>
      <c r="W1" s="66" t="s">
        <v>563</v>
      </c>
      <c r="X1" s="66" t="s">
        <v>564</v>
      </c>
      <c r="Y1" s="66" t="s">
        <v>565</v>
      </c>
      <c r="Z1" s="66" t="s">
        <v>566</v>
      </c>
      <c r="AA1" s="50" t="s">
        <v>567</v>
      </c>
      <c r="AB1" s="50" t="s">
        <v>568</v>
      </c>
      <c r="AC1" s="50" t="s">
        <v>569</v>
      </c>
      <c r="AD1" s="50" t="s">
        <v>570</v>
      </c>
      <c r="AE1" s="66" t="s">
        <v>571</v>
      </c>
      <c r="AF1" s="66" t="s">
        <v>572</v>
      </c>
      <c r="AG1" s="66" t="s">
        <v>573</v>
      </c>
      <c r="AH1" s="66" t="s">
        <v>574</v>
      </c>
      <c r="AI1" s="50" t="s">
        <v>575</v>
      </c>
      <c r="AJ1" s="50" t="s">
        <v>576</v>
      </c>
      <c r="AK1" s="50" t="s">
        <v>577</v>
      </c>
      <c r="AL1" s="50" t="s">
        <v>578</v>
      </c>
      <c r="AM1" s="66" t="s">
        <v>579</v>
      </c>
      <c r="AN1" s="66" t="s">
        <v>580</v>
      </c>
      <c r="AO1" s="66" t="s">
        <v>581</v>
      </c>
      <c r="AP1" s="66" t="s">
        <v>582</v>
      </c>
      <c r="AQ1" s="50" t="s">
        <v>661</v>
      </c>
      <c r="AR1" s="50" t="s">
        <v>662</v>
      </c>
      <c r="AS1" s="50" t="s">
        <v>663</v>
      </c>
      <c r="AT1" s="50" t="s">
        <v>664</v>
      </c>
      <c r="AU1" s="66" t="s">
        <v>587</v>
      </c>
      <c r="AV1" s="66" t="s">
        <v>588</v>
      </c>
      <c r="AW1" s="66" t="s">
        <v>589</v>
      </c>
      <c r="AX1" s="66" t="s">
        <v>590</v>
      </c>
      <c r="AY1" s="50" t="s">
        <v>595</v>
      </c>
      <c r="AZ1" s="50" t="s">
        <v>596</v>
      </c>
      <c r="BA1" s="50" t="s">
        <v>597</v>
      </c>
      <c r="BB1" s="50" t="s">
        <v>598</v>
      </c>
      <c r="BC1" s="66" t="s">
        <v>599</v>
      </c>
      <c r="BD1" s="66" t="s">
        <v>600</v>
      </c>
      <c r="BE1" s="66" t="s">
        <v>601</v>
      </c>
      <c r="BF1" s="66" t="s">
        <v>602</v>
      </c>
      <c r="BG1" s="50" t="s">
        <v>603</v>
      </c>
      <c r="BH1" s="50" t="s">
        <v>604</v>
      </c>
      <c r="BI1" s="50" t="s">
        <v>605</v>
      </c>
      <c r="BJ1" s="50" t="s">
        <v>606</v>
      </c>
      <c r="BK1" s="66" t="s">
        <v>665</v>
      </c>
      <c r="BL1" s="66" t="s">
        <v>666</v>
      </c>
      <c r="BM1" s="66" t="s">
        <v>667</v>
      </c>
      <c r="BN1" s="66" t="s">
        <v>668</v>
      </c>
      <c r="BO1" s="50" t="s">
        <v>669</v>
      </c>
      <c r="BP1" s="50" t="s">
        <v>670</v>
      </c>
      <c r="BQ1" s="50" t="s">
        <v>671</v>
      </c>
      <c r="BR1" s="50" t="s">
        <v>672</v>
      </c>
      <c r="BS1" s="66" t="s">
        <v>673</v>
      </c>
      <c r="BT1" s="66" t="s">
        <v>674</v>
      </c>
      <c r="BU1" s="66" t="s">
        <v>675</v>
      </c>
      <c r="BV1" s="66" t="s">
        <v>676</v>
      </c>
    </row>
    <row r="2" customFormat="false" ht="12.75" hidden="false" customHeight="false" outlineLevel="0" collapsed="false">
      <c r="A2" s="52" t="s">
        <v>677</v>
      </c>
      <c r="B2" s="54" t="s">
        <v>12</v>
      </c>
      <c r="C2" s="54" t="n">
        <v>49.4</v>
      </c>
      <c r="D2" s="54" t="s">
        <v>678</v>
      </c>
      <c r="E2" s="54" t="n">
        <f aca="false">33*100/60</f>
        <v>55</v>
      </c>
      <c r="F2" s="54" t="n">
        <f aca="false">10*100/60</f>
        <v>16.6666666666667</v>
      </c>
      <c r="G2" s="64" t="n">
        <v>9</v>
      </c>
      <c r="H2" s="64" t="n">
        <v>44</v>
      </c>
      <c r="I2" s="64" t="n">
        <v>10</v>
      </c>
      <c r="J2" s="64" t="n">
        <v>16</v>
      </c>
      <c r="K2" s="52" t="n">
        <v>13</v>
      </c>
      <c r="L2" s="52" t="n">
        <v>44</v>
      </c>
      <c r="M2" s="52" t="n">
        <v>8</v>
      </c>
      <c r="N2" s="52" t="n">
        <v>16</v>
      </c>
      <c r="S2" s="52"/>
      <c r="T2" s="52"/>
      <c r="U2" s="52"/>
      <c r="V2" s="52"/>
      <c r="AA2" s="52" t="n">
        <v>20</v>
      </c>
      <c r="AB2" s="52" t="n">
        <v>44</v>
      </c>
      <c r="AC2" s="52" t="n">
        <v>10</v>
      </c>
      <c r="AD2" s="52" t="n">
        <v>16</v>
      </c>
      <c r="AI2" s="52"/>
      <c r="AJ2" s="52"/>
      <c r="AK2" s="52"/>
      <c r="AL2" s="52"/>
      <c r="AQ2" s="52"/>
      <c r="AR2" s="52"/>
      <c r="AS2" s="52"/>
      <c r="AT2" s="52"/>
      <c r="BG2" s="42" t="n">
        <v>16</v>
      </c>
      <c r="BH2" s="42" t="n">
        <v>44</v>
      </c>
      <c r="BI2" s="42" t="n">
        <v>9</v>
      </c>
      <c r="BJ2" s="42" t="n">
        <v>16</v>
      </c>
      <c r="BO2" s="42" t="n">
        <v>6</v>
      </c>
      <c r="BP2" s="42" t="n">
        <v>44</v>
      </c>
      <c r="BQ2" s="42" t="n">
        <v>4</v>
      </c>
      <c r="BR2" s="42" t="n">
        <v>16</v>
      </c>
    </row>
    <row r="3" customFormat="false" ht="12.75" hidden="false" customHeight="false" outlineLevel="0" collapsed="false">
      <c r="A3" s="42" t="s">
        <v>679</v>
      </c>
      <c r="B3" s="45" t="s">
        <v>12</v>
      </c>
      <c r="C3" s="45" t="n">
        <v>43</v>
      </c>
      <c r="D3" s="45" t="s">
        <v>678</v>
      </c>
      <c r="E3" s="45" t="n">
        <f aca="false">53*100/103</f>
        <v>51.4563106796116</v>
      </c>
      <c r="F3" s="45" t="n">
        <f aca="false">18*100/103</f>
        <v>17.4757281553398</v>
      </c>
      <c r="BO3" s="42" t="n">
        <v>8</v>
      </c>
      <c r="BP3" s="42" t="n">
        <v>55</v>
      </c>
      <c r="BQ3" s="42" t="n">
        <v>10</v>
      </c>
      <c r="BR3" s="42" t="n">
        <v>48</v>
      </c>
    </row>
    <row r="4" customFormat="false" ht="12.75" hidden="false" customHeight="false" outlineLevel="0" collapsed="false">
      <c r="A4" s="52" t="s">
        <v>680</v>
      </c>
      <c r="B4" s="54" t="s">
        <v>12</v>
      </c>
      <c r="C4" s="54" t="n">
        <v>62.7</v>
      </c>
      <c r="D4" s="54" t="s">
        <v>681</v>
      </c>
      <c r="E4" s="54" t="n">
        <f aca="false">41*100/83</f>
        <v>49.3975903614458</v>
      </c>
      <c r="F4" s="54" t="n">
        <v>100</v>
      </c>
      <c r="K4" s="52"/>
      <c r="L4" s="52"/>
      <c r="M4" s="52"/>
      <c r="N4" s="52"/>
      <c r="S4" s="52"/>
      <c r="T4" s="52"/>
      <c r="U4" s="52"/>
      <c r="V4" s="52"/>
      <c r="AA4" s="52"/>
      <c r="AB4" s="52"/>
      <c r="AC4" s="52"/>
      <c r="AD4" s="52"/>
      <c r="AI4" s="52"/>
      <c r="AJ4" s="52"/>
      <c r="AK4" s="52"/>
      <c r="AL4" s="52"/>
      <c r="AQ4" s="52"/>
      <c r="AR4" s="52"/>
      <c r="AS4" s="52"/>
      <c r="AT4" s="52"/>
      <c r="BO4" s="42" t="n">
        <v>4</v>
      </c>
      <c r="BP4" s="42" t="n">
        <v>212</v>
      </c>
      <c r="BQ4" s="42" t="n">
        <v>6</v>
      </c>
      <c r="BR4" s="42" t="n">
        <v>136</v>
      </c>
    </row>
    <row r="5" customFormat="false" ht="12.75" hidden="false" customHeight="false" outlineLevel="0" collapsed="false">
      <c r="A5" s="42" t="s">
        <v>682</v>
      </c>
      <c r="B5" s="45" t="s">
        <v>12</v>
      </c>
      <c r="C5" s="45" t="n">
        <v>43.6</v>
      </c>
      <c r="D5" s="45" t="s">
        <v>678</v>
      </c>
      <c r="E5" s="45" t="n">
        <f aca="false">356*100/645</f>
        <v>55.1937984496124</v>
      </c>
      <c r="F5" s="45" t="n">
        <f aca="false">119*100/645</f>
        <v>18.4496124031008</v>
      </c>
      <c r="K5" s="42" t="n">
        <v>64</v>
      </c>
      <c r="L5" s="42" t="n">
        <v>532</v>
      </c>
      <c r="M5" s="42" t="n">
        <v>13</v>
      </c>
      <c r="N5" s="42" t="n">
        <v>113</v>
      </c>
      <c r="O5" s="64" t="n">
        <v>108</v>
      </c>
      <c r="P5" s="64" t="n">
        <v>532</v>
      </c>
      <c r="Q5" s="64" t="n">
        <v>20</v>
      </c>
      <c r="R5" s="64" t="n">
        <v>113</v>
      </c>
      <c r="S5" s="42" t="n">
        <v>81</v>
      </c>
      <c r="T5" s="42" t="n">
        <v>532</v>
      </c>
      <c r="U5" s="42" t="n">
        <v>22</v>
      </c>
      <c r="V5" s="42" t="n">
        <v>113</v>
      </c>
      <c r="W5" s="64" t="n">
        <v>66</v>
      </c>
      <c r="X5" s="64" t="n">
        <v>532</v>
      </c>
      <c r="Y5" s="64" t="n">
        <v>13</v>
      </c>
      <c r="Z5" s="64" t="n">
        <v>113</v>
      </c>
      <c r="AI5" s="42" t="n">
        <v>38</v>
      </c>
      <c r="AJ5" s="42" t="n">
        <v>532</v>
      </c>
      <c r="AK5" s="42" t="n">
        <v>8</v>
      </c>
      <c r="AL5" s="42" t="n">
        <v>113</v>
      </c>
      <c r="AM5" s="64" t="n">
        <v>26</v>
      </c>
      <c r="AN5" s="64" t="n">
        <v>532</v>
      </c>
      <c r="AO5" s="64" t="n">
        <v>2</v>
      </c>
      <c r="AP5" s="64" t="n">
        <v>113</v>
      </c>
      <c r="AQ5" s="42" t="n">
        <v>18</v>
      </c>
      <c r="AR5" s="42" t="n">
        <v>532</v>
      </c>
      <c r="AS5" s="42" t="n">
        <v>2</v>
      </c>
      <c r="AT5" s="42" t="n">
        <v>113</v>
      </c>
      <c r="AU5" s="64" t="n">
        <v>21</v>
      </c>
      <c r="AV5" s="64" t="n">
        <v>532</v>
      </c>
      <c r="AW5" s="64" t="n">
        <v>4</v>
      </c>
      <c r="AX5" s="64" t="n">
        <v>133</v>
      </c>
      <c r="AY5" s="42" t="n">
        <v>12</v>
      </c>
      <c r="AZ5" s="42" t="n">
        <v>532</v>
      </c>
      <c r="BA5" s="42" t="n">
        <v>5</v>
      </c>
      <c r="BB5" s="42" t="n">
        <v>113</v>
      </c>
    </row>
    <row r="6" customFormat="false" ht="12.75" hidden="false" customHeight="false" outlineLevel="0" collapsed="false">
      <c r="A6" s="52" t="s">
        <v>683</v>
      </c>
      <c r="B6" s="54" t="s">
        <v>12</v>
      </c>
      <c r="C6" s="54" t="n">
        <v>65.8</v>
      </c>
      <c r="D6" s="54" t="s">
        <v>678</v>
      </c>
      <c r="E6" s="54" t="n">
        <f aca="false">85*100/160</f>
        <v>53.125</v>
      </c>
      <c r="F6" s="54" t="n">
        <f aca="false">7*100/160</f>
        <v>4.375</v>
      </c>
      <c r="K6" s="52" t="n">
        <v>25</v>
      </c>
      <c r="L6" s="52" t="n">
        <v>126</v>
      </c>
      <c r="M6" s="52" t="n">
        <v>2</v>
      </c>
      <c r="N6" s="52" t="n">
        <v>34</v>
      </c>
      <c r="S6" s="52" t="n">
        <v>41</v>
      </c>
      <c r="T6" s="52" t="n">
        <v>126</v>
      </c>
      <c r="U6" s="52" t="n">
        <v>14</v>
      </c>
      <c r="V6" s="52" t="n">
        <v>34</v>
      </c>
      <c r="AA6" s="52"/>
      <c r="AB6" s="52"/>
      <c r="AC6" s="52"/>
      <c r="AD6" s="52"/>
      <c r="AI6" s="52" t="n">
        <v>63</v>
      </c>
      <c r="AJ6" s="52" t="n">
        <v>126</v>
      </c>
      <c r="AK6" s="52" t="n">
        <v>11</v>
      </c>
      <c r="AL6" s="52" t="n">
        <v>34</v>
      </c>
      <c r="AQ6" s="52"/>
      <c r="AR6" s="52"/>
      <c r="AS6" s="52"/>
      <c r="AT6" s="52"/>
      <c r="AU6" s="64" t="n">
        <v>22</v>
      </c>
      <c r="AV6" s="64" t="n">
        <v>126</v>
      </c>
      <c r="AW6" s="64" t="n">
        <v>4</v>
      </c>
      <c r="AX6" s="64" t="n">
        <v>34</v>
      </c>
      <c r="BG6" s="42" t="n">
        <v>7</v>
      </c>
      <c r="BH6" s="42" t="n">
        <v>126</v>
      </c>
      <c r="BI6" s="42" t="n">
        <v>2</v>
      </c>
      <c r="BJ6" s="42" t="n">
        <v>34</v>
      </c>
      <c r="BK6" s="64" t="n">
        <v>33</v>
      </c>
      <c r="BL6" s="64" t="n">
        <v>126</v>
      </c>
      <c r="BM6" s="64" t="n">
        <v>8</v>
      </c>
      <c r="BN6" s="64" t="n">
        <v>34</v>
      </c>
      <c r="BO6" s="42" t="n">
        <v>4</v>
      </c>
      <c r="BP6" s="42" t="n">
        <v>126</v>
      </c>
      <c r="BQ6" s="42" t="n">
        <v>3</v>
      </c>
      <c r="BR6" s="42" t="n">
        <v>34</v>
      </c>
      <c r="BS6" s="64" t="n">
        <v>13</v>
      </c>
      <c r="BT6" s="64" t="n">
        <v>126</v>
      </c>
      <c r="BU6" s="64" t="n">
        <v>2</v>
      </c>
      <c r="BV6" s="64" t="n">
        <v>34</v>
      </c>
    </row>
    <row r="7" customFormat="false" ht="12.75" hidden="false" customHeight="false" outlineLevel="0" collapsed="false">
      <c r="A7" s="42" t="s">
        <v>684</v>
      </c>
      <c r="B7" s="45" t="s">
        <v>12</v>
      </c>
      <c r="C7" s="45" t="n">
        <v>44</v>
      </c>
      <c r="D7" s="45" t="s">
        <v>678</v>
      </c>
      <c r="E7" s="45" t="n">
        <f aca="false">68*100/128</f>
        <v>53.125</v>
      </c>
      <c r="F7" s="45" t="n">
        <f aca="false">11*100/128</f>
        <v>8.59375</v>
      </c>
      <c r="K7" s="42" t="n">
        <v>7</v>
      </c>
      <c r="L7" s="42" t="n">
        <v>86</v>
      </c>
      <c r="M7" s="42" t="n">
        <v>3</v>
      </c>
      <c r="N7" s="42" t="n">
        <v>42</v>
      </c>
      <c r="S7" s="42" t="n">
        <v>2</v>
      </c>
      <c r="T7" s="42" t="n">
        <v>86</v>
      </c>
      <c r="U7" s="42" t="n">
        <v>10</v>
      </c>
      <c r="V7" s="42" t="n">
        <v>42</v>
      </c>
      <c r="W7" s="64" t="n">
        <v>15</v>
      </c>
      <c r="X7" s="64" t="n">
        <v>86</v>
      </c>
      <c r="Y7" s="64" t="n">
        <v>4</v>
      </c>
      <c r="Z7" s="64" t="n">
        <v>42</v>
      </c>
      <c r="AA7" s="42" t="n">
        <v>20</v>
      </c>
      <c r="AB7" s="42" t="n">
        <v>86</v>
      </c>
      <c r="AC7" s="42" t="n">
        <v>14</v>
      </c>
      <c r="AD7" s="42" t="n">
        <v>42</v>
      </c>
      <c r="AE7" s="64" t="n">
        <v>2</v>
      </c>
      <c r="AF7" s="64" t="n">
        <v>86</v>
      </c>
      <c r="AG7" s="64" t="n">
        <v>1</v>
      </c>
      <c r="AH7" s="64" t="n">
        <v>42</v>
      </c>
      <c r="AI7" s="42" t="n">
        <v>7</v>
      </c>
      <c r="AJ7" s="42" t="n">
        <v>86</v>
      </c>
      <c r="AK7" s="42" t="n">
        <v>3</v>
      </c>
      <c r="AL7" s="42" t="n">
        <v>42</v>
      </c>
      <c r="AM7" s="64" t="n">
        <v>1</v>
      </c>
      <c r="AN7" s="64" t="n">
        <v>86</v>
      </c>
      <c r="AO7" s="64" t="n">
        <v>1</v>
      </c>
      <c r="AP7" s="64" t="n">
        <v>42</v>
      </c>
      <c r="AU7" s="64" t="n">
        <v>7</v>
      </c>
      <c r="AV7" s="64" t="n">
        <v>86</v>
      </c>
      <c r="AW7" s="64" t="n">
        <v>2</v>
      </c>
      <c r="AX7" s="64" t="n">
        <v>42</v>
      </c>
      <c r="BO7" s="42" t="n">
        <v>9</v>
      </c>
      <c r="BP7" s="42" t="n">
        <v>86</v>
      </c>
      <c r="BQ7" s="42" t="n">
        <v>3</v>
      </c>
      <c r="BR7" s="42" t="n">
        <v>42</v>
      </c>
    </row>
    <row r="8" customFormat="false" ht="12.75" hidden="false" customHeight="false" outlineLevel="0" collapsed="false">
      <c r="A8" s="52" t="s">
        <v>685</v>
      </c>
      <c r="B8" s="54" t="s">
        <v>12</v>
      </c>
      <c r="C8" s="54" t="n">
        <v>51.6</v>
      </c>
      <c r="D8" s="54" t="s">
        <v>678</v>
      </c>
      <c r="E8" s="54" t="n">
        <f aca="false">1200*100/2901</f>
        <v>41.3650465356774</v>
      </c>
      <c r="F8" s="54" t="n">
        <f aca="false">304*100/2901</f>
        <v>10.4791451223716</v>
      </c>
      <c r="G8" s="52"/>
      <c r="H8" s="52"/>
      <c r="I8" s="52"/>
      <c r="J8" s="52"/>
      <c r="K8" s="52" t="n">
        <v>401</v>
      </c>
      <c r="L8" s="52" t="n">
        <v>2233</v>
      </c>
      <c r="M8" s="52" t="n">
        <v>76</v>
      </c>
      <c r="N8" s="52" t="n">
        <v>451</v>
      </c>
      <c r="O8" s="52" t="n">
        <v>840</v>
      </c>
      <c r="P8" s="52" t="n">
        <v>2233</v>
      </c>
      <c r="Q8" s="52" t="n">
        <v>122</v>
      </c>
      <c r="R8" s="52" t="n">
        <v>451</v>
      </c>
      <c r="S8" s="52" t="n">
        <v>494</v>
      </c>
      <c r="T8" s="52" t="n">
        <v>2233</v>
      </c>
      <c r="U8" s="52" t="n">
        <v>114</v>
      </c>
      <c r="V8" s="52" t="n">
        <v>451</v>
      </c>
      <c r="W8" s="52" t="n">
        <v>249</v>
      </c>
      <c r="X8" s="52" t="n">
        <v>2233</v>
      </c>
      <c r="Y8" s="52" t="n">
        <v>42</v>
      </c>
      <c r="Z8" s="52" t="n">
        <v>451</v>
      </c>
      <c r="AA8" s="52"/>
      <c r="AB8" s="52"/>
      <c r="AC8" s="52"/>
      <c r="AD8" s="52"/>
      <c r="AE8" s="52"/>
      <c r="AF8" s="52"/>
      <c r="AG8" s="52"/>
      <c r="AH8" s="52"/>
      <c r="AI8" s="52" t="n">
        <v>281</v>
      </c>
      <c r="AJ8" s="52" t="n">
        <v>2233</v>
      </c>
      <c r="AK8" s="52" t="n">
        <v>50</v>
      </c>
      <c r="AL8" s="52" t="n">
        <v>451</v>
      </c>
      <c r="AM8" s="52" t="n">
        <v>202</v>
      </c>
      <c r="AN8" s="52" t="n">
        <v>2233</v>
      </c>
      <c r="AO8" s="52" t="n">
        <v>44</v>
      </c>
      <c r="AP8" s="52" t="n">
        <v>451</v>
      </c>
      <c r="AQ8" s="52"/>
      <c r="AR8" s="52"/>
      <c r="AS8" s="52"/>
      <c r="AT8" s="52"/>
      <c r="AU8" s="52"/>
      <c r="AV8" s="52"/>
      <c r="AW8" s="52"/>
      <c r="AX8" s="52"/>
      <c r="AY8" s="42" t="n">
        <v>47</v>
      </c>
      <c r="AZ8" s="42" t="n">
        <v>2233</v>
      </c>
      <c r="BA8" s="42" t="n">
        <v>23</v>
      </c>
      <c r="BB8" s="42" t="n">
        <v>451</v>
      </c>
      <c r="BC8" s="64" t="n">
        <v>243</v>
      </c>
      <c r="BD8" s="64" t="n">
        <v>2233</v>
      </c>
      <c r="BE8" s="64" t="n">
        <v>68</v>
      </c>
      <c r="BF8" s="64" t="n">
        <v>451</v>
      </c>
    </row>
    <row r="9" customFormat="false" ht="12.75" hidden="false" customHeight="false" outlineLevel="0" collapsed="false">
      <c r="A9" s="42" t="s">
        <v>686</v>
      </c>
      <c r="B9" s="45" t="s">
        <v>12</v>
      </c>
      <c r="C9" s="45" t="n">
        <v>45.1</v>
      </c>
      <c r="D9" s="45" t="s">
        <v>678</v>
      </c>
      <c r="E9" s="45" t="n">
        <f aca="false">306*100/683</f>
        <v>44.8023426061493</v>
      </c>
      <c r="F9" s="45" t="n">
        <f aca="false">309*100/683</f>
        <v>45.2415812591508</v>
      </c>
      <c r="K9" s="42" t="n">
        <v>28</v>
      </c>
      <c r="L9" s="42" t="n">
        <v>476</v>
      </c>
      <c r="M9" s="42" t="n">
        <v>22</v>
      </c>
      <c r="N9" s="42" t="n">
        <v>207</v>
      </c>
      <c r="O9" s="64" t="n">
        <v>63</v>
      </c>
      <c r="P9" s="64" t="n">
        <v>476</v>
      </c>
      <c r="Q9" s="64" t="n">
        <v>61</v>
      </c>
      <c r="R9" s="64" t="n">
        <v>207</v>
      </c>
      <c r="S9" s="42" t="n">
        <v>17</v>
      </c>
      <c r="T9" s="42" t="n">
        <v>476</v>
      </c>
      <c r="U9" s="42" t="n">
        <v>14</v>
      </c>
      <c r="V9" s="42" t="n">
        <v>207</v>
      </c>
      <c r="W9" s="64" t="n">
        <v>22</v>
      </c>
      <c r="X9" s="64" t="n">
        <v>476</v>
      </c>
      <c r="Y9" s="64" t="n">
        <v>19</v>
      </c>
      <c r="Z9" s="64" t="n">
        <v>207</v>
      </c>
      <c r="AI9" s="42" t="n">
        <v>17</v>
      </c>
      <c r="AJ9" s="42" t="n">
        <v>476</v>
      </c>
      <c r="AK9" s="42" t="n">
        <v>20</v>
      </c>
      <c r="AL9" s="42" t="n">
        <v>207</v>
      </c>
      <c r="AM9" s="64" t="n">
        <v>12</v>
      </c>
      <c r="AN9" s="64" t="n">
        <v>476</v>
      </c>
      <c r="AO9" s="64" t="n">
        <v>11</v>
      </c>
      <c r="AP9" s="64" t="n">
        <v>207</v>
      </c>
      <c r="BC9" s="64" t="n">
        <v>26</v>
      </c>
      <c r="BD9" s="64" t="n">
        <v>476</v>
      </c>
      <c r="BE9" s="64" t="n">
        <v>24</v>
      </c>
      <c r="BF9" s="64" t="n">
        <v>207</v>
      </c>
      <c r="BO9" s="42" t="n">
        <v>100</v>
      </c>
      <c r="BP9" s="42" t="n">
        <v>476</v>
      </c>
      <c r="BQ9" s="42" t="n">
        <v>64</v>
      </c>
      <c r="BR9" s="42" t="n">
        <v>207</v>
      </c>
    </row>
    <row r="10" customFormat="false" ht="12.75" hidden="false" customHeight="false" outlineLevel="0" collapsed="false">
      <c r="A10" s="52" t="s">
        <v>687</v>
      </c>
      <c r="B10" s="54" t="s">
        <v>12</v>
      </c>
      <c r="C10" s="54" t="n">
        <v>20.3</v>
      </c>
      <c r="D10" s="54" t="s">
        <v>678</v>
      </c>
      <c r="E10" s="54" t="n">
        <v>50</v>
      </c>
      <c r="F10" s="54" t="n">
        <f aca="false">2*100/50</f>
        <v>4</v>
      </c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BO10" s="42" t="n">
        <v>0</v>
      </c>
      <c r="BP10" s="42" t="n">
        <v>36</v>
      </c>
      <c r="BQ10" s="42" t="n">
        <v>2</v>
      </c>
      <c r="BR10" s="42" t="n">
        <v>14</v>
      </c>
      <c r="BS10" s="64" t="s">
        <v>431</v>
      </c>
      <c r="BT10" s="64" t="s">
        <v>431</v>
      </c>
      <c r="BU10" s="64" t="s">
        <v>431</v>
      </c>
      <c r="BV10" s="64" t="s">
        <v>431</v>
      </c>
    </row>
    <row r="11" customFormat="false" ht="12.75" hidden="false" customHeight="false" outlineLevel="0" collapsed="false">
      <c r="A11" s="42" t="s">
        <v>688</v>
      </c>
      <c r="B11" s="45" t="s">
        <v>116</v>
      </c>
      <c r="C11" s="45" t="n">
        <v>57.1</v>
      </c>
      <c r="D11" s="45" t="s">
        <v>678</v>
      </c>
      <c r="E11" s="45" t="n">
        <f aca="false">55*100/83</f>
        <v>66.2650602409639</v>
      </c>
      <c r="F11" s="45" t="n">
        <f aca="false">26*100/83</f>
        <v>31.3253012048193</v>
      </c>
      <c r="BO11" s="42" t="n">
        <v>16</v>
      </c>
      <c r="BP11" s="42" t="n">
        <v>67</v>
      </c>
      <c r="BQ11" s="42" t="n">
        <v>10</v>
      </c>
      <c r="BR11" s="42" t="n">
        <v>16</v>
      </c>
    </row>
    <row r="12" customFormat="false" ht="12.75" hidden="false" customHeight="false" outlineLevel="0" collapsed="false">
      <c r="A12" s="52" t="s">
        <v>689</v>
      </c>
      <c r="B12" s="54" t="s">
        <v>12</v>
      </c>
      <c r="C12" s="54" t="n">
        <v>51.2</v>
      </c>
      <c r="D12" s="54" t="s">
        <v>678</v>
      </c>
      <c r="E12" s="54" t="n">
        <f aca="false">581*100/972</f>
        <v>59.7736625514403</v>
      </c>
      <c r="F12" s="54" t="n">
        <f aca="false">242*100/972</f>
        <v>24.8971193415638</v>
      </c>
      <c r="G12" s="52"/>
      <c r="H12" s="52"/>
      <c r="I12" s="52"/>
      <c r="J12" s="52"/>
      <c r="K12" s="52" t="n">
        <v>135</v>
      </c>
      <c r="L12" s="52" t="n">
        <v>776</v>
      </c>
      <c r="M12" s="52" t="n">
        <v>35</v>
      </c>
      <c r="N12" s="52" t="n">
        <v>196</v>
      </c>
      <c r="O12" s="52" t="n">
        <v>273</v>
      </c>
      <c r="P12" s="52" t="n">
        <v>776</v>
      </c>
      <c r="Q12" s="52" t="n">
        <v>52</v>
      </c>
      <c r="R12" s="52" t="n">
        <v>196</v>
      </c>
      <c r="S12" s="52" t="n">
        <v>142</v>
      </c>
      <c r="T12" s="52" t="n">
        <v>776</v>
      </c>
      <c r="U12" s="52" t="n">
        <v>41</v>
      </c>
      <c r="V12" s="52" t="n">
        <v>196</v>
      </c>
      <c r="W12" s="52" t="n">
        <v>78</v>
      </c>
      <c r="X12" s="52" t="n">
        <v>776</v>
      </c>
      <c r="Y12" s="52" t="n">
        <v>17</v>
      </c>
      <c r="Z12" s="52" t="n">
        <v>196</v>
      </c>
      <c r="AA12" s="52"/>
      <c r="AB12" s="52"/>
      <c r="AC12" s="52"/>
      <c r="AD12" s="52"/>
      <c r="AE12" s="52"/>
      <c r="AF12" s="52"/>
      <c r="AG12" s="52"/>
      <c r="AH12" s="52"/>
      <c r="AI12" s="52" t="n">
        <v>90</v>
      </c>
      <c r="AJ12" s="52" t="n">
        <v>776</v>
      </c>
      <c r="AK12" s="52" t="n">
        <v>16</v>
      </c>
      <c r="AL12" s="52" t="n">
        <v>196</v>
      </c>
      <c r="AM12" s="52" t="n">
        <v>66</v>
      </c>
      <c r="AN12" s="52" t="n">
        <v>776</v>
      </c>
      <c r="AO12" s="52" t="n">
        <v>20</v>
      </c>
      <c r="AP12" s="52" t="n">
        <v>196</v>
      </c>
      <c r="AQ12" s="52"/>
      <c r="AR12" s="52"/>
      <c r="AS12" s="52"/>
      <c r="AT12" s="52"/>
      <c r="AU12" s="52"/>
      <c r="AV12" s="52"/>
      <c r="AW12" s="52"/>
      <c r="AX12" s="52"/>
      <c r="AY12" s="42" t="n">
        <v>13</v>
      </c>
      <c r="AZ12" s="42" t="n">
        <v>776</v>
      </c>
      <c r="BA12" s="42" t="n">
        <v>7</v>
      </c>
      <c r="BB12" s="42" t="n">
        <v>196</v>
      </c>
      <c r="BK12" s="64" t="n">
        <v>42</v>
      </c>
      <c r="BL12" s="64" t="n">
        <v>776</v>
      </c>
      <c r="BM12" s="64" t="n">
        <v>16</v>
      </c>
      <c r="BN12" s="64" t="n">
        <v>196</v>
      </c>
      <c r="BO12" s="42" t="n">
        <v>179</v>
      </c>
      <c r="BP12" s="42" t="n">
        <v>776</v>
      </c>
      <c r="BQ12" s="42" t="n">
        <v>73</v>
      </c>
      <c r="BR12" s="42" t="n">
        <v>196</v>
      </c>
    </row>
    <row r="13" customFormat="false" ht="12.75" hidden="false" customHeight="false" outlineLevel="0" collapsed="false">
      <c r="A13" s="42" t="s">
        <v>690</v>
      </c>
      <c r="B13" s="45" t="s">
        <v>125</v>
      </c>
      <c r="C13" s="45" t="n">
        <v>59</v>
      </c>
      <c r="D13" s="45" t="s">
        <v>678</v>
      </c>
      <c r="E13" s="45" t="n">
        <f aca="false">136*100/209</f>
        <v>65.0717703349282</v>
      </c>
      <c r="F13" s="45" t="n">
        <f aca="false">30*100/209</f>
        <v>14.3540669856459</v>
      </c>
      <c r="K13" s="42" t="n">
        <v>27</v>
      </c>
      <c r="L13" s="42" t="n">
        <v>168</v>
      </c>
      <c r="M13" s="42" t="n">
        <v>4</v>
      </c>
      <c r="N13" s="42" t="n">
        <v>41</v>
      </c>
      <c r="O13" s="64" t="n">
        <v>11</v>
      </c>
      <c r="P13" s="64" t="n">
        <v>168</v>
      </c>
      <c r="Q13" s="64" t="n">
        <v>5</v>
      </c>
      <c r="R13" s="64" t="n">
        <v>41</v>
      </c>
      <c r="AA13" s="42" t="n">
        <v>28</v>
      </c>
      <c r="AB13" s="42" t="n">
        <v>168</v>
      </c>
      <c r="AC13" s="42" t="n">
        <v>7</v>
      </c>
      <c r="AD13" s="42" t="n">
        <v>41</v>
      </c>
      <c r="AE13" s="64" t="n">
        <v>7</v>
      </c>
      <c r="AF13" s="64" t="n">
        <v>168</v>
      </c>
      <c r="AG13" s="64" t="n">
        <v>0</v>
      </c>
      <c r="AH13" s="64" t="n">
        <v>41</v>
      </c>
      <c r="AI13" s="42" t="n">
        <v>26</v>
      </c>
      <c r="AJ13" s="42" t="n">
        <v>168</v>
      </c>
      <c r="AK13" s="42" t="n">
        <v>3</v>
      </c>
      <c r="AL13" s="42" t="n">
        <v>41</v>
      </c>
      <c r="AM13" s="64" t="n">
        <v>4</v>
      </c>
      <c r="AN13" s="64" t="n">
        <v>168</v>
      </c>
      <c r="AO13" s="64" t="n">
        <v>1</v>
      </c>
      <c r="AP13" s="64" t="n">
        <v>41</v>
      </c>
    </row>
    <row r="14" customFormat="false" ht="12.75" hidden="false" customHeight="false" outlineLevel="0" collapsed="false">
      <c r="A14" s="52" t="s">
        <v>691</v>
      </c>
      <c r="B14" s="54" t="s">
        <v>12</v>
      </c>
      <c r="C14" s="54" t="n">
        <v>40</v>
      </c>
      <c r="D14" s="54" t="s">
        <v>678</v>
      </c>
      <c r="E14" s="54" t="n">
        <f aca="false">118*100/210</f>
        <v>56.1904761904762</v>
      </c>
      <c r="F14" s="54" t="n">
        <f aca="false">21*100/210</f>
        <v>10</v>
      </c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 t="n">
        <v>38</v>
      </c>
      <c r="AB14" s="52" t="n">
        <v>174</v>
      </c>
      <c r="AC14" s="52" t="n">
        <v>8</v>
      </c>
      <c r="AD14" s="52" t="n">
        <v>36</v>
      </c>
      <c r="AE14" s="52" t="n">
        <v>9</v>
      </c>
      <c r="AF14" s="52" t="n">
        <v>174</v>
      </c>
      <c r="AG14" s="52" t="n">
        <v>5</v>
      </c>
      <c r="AH14" s="52" t="n">
        <v>36</v>
      </c>
      <c r="AI14" s="52" t="n">
        <v>15</v>
      </c>
      <c r="AJ14" s="52" t="n">
        <v>174</v>
      </c>
      <c r="AK14" s="52" t="n">
        <v>1</v>
      </c>
      <c r="AL14" s="52" t="n">
        <v>36</v>
      </c>
      <c r="AM14" s="52" t="n">
        <v>7</v>
      </c>
      <c r="AN14" s="52" t="n">
        <v>174</v>
      </c>
      <c r="AO14" s="52" t="n">
        <v>2</v>
      </c>
      <c r="AP14" s="52" t="n">
        <v>36</v>
      </c>
      <c r="AQ14" s="52"/>
      <c r="AR14" s="52"/>
      <c r="AS14" s="52"/>
      <c r="AT14" s="52"/>
      <c r="AU14" s="52"/>
      <c r="AV14" s="52"/>
      <c r="AW14" s="52"/>
      <c r="AX14" s="52"/>
      <c r="BS14" s="64" t="n">
        <v>7</v>
      </c>
      <c r="BT14" s="64" t="n">
        <v>174</v>
      </c>
      <c r="BU14" s="64" t="n">
        <v>0</v>
      </c>
      <c r="BV14" s="64" t="n">
        <v>36</v>
      </c>
    </row>
    <row r="15" customFormat="false" ht="12.75" hidden="false" customHeight="false" outlineLevel="0" collapsed="false">
      <c r="A15" s="57" t="s">
        <v>310</v>
      </c>
      <c r="B15" s="45" t="s">
        <v>12</v>
      </c>
      <c r="C15" s="45" t="n">
        <v>45.3</v>
      </c>
      <c r="D15" s="45" t="s">
        <v>678</v>
      </c>
      <c r="E15" s="45" t="n">
        <f aca="false">23*100/54</f>
        <v>42.5925925925926</v>
      </c>
      <c r="F15" s="45" t="n">
        <f aca="false">2*100/54</f>
        <v>3.7037037037037</v>
      </c>
      <c r="K15" s="42" t="n">
        <v>5</v>
      </c>
      <c r="L15" s="42" t="n">
        <v>39</v>
      </c>
      <c r="M15" s="42" t="n">
        <v>3</v>
      </c>
      <c r="N15" s="42" t="n">
        <v>15</v>
      </c>
      <c r="S15" s="42" t="n">
        <v>0</v>
      </c>
      <c r="T15" s="42" t="n">
        <v>39</v>
      </c>
      <c r="U15" s="42" t="n">
        <v>2</v>
      </c>
      <c r="V15" s="42" t="n">
        <v>15</v>
      </c>
      <c r="W15" s="64" t="n">
        <v>4</v>
      </c>
      <c r="X15" s="64" t="n">
        <v>39</v>
      </c>
      <c r="Y15" s="64" t="n">
        <v>3</v>
      </c>
      <c r="Z15" s="64" t="n">
        <v>15</v>
      </c>
      <c r="AE15" s="64" t="n">
        <v>1</v>
      </c>
      <c r="AF15" s="64" t="n">
        <v>39</v>
      </c>
      <c r="AG15" s="64" t="n">
        <v>0</v>
      </c>
      <c r="AH15" s="64" t="n">
        <v>15</v>
      </c>
      <c r="AI15" s="42" t="n">
        <v>3</v>
      </c>
      <c r="AJ15" s="42" t="n">
        <v>39</v>
      </c>
      <c r="AK15" s="42" t="n">
        <v>1</v>
      </c>
      <c r="AL15" s="42" t="n">
        <v>15</v>
      </c>
      <c r="AM15" s="64" t="n">
        <v>2</v>
      </c>
      <c r="AN15" s="64" t="n">
        <v>39</v>
      </c>
      <c r="AO15" s="64" t="n">
        <v>1</v>
      </c>
      <c r="AP15" s="64" t="n">
        <v>15</v>
      </c>
      <c r="AU15" s="64" t="n">
        <v>0</v>
      </c>
      <c r="AV15" s="64" t="n">
        <v>39</v>
      </c>
      <c r="AW15" s="64" t="n">
        <v>1</v>
      </c>
      <c r="AX15" s="64" t="n">
        <v>15</v>
      </c>
      <c r="BC15" s="64" t="n">
        <v>1</v>
      </c>
      <c r="BD15" s="64" t="n">
        <v>39</v>
      </c>
      <c r="BE15" s="64" t="n">
        <v>0</v>
      </c>
      <c r="BF15" s="64" t="n">
        <v>15</v>
      </c>
      <c r="BG15" s="42" t="n">
        <v>2</v>
      </c>
      <c r="BH15" s="42" t="n">
        <v>39</v>
      </c>
      <c r="BI15" s="42" t="n">
        <v>2</v>
      </c>
      <c r="BJ15" s="42" t="n">
        <v>15</v>
      </c>
      <c r="BO15" s="42" t="n">
        <v>0</v>
      </c>
      <c r="BP15" s="42" t="n">
        <v>39</v>
      </c>
      <c r="BQ15" s="42" t="n">
        <v>2</v>
      </c>
      <c r="BR15" s="42" t="n">
        <v>15</v>
      </c>
    </row>
    <row r="16" s="55" customFormat="true" ht="12.75" hidden="false" customHeight="false" outlineLevel="0" collapsed="false">
      <c r="A16" s="52" t="s">
        <v>358</v>
      </c>
      <c r="B16" s="54" t="s">
        <v>12</v>
      </c>
      <c r="C16" s="52" t="n">
        <v>46.9</v>
      </c>
      <c r="D16" s="67" t="s">
        <v>678</v>
      </c>
      <c r="E16" s="67" t="n">
        <f aca="false">49*100/105</f>
        <v>46.6666666666667</v>
      </c>
      <c r="F16" s="67" t="n">
        <f aca="false">29*100/105</f>
        <v>27.6190476190476</v>
      </c>
      <c r="G16" s="52" t="n">
        <v>18</v>
      </c>
      <c r="H16" s="52" t="n">
        <v>59</v>
      </c>
      <c r="I16" s="52" t="n">
        <v>15</v>
      </c>
      <c r="J16" s="52" t="n">
        <v>46</v>
      </c>
      <c r="K16" s="52" t="n">
        <v>21</v>
      </c>
      <c r="L16" s="52" t="n">
        <v>59</v>
      </c>
      <c r="M16" s="52" t="n">
        <v>14</v>
      </c>
      <c r="N16" s="52" t="n">
        <v>46</v>
      </c>
      <c r="O16" s="52"/>
      <c r="P16" s="52"/>
      <c r="Q16" s="52"/>
      <c r="R16" s="52"/>
      <c r="S16" s="52" t="n">
        <v>7</v>
      </c>
      <c r="T16" s="52" t="n">
        <v>59</v>
      </c>
      <c r="U16" s="52" t="n">
        <v>5</v>
      </c>
      <c r="V16" s="52" t="n">
        <v>46</v>
      </c>
      <c r="W16" s="52" t="n">
        <v>14</v>
      </c>
      <c r="X16" s="52" t="n">
        <v>59</v>
      </c>
      <c r="Y16" s="52" t="n">
        <v>2</v>
      </c>
      <c r="Z16" s="52" t="n">
        <v>46</v>
      </c>
      <c r="AA16" s="52"/>
      <c r="AB16" s="52"/>
      <c r="AC16" s="52"/>
      <c r="AD16" s="52"/>
      <c r="AE16" s="52" t="n">
        <v>0</v>
      </c>
      <c r="AF16" s="52" t="n">
        <v>59</v>
      </c>
      <c r="AG16" s="52" t="n">
        <v>4</v>
      </c>
      <c r="AH16" s="52" t="n">
        <v>46</v>
      </c>
      <c r="AI16" s="52" t="n">
        <v>9</v>
      </c>
      <c r="AJ16" s="52" t="n">
        <v>59</v>
      </c>
      <c r="AK16" s="52" t="n">
        <v>9</v>
      </c>
      <c r="AL16" s="52" t="n">
        <v>46</v>
      </c>
      <c r="AM16" s="52" t="n">
        <v>4</v>
      </c>
      <c r="AN16" s="52" t="n">
        <v>59</v>
      </c>
      <c r="AO16" s="52" t="n">
        <v>0</v>
      </c>
      <c r="AP16" s="52" t="n">
        <v>46</v>
      </c>
      <c r="AQ16" s="52" t="n">
        <v>7</v>
      </c>
      <c r="AR16" s="52" t="n">
        <v>59</v>
      </c>
      <c r="AS16" s="52" t="n">
        <v>2</v>
      </c>
      <c r="AT16" s="52" t="n">
        <v>46</v>
      </c>
      <c r="AU16" s="52"/>
      <c r="AV16" s="52"/>
      <c r="AW16" s="52"/>
      <c r="AX16" s="52"/>
      <c r="AY16" s="52"/>
      <c r="AZ16" s="52"/>
      <c r="BA16" s="52"/>
      <c r="BB16" s="52"/>
      <c r="BC16" s="52" t="n">
        <v>14</v>
      </c>
      <c r="BD16" s="52" t="n">
        <v>59</v>
      </c>
      <c r="BE16" s="52" t="n">
        <v>1</v>
      </c>
      <c r="BF16" s="52" t="n">
        <v>46</v>
      </c>
      <c r="BG16" s="52" t="n">
        <v>1</v>
      </c>
      <c r="BH16" s="52" t="n">
        <v>59</v>
      </c>
      <c r="BI16" s="52" t="n">
        <v>2</v>
      </c>
      <c r="BJ16" s="52" t="n">
        <v>46</v>
      </c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2020-06-21T18:48:00Z</dcterms:created>
  <dc:creator>javier arranz</dc:creator>
  <dc:description/>
  <dc:language>es-ES</dc:language>
  <cp:lastModifiedBy/>
  <dcterms:modified xsi:type="dcterms:W3CDTF">2023-01-29T17:40:31Z</dcterms:modified>
  <cp:revision>289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4C2E5E0992D5461DBEAE1AC80CB1BD8F</vt:lpwstr>
  </property>
  <property fmtid="{D5CDD505-2E9C-101B-9397-08002B2CF9AE}" pid="3" name="KSOProductBuildVer">
    <vt:lpwstr>3082-11.2.0.11440</vt:lpwstr>
  </property>
</Properties>
</file>