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8550" tabRatio="503"/>
  </bookViews>
  <sheets>
    <sheet name="Table_S4" sheetId="4" r:id="rId1"/>
  </sheets>
  <definedNames>
    <definedName name="_xlnm._FilterDatabase" localSheetId="0" hidden="1">Table_S4!$A$4:$G$53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55" i="4" l="1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39" i="4"/>
  <c r="H41" i="4"/>
  <c r="H40" i="4"/>
  <c r="H38" i="4"/>
  <c r="H37" i="4"/>
  <c r="H36" i="4"/>
  <c r="H35" i="4"/>
  <c r="H34" i="4"/>
  <c r="H33" i="4"/>
  <c r="H32" i="4"/>
  <c r="H31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<sst xmlns="http://schemas.openxmlformats.org/spreadsheetml/2006/main" count="317" uniqueCount="135">
  <si>
    <t>Cytochrome b-c1 complex subunit 1  mitochondrial OS=Mus musculus (Q9CZ13)</t>
  </si>
  <si>
    <t>Cytochrome b-c1 complex subunit 1, mitochondrial OS=Mus musculus (Q9CZ13)</t>
  </si>
  <si>
    <t>Cytochrome c oxidase subunit 4 isoform 1, mitochondrial OS=Mus musculus (P19783)</t>
  </si>
  <si>
    <t>Cytochrome c oxidase subunit 5B, mitochondrial OS=Mus musculus (P19536)</t>
  </si>
  <si>
    <t>Cytochrome c oxidase subunit 3 OS=Mus musculus (P00416)</t>
  </si>
  <si>
    <t>Cytochrome c oxidase subunit 6A2, mitochondrial OS=Mus musculus (P43023)</t>
  </si>
  <si>
    <t>Cytochrome c oxidase subunit 6A2  mitochondrial OS=Mus musculus (P43023)</t>
  </si>
  <si>
    <t>Cytochrome c oxidase subunit 6B1 OS=Mus musculus (P56391)</t>
  </si>
  <si>
    <t>Cytochrome c oxidase subunit 4 isoform 1  mitochondrial OS=Mus musculus (P19783)</t>
  </si>
  <si>
    <t>Cytochrome c oxidase subunit 7C, mitochondrial OS=Mus musculus (P17665)</t>
  </si>
  <si>
    <t>ATP synthase subunit beta, mitochondrial OS=Mus musculus (P56480)</t>
  </si>
  <si>
    <t>ATP synthase subunit g, mitochondrial OS=Mus musculus (Q9CPQ8)</t>
  </si>
  <si>
    <t>ATP synthase subunit alpha  mitochondrial OS=Mus musculus (Q03265)</t>
  </si>
  <si>
    <r>
      <t>AVTEGAQAV</t>
    </r>
    <r>
      <rPr>
        <b/>
        <sz val="11"/>
        <color indexed="10"/>
        <rFont val="Calibri"/>
        <family val="2"/>
      </rPr>
      <t>EE</t>
    </r>
    <r>
      <rPr>
        <b/>
        <u/>
        <sz val="11"/>
        <color indexed="57"/>
        <rFont val="Calibri"/>
        <family val="2"/>
      </rPr>
      <t>P</t>
    </r>
    <r>
      <rPr>
        <b/>
        <sz val="11"/>
        <color indexed="10"/>
        <rFont val="Calibri"/>
        <family val="2"/>
      </rPr>
      <t>SI</t>
    </r>
    <r>
      <rPr>
        <b/>
        <sz val="11"/>
        <color indexed="8"/>
        <rFont val="Calibri"/>
        <family val="2"/>
      </rPr>
      <t>C</t>
    </r>
    <phoneticPr fontId="3" type="noConversion"/>
  </si>
  <si>
    <r>
      <t>SAT</t>
    </r>
    <r>
      <rPr>
        <b/>
        <u/>
        <sz val="11"/>
        <color indexed="17"/>
        <rFont val="Calibri"/>
        <family val="2"/>
      </rPr>
      <t>Y</t>
    </r>
    <r>
      <rPr>
        <b/>
        <sz val="11"/>
        <color indexed="8"/>
        <rFont val="Calibri"/>
        <family val="2"/>
      </rPr>
      <t>VNTEGR</t>
    </r>
    <phoneticPr fontId="3" type="noConversion"/>
  </si>
  <si>
    <r>
      <t>SAT</t>
    </r>
    <r>
      <rPr>
        <b/>
        <u/>
        <sz val="11"/>
        <color indexed="17"/>
        <rFont val="Calibri"/>
        <family val="2"/>
      </rPr>
      <t>Y</t>
    </r>
    <r>
      <rPr>
        <b/>
        <sz val="11"/>
        <color indexed="8"/>
        <rFont val="Calibri"/>
        <family val="2"/>
      </rPr>
      <t>VNTEGR</t>
    </r>
    <phoneticPr fontId="3" type="noConversion"/>
  </si>
  <si>
    <r>
      <t>A</t>
    </r>
    <r>
      <rPr>
        <b/>
        <u/>
        <sz val="11"/>
        <rFont val="Calibri"/>
        <family val="2"/>
      </rPr>
      <t>W</t>
    </r>
    <r>
      <rPr>
        <b/>
        <sz val="11"/>
        <rFont val="Calibri"/>
        <family val="2"/>
      </rPr>
      <t>QAAS</t>
    </r>
  </si>
  <si>
    <r>
      <t>EA</t>
    </r>
    <r>
      <rPr>
        <b/>
        <u/>
        <sz val="11"/>
        <rFont val="Calibri"/>
        <family val="2"/>
      </rPr>
      <t>Y</t>
    </r>
    <r>
      <rPr>
        <b/>
        <sz val="11"/>
        <rFont val="Calibri"/>
        <family val="2"/>
      </rPr>
      <t>EAGIIGK</t>
    </r>
  </si>
  <si>
    <r>
      <t>IPEDI</t>
    </r>
    <r>
      <rPr>
        <b/>
        <u/>
        <sz val="11"/>
        <rFont val="Calibri"/>
        <family val="2"/>
      </rPr>
      <t>Y</t>
    </r>
    <r>
      <rPr>
        <b/>
        <sz val="11"/>
        <rFont val="Calibri"/>
        <family val="2"/>
      </rPr>
      <t>NDR</t>
    </r>
  </si>
  <si>
    <r>
      <t>VYEEDAV</t>
    </r>
    <r>
      <rPr>
        <b/>
        <u/>
        <sz val="11"/>
        <rFont val="Calibri"/>
        <family val="2"/>
      </rPr>
      <t>P</t>
    </r>
    <r>
      <rPr>
        <b/>
        <sz val="11"/>
        <rFont val="Calibri"/>
        <family val="2"/>
      </rPr>
      <t>GITPCR</t>
    </r>
  </si>
  <si>
    <r>
      <t>AVAQ</t>
    </r>
    <r>
      <rPr>
        <b/>
        <sz val="11"/>
        <color indexed="10"/>
        <rFont val="Calibri"/>
        <family val="2"/>
      </rPr>
      <t>G</t>
    </r>
    <r>
      <rPr>
        <b/>
        <u/>
        <sz val="11"/>
        <rFont val="Calibri"/>
        <family val="2"/>
      </rPr>
      <t>N</t>
    </r>
    <r>
      <rPr>
        <b/>
        <sz val="11"/>
        <rFont val="Calibri"/>
        <family val="2"/>
      </rPr>
      <t>ISSADVQAAK</t>
    </r>
    <phoneticPr fontId="3" type="noConversion"/>
  </si>
  <si>
    <r>
      <t>VPDFSD</t>
    </r>
    <r>
      <rPr>
        <b/>
        <u/>
        <sz val="11"/>
        <color indexed="57"/>
        <rFont val="Calibri"/>
        <family val="2"/>
      </rPr>
      <t>Y</t>
    </r>
    <r>
      <rPr>
        <b/>
        <sz val="11"/>
        <color indexed="10"/>
        <rFont val="Calibri"/>
        <family val="2"/>
      </rPr>
      <t>R</t>
    </r>
    <phoneticPr fontId="3" type="noConversion"/>
  </si>
  <si>
    <r>
      <t>ANPIQ</t>
    </r>
    <r>
      <rPr>
        <b/>
        <sz val="11"/>
        <color indexed="10"/>
        <rFont val="Calibri"/>
        <family val="2"/>
      </rPr>
      <t>G</t>
    </r>
    <r>
      <rPr>
        <b/>
        <u/>
        <sz val="11"/>
        <rFont val="Calibri"/>
        <family val="2"/>
      </rPr>
      <t>F</t>
    </r>
    <r>
      <rPr>
        <b/>
        <sz val="11"/>
        <rFont val="Calibri"/>
        <family val="2"/>
      </rPr>
      <t>SAK</t>
    </r>
    <phoneticPr fontId="3" type="noConversion"/>
  </si>
  <si>
    <r>
      <t>SEDYAF</t>
    </r>
    <r>
      <rPr>
        <b/>
        <u/>
        <sz val="11"/>
        <color indexed="57"/>
        <rFont val="Calibri"/>
        <family val="2"/>
      </rPr>
      <t>P</t>
    </r>
    <r>
      <rPr>
        <b/>
        <sz val="11"/>
        <color indexed="8"/>
        <rFont val="Calibri"/>
        <family val="2"/>
      </rPr>
      <t>TYADR</t>
    </r>
    <phoneticPr fontId="3" type="noConversion"/>
  </si>
  <si>
    <r>
      <t>CPNCGT</t>
    </r>
    <r>
      <rPr>
        <b/>
        <u/>
        <sz val="11"/>
        <color indexed="57"/>
        <rFont val="Calibri"/>
        <family val="2"/>
      </rPr>
      <t>H</t>
    </r>
    <r>
      <rPr>
        <b/>
        <sz val="11"/>
        <color indexed="8"/>
        <rFont val="Calibri"/>
        <family val="2"/>
      </rPr>
      <t>YK</t>
    </r>
    <phoneticPr fontId="3" type="noConversion"/>
  </si>
  <si>
    <r>
      <t>GDHGGAGANT</t>
    </r>
    <r>
      <rPr>
        <b/>
        <u/>
        <sz val="11"/>
        <color indexed="10"/>
        <rFont val="Calibri"/>
        <family val="2"/>
      </rPr>
      <t>W</t>
    </r>
    <r>
      <rPr>
        <b/>
        <sz val="11"/>
        <color indexed="8"/>
        <rFont val="Calibri"/>
        <family val="2"/>
      </rPr>
      <t>R</t>
    </r>
  </si>
  <si>
    <r>
      <t>GGDVSVCE</t>
    </r>
    <r>
      <rPr>
        <b/>
        <u/>
        <sz val="11"/>
        <rFont val="Calibri"/>
        <family val="2"/>
      </rPr>
      <t>W</t>
    </r>
    <r>
      <rPr>
        <b/>
        <sz val="11"/>
        <color indexed="10"/>
        <rFont val="Calibri"/>
        <family val="2"/>
      </rPr>
      <t>Y</t>
    </r>
    <r>
      <rPr>
        <b/>
        <sz val="11"/>
        <color indexed="8"/>
        <rFont val="Calibri"/>
        <family val="2"/>
      </rPr>
      <t>R</t>
    </r>
    <phoneticPr fontId="3" type="noConversion"/>
  </si>
  <si>
    <r>
      <t>SH</t>
    </r>
    <r>
      <rPr>
        <b/>
        <u/>
        <sz val="11"/>
        <rFont val="Calibri"/>
        <family val="2"/>
      </rPr>
      <t>Y</t>
    </r>
    <r>
      <rPr>
        <b/>
        <sz val="11"/>
        <rFont val="Calibri"/>
        <family val="2"/>
      </rPr>
      <t>EEGPGK</t>
    </r>
  </si>
  <si>
    <r>
      <t>EAYPGDVF</t>
    </r>
    <r>
      <rPr>
        <b/>
        <u/>
        <sz val="11"/>
        <color indexed="10"/>
        <rFont val="Calibri"/>
        <family val="2"/>
      </rPr>
      <t>Y</t>
    </r>
    <r>
      <rPr>
        <b/>
        <sz val="11"/>
        <color indexed="8"/>
        <rFont val="Calibri"/>
        <family val="2"/>
      </rPr>
      <t>IHSR</t>
    </r>
  </si>
  <si>
    <r>
      <t>GI</t>
    </r>
    <r>
      <rPr>
        <b/>
        <u/>
        <sz val="11"/>
        <color indexed="57"/>
        <rFont val="Calibri"/>
        <family val="2"/>
      </rPr>
      <t>C</t>
    </r>
    <r>
      <rPr>
        <b/>
        <sz val="11"/>
        <color indexed="10"/>
        <rFont val="Calibri"/>
        <family val="2"/>
      </rPr>
      <t>G</t>
    </r>
    <r>
      <rPr>
        <b/>
        <sz val="11"/>
        <color indexed="8"/>
        <rFont val="Calibri"/>
        <family val="2"/>
      </rPr>
      <t>AIHSSVAK</t>
    </r>
    <phoneticPr fontId="3" type="noConversion"/>
  </si>
  <si>
    <r>
      <t>SCAE</t>
    </r>
    <r>
      <rPr>
        <b/>
        <u/>
        <sz val="11"/>
        <rFont val="Calibri"/>
        <family val="2"/>
      </rPr>
      <t>F</t>
    </r>
    <r>
      <rPr>
        <b/>
        <sz val="11"/>
        <rFont val="Calibri"/>
        <family val="2"/>
      </rPr>
      <t>VSGSQIR</t>
    </r>
  </si>
  <si>
    <r>
      <t>QASGGPVDIGPE</t>
    </r>
    <r>
      <rPr>
        <b/>
        <u/>
        <sz val="11"/>
        <rFont val="Calibri"/>
        <family val="2"/>
      </rPr>
      <t>Y</t>
    </r>
    <r>
      <rPr>
        <b/>
        <sz val="11"/>
        <rFont val="Calibri"/>
        <family val="2"/>
      </rPr>
      <t>QQDIDR</t>
    </r>
  </si>
  <si>
    <r>
      <t>A</t>
    </r>
    <r>
      <rPr>
        <b/>
        <u/>
        <sz val="11"/>
        <rFont val="Calibri"/>
        <family val="2"/>
      </rPr>
      <t>P</t>
    </r>
    <r>
      <rPr>
        <b/>
        <sz val="11"/>
        <rFont val="Calibri"/>
        <family val="2"/>
      </rPr>
      <t>SMVAAAVTYSKPR</t>
    </r>
  </si>
  <si>
    <r>
      <t>GIVG</t>
    </r>
    <r>
      <rPr>
        <b/>
        <u/>
        <sz val="11"/>
        <color indexed="10"/>
        <rFont val="Calibri"/>
        <family val="2"/>
      </rPr>
      <t>Y</t>
    </r>
    <r>
      <rPr>
        <b/>
        <sz val="11"/>
        <color indexed="8"/>
        <rFont val="Calibri"/>
        <family val="2"/>
      </rPr>
      <t>DV</t>
    </r>
  </si>
  <si>
    <r>
      <t>I</t>
    </r>
    <r>
      <rPr>
        <b/>
        <u/>
        <sz val="11"/>
        <color indexed="10"/>
        <rFont val="Calibri"/>
        <family val="2"/>
      </rPr>
      <t>Y</t>
    </r>
    <r>
      <rPr>
        <b/>
        <sz val="11"/>
        <color indexed="8"/>
        <rFont val="Calibri"/>
        <family val="2"/>
      </rPr>
      <t>IPHSIPQQ</t>
    </r>
  </si>
  <si>
    <t>ATP synthase subunit alpha, mitochondrial OS=Mus musculus (Q03265)</t>
  </si>
  <si>
    <t>ATP synthase subunit gamma  mitochondrial OS=Mus musculus (Q91VR2)</t>
  </si>
  <si>
    <t>ATP synthase protein 8 OS=Mus musculus (P03930)</t>
  </si>
  <si>
    <t>ATP synthase-coupling factor 6  mitochondrial OS=Mus musculus (P97450)</t>
  </si>
  <si>
    <t>ATP synthase subunit d, mitochondrial OS=Mus musculus (Q9DCX2)</t>
  </si>
  <si>
    <t>ATP synthase subunit beta  mitochondrial OS=Mus musculus (P56480)</t>
  </si>
  <si>
    <t>Ndufv1</t>
  </si>
  <si>
    <t>Ndufs8</t>
  </si>
  <si>
    <t>Ndufv3</t>
  </si>
  <si>
    <t>Ndufs5</t>
  </si>
  <si>
    <t>Uqcrc2</t>
  </si>
  <si>
    <t>Uqcrb</t>
  </si>
  <si>
    <t>Uqcrfs1</t>
  </si>
  <si>
    <t>Uqcrc1</t>
  </si>
  <si>
    <t>Cox4i1</t>
  </si>
  <si>
    <t>Cox5b</t>
  </si>
  <si>
    <t>Cox6a2</t>
  </si>
  <si>
    <t>Cox6b1</t>
  </si>
  <si>
    <t>Cox7c</t>
  </si>
  <si>
    <t>Atp5b</t>
  </si>
  <si>
    <t>Atp5l</t>
  </si>
  <si>
    <t>Atp5a1</t>
  </si>
  <si>
    <t>Atp5c1</t>
  </si>
  <si>
    <t>Mtatp8</t>
  </si>
  <si>
    <t>Atp5j</t>
  </si>
  <si>
    <t>Atp5h</t>
  </si>
  <si>
    <t>Protein</t>
  </si>
  <si>
    <t>Vseq</t>
  </si>
  <si>
    <t>Peptide</t>
  </si>
  <si>
    <t>Raw</t>
  </si>
  <si>
    <t>Scan</t>
  </si>
  <si>
    <t>Modification</t>
  </si>
  <si>
    <t>RH_Heart_TMTHF_FR2</t>
  </si>
  <si>
    <t>Dioxidation</t>
  </si>
  <si>
    <t>RH_Heart_TMTHF_FR4</t>
  </si>
  <si>
    <t>Oxidation</t>
  </si>
  <si>
    <t>RH_Heart_TMTHF_FR1</t>
  </si>
  <si>
    <t>RH_Heart_TMTHF_FR3</t>
  </si>
  <si>
    <t>RH_Heart_TMTHF_FR6</t>
  </si>
  <si>
    <t>Trp-&gt;Oxolactone</t>
  </si>
  <si>
    <t>RH_Heart_TMTHF_FR7</t>
  </si>
  <si>
    <t>Quinone</t>
  </si>
  <si>
    <t>Trp-&gt;Kynurenin</t>
  </si>
  <si>
    <t>RH_Heart_TMTHF_FR5</t>
  </si>
  <si>
    <t>Iodo</t>
  </si>
  <si>
    <t xml:space="preserve">RH_Heart_TMTHF_FR3 </t>
  </si>
  <si>
    <t xml:space="preserve">RH_Heart_TMTHF_FR4 </t>
  </si>
  <si>
    <t xml:space="preserve">RH_Heart_TMTHF_FR1 </t>
  </si>
  <si>
    <t xml:space="preserve">RH_Heart_TMTHF_FR7 </t>
  </si>
  <si>
    <t>3Oxidation</t>
  </si>
  <si>
    <t>Oxidation quinone</t>
  </si>
  <si>
    <t>Complex</t>
  </si>
  <si>
    <t>V</t>
  </si>
  <si>
    <t>I</t>
  </si>
  <si>
    <t>IV</t>
  </si>
  <si>
    <t>III</t>
  </si>
  <si>
    <t>Gene</t>
  </si>
  <si>
    <t>NADH dehydrogenase [ubiquinone] 1 alpha subcomplex subunit 2 OS=Mus musculus (Q9CQ75)</t>
  </si>
  <si>
    <t>Ndufa2</t>
  </si>
  <si>
    <t>Ndufa8</t>
  </si>
  <si>
    <t>Ndufa5</t>
  </si>
  <si>
    <t>Ndufa10</t>
  </si>
  <si>
    <t>NADH-ubiquinone oxidoreductase 75 kDa subunit, mitochondrial OS=Mus musculus (Q91VD9)</t>
  </si>
  <si>
    <t>Ndufs1</t>
  </si>
  <si>
    <t>NADH dehydrogenase [ubiquinone] flavoprotein 1, mitochondrial OS=Mus musculus (Q91YT0)</t>
  </si>
  <si>
    <t>NADH dehydrogenase [ubiquinone] flavoprotein 1  mitochondrial OS=Mus musculus (Q91YT0)</t>
  </si>
  <si>
    <t>NADH dehydrogenase [ubiquinone] iron-sulfur protein 8  mitochondrial OS=Mus musculus (Q8K3J1)</t>
  </si>
  <si>
    <t>Cox3</t>
  </si>
  <si>
    <t>NFK</t>
  </si>
  <si>
    <t>OH</t>
  </si>
  <si>
    <t>https://proteomics.cnic.es/ModifiedPeptidome/vseq/RH_Heart_TMTHF_FR1/gDHGGAGANTWR_15227.png</t>
  </si>
  <si>
    <t>Cytochrome b-c1 complex subunit Rieske, mitochondrial OS=Mus musculus (Q9CR68)</t>
  </si>
  <si>
    <t>NADH dehydrogenase [ubiquinone] flavoprotein 3  mitochondrial OS=Mus musculus (Q8BK30)</t>
  </si>
  <si>
    <t>NADH dehydrogenase [ubiquinone] iron-sulfur protein 5 OS=Mus musculus (Q99LY9)</t>
  </si>
  <si>
    <t>NADH-ubiquinone oxidoreductase 75 kDa subunit  mitochondrial OS=Mus musculus (Q91VD9)</t>
  </si>
  <si>
    <t>NADH dehydrogenase [ubiquinone] 1 alpha subcomplex subunit 8 OS=Mus musculus (Q9DCJ5)</t>
  </si>
  <si>
    <t>NADH dehydrogenase [ubiquinone] 1 alpha subcomplex subunit 10  mitochondrial OS=Mus musculus (Q99LC3)</t>
  </si>
  <si>
    <t>NADH dehydrogenase [ubiquinone] 1 alpha subcomplex subunit 5 OS=Mus musculus (Q9CPP6)</t>
  </si>
  <si>
    <t>Cytochrome b-c1 complex subunit 2, mitochondrial OS=Mus musculus (Q9DB77)</t>
  </si>
  <si>
    <t>Cytochrome b-c1 complex subunit 2  mitochondrial OS=Mus musculus (Q9DB77)</t>
  </si>
  <si>
    <t>Cytochrome b-c1 complex subunit 7 OS=Mus musculus (Q9D855)</t>
  </si>
  <si>
    <t xml:space="preserve">RH_Heart_TMTHF_FR2 </t>
  </si>
  <si>
    <t xml:space="preserve">RH_Heart_TMTHF_FR6 </t>
  </si>
  <si>
    <t>Deamidation Oxidation</t>
  </si>
  <si>
    <r>
      <t>AH</t>
    </r>
    <r>
      <rPr>
        <b/>
        <u/>
        <sz val="11"/>
        <color indexed="10"/>
        <rFont val="Calibri"/>
        <family val="2"/>
      </rPr>
      <t>P</t>
    </r>
    <r>
      <rPr>
        <b/>
        <sz val="11"/>
        <color indexed="8"/>
        <rFont val="Calibri"/>
        <family val="2"/>
      </rPr>
      <t>NLPILIR</t>
    </r>
  </si>
  <si>
    <r>
      <t>Y</t>
    </r>
    <r>
      <rPr>
        <b/>
        <sz val="11"/>
        <color indexed="8"/>
        <rFont val="Calibri"/>
        <family val="2"/>
      </rPr>
      <t>T</t>
    </r>
    <r>
      <rPr>
        <b/>
        <sz val="11"/>
        <color indexed="10"/>
        <rFont val="Calibri"/>
        <family val="2"/>
      </rPr>
      <t>E</t>
    </r>
    <r>
      <rPr>
        <b/>
        <sz val="11"/>
        <rFont val="Calibri"/>
        <family val="2"/>
      </rPr>
      <t>Q</t>
    </r>
    <r>
      <rPr>
        <b/>
        <sz val="11"/>
        <color indexed="8"/>
        <rFont val="Calibri"/>
        <family val="2"/>
      </rPr>
      <t>ITNEK</t>
    </r>
  </si>
  <si>
    <r>
      <t>TDRPLPEN</t>
    </r>
    <r>
      <rPr>
        <b/>
        <u/>
        <sz val="11"/>
        <rFont val="Calibri"/>
        <family val="2"/>
      </rPr>
      <t>P</t>
    </r>
    <r>
      <rPr>
        <b/>
        <sz val="11"/>
        <rFont val="Calibri"/>
        <family val="2"/>
      </rPr>
      <t>YHSR</t>
    </r>
  </si>
  <si>
    <r>
      <t>E</t>
    </r>
    <r>
      <rPr>
        <b/>
        <u/>
        <sz val="11"/>
        <rFont val="Calibri"/>
        <family val="2"/>
      </rPr>
      <t>W</t>
    </r>
    <r>
      <rPr>
        <b/>
        <sz val="11"/>
        <color indexed="8"/>
        <rFont val="Calibri"/>
        <family val="2"/>
      </rPr>
      <t>I</t>
    </r>
    <r>
      <rPr>
        <b/>
        <sz val="11"/>
        <color indexed="10"/>
        <rFont val="Calibri"/>
        <family val="2"/>
      </rPr>
      <t>E</t>
    </r>
    <r>
      <rPr>
        <b/>
        <sz val="11"/>
        <color rgb="FF0070C0"/>
        <rFont val="Calibri"/>
        <family val="2"/>
      </rPr>
      <t>C</t>
    </r>
    <r>
      <rPr>
        <b/>
        <sz val="11"/>
        <color indexed="8"/>
        <rFont val="Calibri"/>
        <family val="2"/>
      </rPr>
      <t>AHGIGGTR</t>
    </r>
  </si>
  <si>
    <r>
      <t>VITV</t>
    </r>
    <r>
      <rPr>
        <b/>
        <sz val="11"/>
        <color rgb="FF0070C0"/>
        <rFont val="Calibri"/>
        <family val="2"/>
      </rPr>
      <t>DG</t>
    </r>
    <r>
      <rPr>
        <b/>
        <sz val="11"/>
        <color indexed="8"/>
        <rFont val="Calibri"/>
        <family val="2"/>
      </rPr>
      <t>N</t>
    </r>
    <r>
      <rPr>
        <b/>
        <sz val="11"/>
        <color rgb="FF0070C0"/>
        <rFont val="Calibri"/>
        <family val="2"/>
      </rPr>
      <t>I</t>
    </r>
    <r>
      <rPr>
        <b/>
        <u/>
        <sz val="11"/>
        <color indexed="57"/>
        <rFont val="Calibri"/>
        <family val="2"/>
      </rPr>
      <t>C</t>
    </r>
    <r>
      <rPr>
        <b/>
        <sz val="11"/>
        <color indexed="8"/>
        <rFont val="Calibri"/>
        <family val="2"/>
      </rPr>
      <t>S</t>
    </r>
    <r>
      <rPr>
        <b/>
        <sz val="11"/>
        <color indexed="10"/>
        <rFont val="Calibri"/>
        <family val="2"/>
      </rPr>
      <t>G</t>
    </r>
    <r>
      <rPr>
        <b/>
        <sz val="11"/>
        <color rgb="FF0070C0"/>
        <rFont val="Calibri"/>
        <family val="2"/>
      </rPr>
      <t>K</t>
    </r>
  </si>
  <si>
    <r>
      <t>EPATIN</t>
    </r>
    <r>
      <rPr>
        <b/>
        <u/>
        <sz val="11"/>
        <color rgb="FF0070C0"/>
        <rFont val="Calibri"/>
        <family val="2"/>
      </rPr>
      <t>Y</t>
    </r>
    <r>
      <rPr>
        <b/>
        <sz val="11"/>
        <color indexed="10"/>
        <rFont val="Calibri"/>
        <family val="2"/>
      </rPr>
      <t>P</t>
    </r>
    <r>
      <rPr>
        <b/>
        <sz val="11"/>
        <color indexed="8"/>
        <rFont val="Calibri"/>
        <family val="2"/>
      </rPr>
      <t>FEK</t>
    </r>
  </si>
  <si>
    <r>
      <t>EPEPTDTT</t>
    </r>
    <r>
      <rPr>
        <b/>
        <sz val="11"/>
        <color indexed="10"/>
        <rFont val="Calibri"/>
        <family val="2"/>
      </rPr>
      <t>T</t>
    </r>
    <r>
      <rPr>
        <b/>
        <u/>
        <sz val="11"/>
        <color rgb="FF0070C0"/>
        <rFont val="Calibri"/>
        <family val="2"/>
      </rPr>
      <t>Y</t>
    </r>
    <r>
      <rPr>
        <b/>
        <sz val="11"/>
        <color indexed="8"/>
        <rFont val="Calibri"/>
        <family val="2"/>
      </rPr>
      <t>K</t>
    </r>
  </si>
  <si>
    <r>
      <rPr>
        <b/>
        <u/>
        <sz val="11"/>
        <color rgb="FF0070C0"/>
        <rFont val="Calibri"/>
        <family val="2"/>
      </rPr>
      <t>C</t>
    </r>
    <r>
      <rPr>
        <b/>
        <sz val="11"/>
        <color indexed="8"/>
        <rFont val="Calibri"/>
        <family val="2"/>
      </rPr>
      <t>PNCGTHYK</t>
    </r>
  </si>
  <si>
    <r>
      <t>EGTYQ</t>
    </r>
    <r>
      <rPr>
        <b/>
        <sz val="11"/>
        <color indexed="10"/>
        <rFont val="Calibri"/>
        <family val="2"/>
      </rPr>
      <t>G</t>
    </r>
    <r>
      <rPr>
        <b/>
        <u/>
        <sz val="11"/>
        <rFont val="Calibri"/>
        <family val="2"/>
      </rPr>
      <t>H</t>
    </r>
    <r>
      <rPr>
        <b/>
        <sz val="11"/>
        <color rgb="FF0070C0"/>
        <rFont val="Calibri"/>
        <family val="2"/>
      </rPr>
      <t>H</t>
    </r>
    <r>
      <rPr>
        <b/>
        <sz val="11"/>
        <color indexed="10"/>
        <rFont val="Calibri"/>
        <family val="2"/>
      </rPr>
      <t>T</t>
    </r>
    <r>
      <rPr>
        <b/>
        <sz val="11"/>
        <rFont val="Calibri"/>
        <family val="2"/>
      </rPr>
      <t>PIVQK</t>
    </r>
  </si>
  <si>
    <r>
      <t>AHG</t>
    </r>
    <r>
      <rPr>
        <b/>
        <sz val="11"/>
        <color rgb="FF0070C0"/>
        <rFont val="Calibri"/>
        <family val="2"/>
      </rPr>
      <t>G</t>
    </r>
    <r>
      <rPr>
        <b/>
        <u/>
        <sz val="11"/>
        <rFont val="Calibri"/>
        <family val="2"/>
      </rPr>
      <t>Y</t>
    </r>
    <r>
      <rPr>
        <b/>
        <sz val="11"/>
        <color rgb="FF0070C0"/>
        <rFont val="Calibri"/>
        <family val="2"/>
      </rPr>
      <t>S</t>
    </r>
    <r>
      <rPr>
        <b/>
        <sz val="11"/>
        <color indexed="8"/>
        <rFont val="Calibri"/>
        <family val="2"/>
      </rPr>
      <t>VFAGVGER</t>
    </r>
  </si>
  <si>
    <r>
      <t>TVSL</t>
    </r>
    <r>
      <rPr>
        <b/>
        <u/>
        <sz val="11"/>
        <rFont val="Calibri"/>
        <family val="2"/>
      </rPr>
      <t>NN</t>
    </r>
    <r>
      <rPr>
        <b/>
        <sz val="11"/>
        <rFont val="Calibri"/>
        <family val="2"/>
      </rPr>
      <t>LSA</t>
    </r>
    <r>
      <rPr>
        <b/>
        <u/>
        <sz val="11"/>
        <rFont val="Calibri"/>
        <family val="2"/>
      </rPr>
      <t>D</t>
    </r>
    <r>
      <rPr>
        <b/>
        <sz val="11"/>
        <rFont val="Calibri"/>
        <family val="2"/>
      </rPr>
      <t>EVTR</t>
    </r>
  </si>
  <si>
    <r>
      <t>VV</t>
    </r>
    <r>
      <rPr>
        <b/>
        <u/>
        <sz val="11"/>
        <rFont val="Calibri"/>
        <family val="2"/>
      </rPr>
      <t>D</t>
    </r>
    <r>
      <rPr>
        <b/>
        <sz val="11"/>
        <rFont val="Calibri"/>
        <family val="2"/>
      </rPr>
      <t>AIG</t>
    </r>
    <r>
      <rPr>
        <b/>
        <u/>
        <sz val="11"/>
        <rFont val="Calibri"/>
        <family val="2"/>
      </rPr>
      <t>N</t>
    </r>
    <r>
      <rPr>
        <b/>
        <sz val="11"/>
        <rFont val="Calibri"/>
        <family val="2"/>
      </rPr>
      <t>AI</t>
    </r>
    <r>
      <rPr>
        <b/>
        <u/>
        <sz val="11"/>
        <color rgb="FFFF0000"/>
        <rFont val="Calibri"/>
        <family val="2"/>
      </rPr>
      <t>D</t>
    </r>
    <r>
      <rPr>
        <b/>
        <sz val="11"/>
        <rFont val="Calibri"/>
        <family val="2"/>
      </rPr>
      <t>GK</t>
    </r>
  </si>
  <si>
    <r>
      <t>I</t>
    </r>
    <r>
      <rPr>
        <b/>
        <u/>
        <sz val="11"/>
        <rFont val="Calibri"/>
        <family val="2"/>
      </rPr>
      <t>MDPN</t>
    </r>
    <r>
      <rPr>
        <b/>
        <sz val="11"/>
        <rFont val="Calibri"/>
        <family val="2"/>
      </rPr>
      <t>IVG</t>
    </r>
    <r>
      <rPr>
        <b/>
        <u/>
        <sz val="11"/>
        <rFont val="Calibri"/>
        <family val="2"/>
      </rPr>
      <t>N</t>
    </r>
    <r>
      <rPr>
        <b/>
        <sz val="11"/>
        <rFont val="Calibri"/>
        <family val="2"/>
      </rPr>
      <t>E</t>
    </r>
    <r>
      <rPr>
        <b/>
        <u/>
        <sz val="11"/>
        <color theme="8"/>
        <rFont val="Calibri"/>
        <family val="2"/>
      </rPr>
      <t>H</t>
    </r>
    <r>
      <rPr>
        <b/>
        <u/>
        <sz val="11"/>
        <color rgb="FFFF0000"/>
        <rFont val="Calibri"/>
        <family val="2"/>
      </rPr>
      <t>Y</t>
    </r>
    <r>
      <rPr>
        <b/>
        <sz val="11"/>
        <rFont val="Calibri"/>
        <family val="2"/>
      </rPr>
      <t>DVAR</t>
    </r>
  </si>
  <si>
    <r>
      <rPr>
        <b/>
        <sz val="11"/>
        <color rgb="FFFF0000"/>
        <rFont val="Calibri"/>
        <family val="2"/>
      </rPr>
      <t>I</t>
    </r>
    <r>
      <rPr>
        <b/>
        <u/>
        <sz val="11"/>
        <color rgb="FFFF0000"/>
        <rFont val="Calibri"/>
        <family val="2"/>
      </rPr>
      <t>P</t>
    </r>
    <r>
      <rPr>
        <b/>
        <sz val="11"/>
        <color rgb="FFFF0000"/>
        <rFont val="Calibri"/>
        <family val="2"/>
      </rPr>
      <t>SAVG</t>
    </r>
    <r>
      <rPr>
        <b/>
        <u/>
        <sz val="11"/>
        <color theme="8"/>
        <rFont val="Calibri"/>
        <family val="2"/>
      </rPr>
      <t>Y</t>
    </r>
    <r>
      <rPr>
        <b/>
        <sz val="11"/>
        <color theme="8"/>
        <rFont val="Calibri"/>
        <family val="2"/>
      </rPr>
      <t>Q</t>
    </r>
    <r>
      <rPr>
        <b/>
        <u/>
        <sz val="11"/>
        <color rgb="FFFF0000"/>
        <rFont val="Calibri"/>
        <family val="2"/>
      </rPr>
      <t>P</t>
    </r>
    <r>
      <rPr>
        <b/>
        <sz val="11"/>
        <color rgb="FFFF0000"/>
        <rFont val="Calibri"/>
        <family val="2"/>
      </rPr>
      <t>T</t>
    </r>
    <r>
      <rPr>
        <b/>
        <sz val="11"/>
        <color theme="8"/>
        <rFont val="Calibri"/>
        <family val="2"/>
      </rPr>
      <t>L</t>
    </r>
    <r>
      <rPr>
        <b/>
        <sz val="11"/>
        <rFont val="Calibri"/>
        <family val="2"/>
      </rPr>
      <t>AT</t>
    </r>
    <r>
      <rPr>
        <b/>
        <u/>
        <sz val="11"/>
        <color rgb="FFFF0000"/>
        <rFont val="Calibri"/>
        <family val="2"/>
      </rPr>
      <t>D</t>
    </r>
    <r>
      <rPr>
        <b/>
        <u/>
        <sz val="11"/>
        <rFont val="Calibri"/>
        <family val="2"/>
      </rPr>
      <t>M</t>
    </r>
    <r>
      <rPr>
        <b/>
        <sz val="11"/>
        <color theme="8"/>
        <rFont val="Calibri"/>
        <family val="2"/>
      </rPr>
      <t>G</t>
    </r>
    <r>
      <rPr>
        <b/>
        <sz val="11"/>
        <rFont val="Calibri"/>
        <family val="2"/>
      </rPr>
      <t>T</t>
    </r>
    <r>
      <rPr>
        <b/>
        <u/>
        <sz val="11"/>
        <color theme="9" tint="-0.249977111117893"/>
        <rFont val="Calibri"/>
        <family val="2"/>
      </rPr>
      <t>M</t>
    </r>
    <r>
      <rPr>
        <b/>
        <sz val="11"/>
        <color theme="8"/>
        <rFont val="Calibri"/>
        <family val="2"/>
      </rPr>
      <t>Q</t>
    </r>
    <r>
      <rPr>
        <b/>
        <sz val="11"/>
        <color rgb="FFFF0000"/>
        <rFont val="Calibri"/>
        <family val="2"/>
      </rPr>
      <t>E</t>
    </r>
    <r>
      <rPr>
        <b/>
        <sz val="11"/>
        <color theme="8"/>
        <rFont val="Calibri"/>
        <family val="2"/>
      </rPr>
      <t>R</t>
    </r>
  </si>
  <si>
    <t>Table S4</t>
  </si>
  <si>
    <t>Conservation and structural analysis of heteroplasmy-modified peptides of OXPHOS complexes I, III, IV and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</si>
</sst>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u/>
      <sz val="11"/>
      <color indexed="12"/>
      <name val="Calibri"/>
      <family val="2"/>
    </font>
    <font>
      <b/>
      <sz val="11"/>
      <color indexed="8"/>
      <name val="Calibri"/>
      <family val="2"/>
    </font>
    <font>
      <b/>
      <u/>
      <sz val="11"/>
      <color indexed="57"/>
      <name val="Calibri"/>
      <family val="2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u/>
      <sz val="11"/>
      <color indexed="17"/>
      <name val="Calibri"/>
      <family val="2"/>
    </font>
    <font>
      <b/>
      <sz val="11"/>
      <name val="Calibri"/>
      <family val="2"/>
    </font>
    <font>
      <b/>
      <u/>
      <sz val="11"/>
      <color indexed="8"/>
      <name val="Calibri"/>
      <family val="2"/>
    </font>
    <font>
      <b/>
      <sz val="11"/>
      <color rgb="FF0070C0"/>
      <name val="Calibri"/>
      <family val="2"/>
    </font>
    <font>
      <b/>
      <sz val="11"/>
      <color indexed="10"/>
      <name val="Calibri"/>
      <family val="2"/>
    </font>
    <font>
      <b/>
      <u/>
      <sz val="11"/>
      <color rgb="FF0070C0"/>
      <name val="Calibri"/>
      <family val="2"/>
    </font>
    <font>
      <b/>
      <u/>
      <sz val="11"/>
      <color indexed="48"/>
      <name val="Calibri"/>
      <family val="2"/>
    </font>
    <font>
      <b/>
      <u/>
      <sz val="11"/>
      <color rgb="FFFF0000"/>
      <name val="Calibri"/>
      <family val="2"/>
    </font>
    <font>
      <b/>
      <u/>
      <sz val="11"/>
      <color theme="8"/>
      <name val="Calibri"/>
      <family val="2"/>
    </font>
    <font>
      <b/>
      <sz val="11"/>
      <color rgb="FFFF0000"/>
      <name val="Calibri"/>
      <family val="2"/>
    </font>
    <font>
      <b/>
      <sz val="11"/>
      <color theme="8"/>
      <name val="Calibri"/>
      <family val="2"/>
    </font>
    <font>
      <b/>
      <u/>
      <sz val="11"/>
      <color theme="9" tint="-0.249977111117893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1" applyFont="1"/>
    <xf numFmtId="0" fontId="5" fillId="0" borderId="0" xfId="0" applyFont="1"/>
    <xf numFmtId="0" fontId="9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23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teomics.cnic.es/ModifiedPeptidome/data/RH_Heart_TMTHF_FR1/gDHGGAGANTWR_15227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zoomScale="110" zoomScaleNormal="110" workbookViewId="0">
      <selection activeCell="B4" sqref="B4"/>
    </sheetView>
  </sheetViews>
  <sheetFormatPr baseColWidth="10" defaultColWidth="8.85546875" defaultRowHeight="15" x14ac:dyDescent="0.25"/>
  <cols>
    <col min="2" max="2" width="21.140625" bestFit="1" customWidth="1"/>
    <col min="3" max="3" width="7.140625" bestFit="1" customWidth="1"/>
    <col min="4" max="4" width="15.7109375" customWidth="1"/>
    <col min="5" max="5" width="8.42578125" bestFit="1" customWidth="1"/>
    <col min="6" max="6" width="81" customWidth="1"/>
    <col min="7" max="7" width="27.140625" bestFit="1" customWidth="1"/>
    <col min="8" max="8" width="107.140625" bestFit="1" customWidth="1"/>
  </cols>
  <sheetData>
    <row r="1" spans="1:24" ht="23.25" x14ac:dyDescent="0.35">
      <c r="A1" s="10" t="s">
        <v>133</v>
      </c>
      <c r="B1" s="12"/>
      <c r="U1" s="11"/>
      <c r="W1" s="11"/>
      <c r="X1" s="11"/>
    </row>
    <row r="2" spans="1:24" ht="23.25" x14ac:dyDescent="0.35">
      <c r="A2" s="10" t="s">
        <v>134</v>
      </c>
      <c r="B2" s="13"/>
      <c r="U2" s="11"/>
      <c r="W2" s="11"/>
      <c r="X2" s="11"/>
    </row>
    <row r="3" spans="1:24" ht="23.25" x14ac:dyDescent="0.35">
      <c r="A3" s="10"/>
      <c r="B3" s="10"/>
      <c r="U3" s="11"/>
      <c r="W3" s="11"/>
      <c r="X3" s="11"/>
    </row>
    <row r="4" spans="1:24" x14ac:dyDescent="0.25">
      <c r="A4" s="1" t="s">
        <v>86</v>
      </c>
      <c r="B4" s="1" t="s">
        <v>64</v>
      </c>
      <c r="C4" s="1" t="s">
        <v>65</v>
      </c>
      <c r="D4" s="1" t="s">
        <v>66</v>
      </c>
      <c r="E4" s="1" t="s">
        <v>91</v>
      </c>
      <c r="F4" s="1" t="s">
        <v>61</v>
      </c>
      <c r="G4" s="1" t="s">
        <v>63</v>
      </c>
      <c r="H4" s="1" t="s">
        <v>62</v>
      </c>
    </row>
    <row r="5" spans="1:24" x14ac:dyDescent="0.25">
      <c r="A5" t="s">
        <v>88</v>
      </c>
      <c r="B5" t="s">
        <v>69</v>
      </c>
      <c r="C5">
        <v>76694</v>
      </c>
      <c r="D5" t="s">
        <v>68</v>
      </c>
      <c r="E5" t="s">
        <v>96</v>
      </c>
      <c r="F5" t="s">
        <v>111</v>
      </c>
      <c r="G5" s="3" t="s">
        <v>123</v>
      </c>
      <c r="H5" s="2" t="str">
        <f>HYPERLINK("https://proteomics.cnic.es/ModifiedPeptidome/vseq/RH_Heart_TMTHF_FR4/vITVDGNICSGk_76694.png")</f>
        <v>https://proteomics.cnic.es/ModifiedPeptidome/vseq/RH_Heart_TMTHF_FR4/vITVDGNICSGk_76694.png</v>
      </c>
    </row>
    <row r="6" spans="1:24" x14ac:dyDescent="0.25">
      <c r="A6" t="s">
        <v>88</v>
      </c>
      <c r="B6" t="s">
        <v>82</v>
      </c>
      <c r="C6">
        <v>75913</v>
      </c>
      <c r="D6" t="s">
        <v>68</v>
      </c>
      <c r="E6" t="s">
        <v>93</v>
      </c>
      <c r="F6" t="s">
        <v>92</v>
      </c>
      <c r="G6" s="3" t="s">
        <v>119</v>
      </c>
      <c r="H6" s="2" t="str">
        <f>HYPERLINK("https://proteomics.cnic.es/ModifiedPeptidome/vseq/RH_Heart_TMTHF_FR1/aHPNIPIIIR_75913.png")</f>
        <v>https://proteomics.cnic.es/ModifiedPeptidome/vseq/RH_Heart_TMTHF_FR1/aHPNIPIIIR_75913.png</v>
      </c>
    </row>
    <row r="7" spans="1:24" x14ac:dyDescent="0.25">
      <c r="A7" t="s">
        <v>88</v>
      </c>
      <c r="B7" t="s">
        <v>116</v>
      </c>
      <c r="C7">
        <v>89091</v>
      </c>
      <c r="D7" t="s">
        <v>68</v>
      </c>
      <c r="E7" t="s">
        <v>93</v>
      </c>
      <c r="F7" t="s">
        <v>92</v>
      </c>
      <c r="G7" s="4" t="s">
        <v>129</v>
      </c>
      <c r="H7" s="2" t="str">
        <f>HYPERLINK("https://proteomics.cnic.es/ModifiedPeptidome/vseq/RH_Heart_TMTHF_FR2/tVSINNISADEVTR_89091.png")</f>
        <v>https://proteomics.cnic.es/ModifiedPeptidome/vseq/RH_Heart_TMTHF_FR2/tVSINNISADEVTR_89091.png</v>
      </c>
    </row>
    <row r="8" spans="1:24" x14ac:dyDescent="0.25">
      <c r="A8" t="s">
        <v>88</v>
      </c>
      <c r="B8" t="s">
        <v>81</v>
      </c>
      <c r="C8">
        <v>49335</v>
      </c>
      <c r="D8" t="s">
        <v>84</v>
      </c>
      <c r="E8" t="s">
        <v>95</v>
      </c>
      <c r="F8" t="s">
        <v>112</v>
      </c>
      <c r="G8" s="6" t="s">
        <v>120</v>
      </c>
      <c r="H8" s="2" t="str">
        <f>HYPERLINK("https://proteomics.cnic.es/ModifiedPeptidome/vseq/RH_Heart_TMTHF_FR4/yTEQITNEk_49335.png")</f>
        <v>https://proteomics.cnic.es/ModifiedPeptidome/vseq/RH_Heart_TMTHF_FR4/yTEQITNEk_49335.png</v>
      </c>
    </row>
    <row r="9" spans="1:24" x14ac:dyDescent="0.25">
      <c r="A9" t="s">
        <v>88</v>
      </c>
      <c r="B9" t="s">
        <v>82</v>
      </c>
      <c r="C9">
        <v>25734</v>
      </c>
      <c r="D9" t="s">
        <v>68</v>
      </c>
      <c r="E9" t="s">
        <v>94</v>
      </c>
      <c r="F9" t="s">
        <v>110</v>
      </c>
      <c r="G9" s="7" t="s">
        <v>121</v>
      </c>
      <c r="H9" s="2" t="str">
        <f>HYPERLINK("https://proteomics.cnic.es/ModifiedPeptidome/vseq/RH_Heart_TMTHF_FR1/tDRPIPENPYHSR_25734.png")</f>
        <v>https://proteomics.cnic.es/ModifiedPeptidome/vseq/RH_Heart_TMTHF_FR1/tDRPIPENPYHSR_25734.png</v>
      </c>
    </row>
    <row r="10" spans="1:24" x14ac:dyDescent="0.25">
      <c r="A10" t="s">
        <v>88</v>
      </c>
      <c r="B10" t="s">
        <v>67</v>
      </c>
      <c r="C10">
        <v>82507</v>
      </c>
      <c r="D10" t="s">
        <v>70</v>
      </c>
      <c r="E10" t="s">
        <v>98</v>
      </c>
      <c r="F10" t="s">
        <v>97</v>
      </c>
      <c r="G10" s="3" t="s">
        <v>13</v>
      </c>
      <c r="H10" s="2" t="str">
        <f>HYPERLINK("https://proteomics.cnic.es/ModifiedPeptidome/vseq/RH_Heart_TMTHF_FR1/aVTEGAQAVEEPSIC_82507.png")</f>
        <v>https://proteomics.cnic.es/ModifiedPeptidome/vseq/RH_Heart_TMTHF_FR1/aVTEGAQAVEEPSIC_82507.png</v>
      </c>
    </row>
    <row r="11" spans="1:24" x14ac:dyDescent="0.25">
      <c r="A11" t="s">
        <v>88</v>
      </c>
      <c r="B11" t="s">
        <v>82</v>
      </c>
      <c r="C11">
        <v>89998</v>
      </c>
      <c r="D11" t="s">
        <v>68</v>
      </c>
      <c r="E11" t="s">
        <v>98</v>
      </c>
      <c r="F11" t="s">
        <v>97</v>
      </c>
      <c r="G11" s="3" t="s">
        <v>13</v>
      </c>
      <c r="H11" s="2" t="str">
        <f>HYPERLINK("https://proteomics.cnic.es/ModifiedPeptidome/vseq/RH_Heart_TMTHF_FR1/aVTEGAQAVEEPSIC_89998.png")</f>
        <v>https://proteomics.cnic.es/ModifiedPeptidome/vseq/RH_Heart_TMTHF_FR1/aVTEGAQAVEEPSIC_89998.png</v>
      </c>
    </row>
    <row r="12" spans="1:24" x14ac:dyDescent="0.25">
      <c r="A12" t="s">
        <v>88</v>
      </c>
      <c r="B12" t="s">
        <v>69</v>
      </c>
      <c r="C12">
        <v>19070</v>
      </c>
      <c r="D12" t="s">
        <v>70</v>
      </c>
      <c r="E12" t="s">
        <v>98</v>
      </c>
      <c r="F12" t="s">
        <v>97</v>
      </c>
      <c r="G12" s="3" t="s">
        <v>14</v>
      </c>
      <c r="H12" s="2" t="str">
        <f>HYPERLINK("https://proteomics.cnic.es/ModifiedPeptidome/vseq/RH_Heart_TMTHF_FR4/sATYVNTEGR_19070.png")</f>
        <v>https://proteomics.cnic.es/ModifiedPeptidome/vseq/RH_Heart_TMTHF_FR4/sATYVNTEGR_19070.png</v>
      </c>
    </row>
    <row r="13" spans="1:24" x14ac:dyDescent="0.25">
      <c r="A13" t="s">
        <v>88</v>
      </c>
      <c r="B13" t="s">
        <v>72</v>
      </c>
      <c r="C13">
        <v>20776</v>
      </c>
      <c r="D13" t="s">
        <v>76</v>
      </c>
      <c r="E13" t="s">
        <v>98</v>
      </c>
      <c r="F13" t="s">
        <v>109</v>
      </c>
      <c r="G13" s="3" t="s">
        <v>15</v>
      </c>
      <c r="H13" s="2" t="str">
        <f>HYPERLINK("https://proteomics.cnic.es/ModifiedPeptidome/vseq/RH_Heart_TMTHF_FR3/sATYVNTEGR_20776.png")</f>
        <v>https://proteomics.cnic.es/ModifiedPeptidome/vseq/RH_Heart_TMTHF_FR3/sATYVNTEGR_20776.png</v>
      </c>
    </row>
    <row r="14" spans="1:24" x14ac:dyDescent="0.25">
      <c r="A14" t="s">
        <v>88</v>
      </c>
      <c r="B14" t="s">
        <v>71</v>
      </c>
      <c r="C14">
        <v>70578</v>
      </c>
      <c r="D14" t="s">
        <v>103</v>
      </c>
      <c r="E14" t="s">
        <v>44</v>
      </c>
      <c r="F14" t="s">
        <v>108</v>
      </c>
      <c r="G14" s="8" t="s">
        <v>122</v>
      </c>
      <c r="H14" s="2" t="str">
        <f>HYPERLINK("https://proteomics.cnic.es/ModifiedPeptidome/vseq/RH_Heart_TMTHF_FR1/eWIECAHGIGGTR_70578.png")</f>
        <v>https://proteomics.cnic.es/ModifiedPeptidome/vseq/RH_Heart_TMTHF_FR1/eWIECAHGIGGTR_70578.png</v>
      </c>
    </row>
    <row r="15" spans="1:24" x14ac:dyDescent="0.25">
      <c r="A15" t="s">
        <v>88</v>
      </c>
      <c r="B15" t="s">
        <v>81</v>
      </c>
      <c r="C15">
        <v>103128</v>
      </c>
      <c r="D15" t="s">
        <v>70</v>
      </c>
      <c r="E15" t="s">
        <v>42</v>
      </c>
      <c r="F15" t="s">
        <v>101</v>
      </c>
      <c r="G15" s="3" t="s">
        <v>124</v>
      </c>
      <c r="H15" s="2" t="str">
        <f>HYPERLINK("https://proteomics.cnic.es/ModifiedPeptidome/vseq/RH_Heart_TMTHF_FR4/ePATINYPFEk_103128.png")</f>
        <v>https://proteomics.cnic.es/ModifiedPeptidome/vseq/RH_Heart_TMTHF_FR4/ePATINYPFEk_103128.png</v>
      </c>
    </row>
    <row r="16" spans="1:24" x14ac:dyDescent="0.25">
      <c r="A16" t="s">
        <v>88</v>
      </c>
      <c r="B16" t="s">
        <v>67</v>
      </c>
      <c r="C16">
        <v>31642</v>
      </c>
      <c r="D16" t="s">
        <v>104</v>
      </c>
      <c r="E16" t="s">
        <v>41</v>
      </c>
      <c r="F16" t="s">
        <v>99</v>
      </c>
      <c r="G16" s="4" t="s">
        <v>16</v>
      </c>
      <c r="H16" s="2" t="str">
        <f>HYPERLINK("https://proteomics.cnic.es/ModifiedPeptidome/vseq/RH_Heart_TMTHF_FR2/aWQAAS_31642.png")</f>
        <v>https://proteomics.cnic.es/ModifiedPeptidome/vseq/RH_Heart_TMTHF_FR2/aWQAAS_31642.png</v>
      </c>
    </row>
    <row r="17" spans="1:8" x14ac:dyDescent="0.25">
      <c r="A17" t="s">
        <v>88</v>
      </c>
      <c r="B17" t="s">
        <v>75</v>
      </c>
      <c r="C17">
        <v>84971</v>
      </c>
      <c r="D17" t="s">
        <v>68</v>
      </c>
      <c r="E17" t="s">
        <v>41</v>
      </c>
      <c r="F17" t="s">
        <v>100</v>
      </c>
      <c r="G17" s="4" t="s">
        <v>17</v>
      </c>
      <c r="H17" s="2" t="str">
        <f>HYPERLINK("https://proteomics.cnic.es/ModifiedPeptidome/vseq/RH_Heart_TMTHF_FR7/eAYEAGIIGk_84971.png")</f>
        <v>https://proteomics.cnic.es/ModifiedPeptidome/vseq/RH_Heart_TMTHF_FR7/eAYEAGIIGk_84971.png</v>
      </c>
    </row>
    <row r="18" spans="1:8" x14ac:dyDescent="0.25">
      <c r="A18" t="s">
        <v>88</v>
      </c>
      <c r="B18" t="s">
        <v>81</v>
      </c>
      <c r="C18">
        <v>44043</v>
      </c>
      <c r="D18" t="s">
        <v>70</v>
      </c>
      <c r="E18" t="s">
        <v>43</v>
      </c>
      <c r="F18" t="s">
        <v>107</v>
      </c>
      <c r="G18" s="3" t="s">
        <v>125</v>
      </c>
      <c r="H18" s="2" t="str">
        <f>HYPERLINK("https://proteomics.cnic.es/ModifiedPeptidome/vseq/RH_Heart_TMTHF_FR4/ePEPTDTTTYk_44043.png")</f>
        <v>https://proteomics.cnic.es/ModifiedPeptidome/vseq/RH_Heart_TMTHF_FR4/ePEPTDTTTYk_44043.png</v>
      </c>
    </row>
    <row r="19" spans="1:8" x14ac:dyDescent="0.25">
      <c r="A19" t="s">
        <v>90</v>
      </c>
      <c r="B19" t="s">
        <v>72</v>
      </c>
      <c r="C19">
        <v>82034</v>
      </c>
      <c r="D19" t="s">
        <v>70</v>
      </c>
      <c r="E19" t="s">
        <v>46</v>
      </c>
      <c r="F19" t="s">
        <v>115</v>
      </c>
      <c r="G19" s="4" t="s">
        <v>18</v>
      </c>
      <c r="H19" s="2" t="str">
        <f>HYPERLINK("https://proteomics.cnic.es/ModifiedPeptidome/vseq/RH_Heart_TMTHF_FR3/iPEDIYNDR_82034.png")</f>
        <v>https://proteomics.cnic.es/ModifiedPeptidome/vseq/RH_Heart_TMTHF_FR3/iPEDIYNDR_82034.png</v>
      </c>
    </row>
    <row r="20" spans="1:8" x14ac:dyDescent="0.25">
      <c r="A20" t="s">
        <v>90</v>
      </c>
      <c r="B20" t="s">
        <v>80</v>
      </c>
      <c r="C20">
        <v>88303</v>
      </c>
      <c r="D20" t="s">
        <v>68</v>
      </c>
      <c r="E20" t="s">
        <v>48</v>
      </c>
      <c r="F20" t="s">
        <v>0</v>
      </c>
      <c r="G20" s="4" t="s">
        <v>19</v>
      </c>
      <c r="H20" s="2" t="str">
        <f>HYPERLINK("https://proteomics.cnic.es/ModifiedPeptidome/vseq/RH_Heart_TMTHF_FR3/vYEEDAVPGITPCR_88303.png")</f>
        <v>https://proteomics.cnic.es/ModifiedPeptidome/vseq/RH_Heart_TMTHF_FR3/vYEEDAVPGITPCR_88303.png</v>
      </c>
    </row>
    <row r="21" spans="1:8" x14ac:dyDescent="0.25">
      <c r="A21" t="s">
        <v>90</v>
      </c>
      <c r="B21" t="s">
        <v>69</v>
      </c>
      <c r="C21">
        <v>82138</v>
      </c>
      <c r="D21" t="s">
        <v>70</v>
      </c>
      <c r="E21" t="s">
        <v>48</v>
      </c>
      <c r="F21" t="s">
        <v>1</v>
      </c>
      <c r="G21" s="4" t="s">
        <v>19</v>
      </c>
      <c r="H21" s="2" t="str">
        <f>HYPERLINK("https://proteomics.cnic.es/ModifiedPeptidome/vseq/RH_Heart_TMTHF_FR4/vYEEDAVPGITPCR_82138.png")</f>
        <v>https://proteomics.cnic.es/ModifiedPeptidome/vseq/RH_Heart_TMTHF_FR4/vYEEDAVPGITPCR_82138.png</v>
      </c>
    </row>
    <row r="22" spans="1:8" x14ac:dyDescent="0.25">
      <c r="A22" t="s">
        <v>90</v>
      </c>
      <c r="B22" t="s">
        <v>72</v>
      </c>
      <c r="C22">
        <v>59199</v>
      </c>
      <c r="D22" t="s">
        <v>70</v>
      </c>
      <c r="E22" t="s">
        <v>45</v>
      </c>
      <c r="F22" t="s">
        <v>113</v>
      </c>
      <c r="G22" s="4" t="s">
        <v>20</v>
      </c>
      <c r="H22" s="2" t="str">
        <f>HYPERLINK("https://proteomics.cnic.es/ModifiedPeptidome/vseq/RH_Heart_TMTHF_FR3/aVAQGNISSADVQAAk_59199.png")</f>
        <v>https://proteomics.cnic.es/ModifiedPeptidome/vseq/RH_Heart_TMTHF_FR3/aVAQGNISSADVQAAk_59199.png</v>
      </c>
    </row>
    <row r="23" spans="1:8" x14ac:dyDescent="0.25">
      <c r="A23" t="s">
        <v>90</v>
      </c>
      <c r="B23" t="s">
        <v>80</v>
      </c>
      <c r="C23">
        <v>60451</v>
      </c>
      <c r="D23" t="s">
        <v>68</v>
      </c>
      <c r="E23" t="s">
        <v>45</v>
      </c>
      <c r="F23" t="s">
        <v>114</v>
      </c>
      <c r="G23" s="4" t="s">
        <v>20</v>
      </c>
      <c r="H23" s="2" t="str">
        <f>HYPERLINK("https://proteomics.cnic.es/ModifiedPeptidome/vseq/RH_Heart_TMTHF_FR3/aVAQGNISSADVQAAk_60451.png")</f>
        <v>https://proteomics.cnic.es/ModifiedPeptidome/vseq/RH_Heart_TMTHF_FR3/aVAQGNISSADVQAAk_60451.png</v>
      </c>
    </row>
    <row r="24" spans="1:8" x14ac:dyDescent="0.25">
      <c r="A24" t="s">
        <v>90</v>
      </c>
      <c r="B24" t="s">
        <v>73</v>
      </c>
      <c r="C24">
        <v>82277</v>
      </c>
      <c r="D24" t="s">
        <v>70</v>
      </c>
      <c r="E24" t="s">
        <v>47</v>
      </c>
      <c r="F24" t="s">
        <v>106</v>
      </c>
      <c r="G24" s="3" t="s">
        <v>21</v>
      </c>
      <c r="H24" s="2" t="str">
        <f>HYPERLINK("https://proteomics.cnic.es/ModifiedPeptidome/vseq/RH_Heart_TMTHF_FR6/vPDFSDYR_82277.png")</f>
        <v>https://proteomics.cnic.es/ModifiedPeptidome/vseq/RH_Heart_TMTHF_FR6/vPDFSDYR_82277.png</v>
      </c>
    </row>
    <row r="25" spans="1:8" x14ac:dyDescent="0.25">
      <c r="A25" t="s">
        <v>89</v>
      </c>
      <c r="B25" t="s">
        <v>72</v>
      </c>
      <c r="C25">
        <v>75385</v>
      </c>
      <c r="D25" t="s">
        <v>68</v>
      </c>
      <c r="E25" t="s">
        <v>49</v>
      </c>
      <c r="F25" t="s">
        <v>2</v>
      </c>
      <c r="G25" s="4" t="s">
        <v>22</v>
      </c>
      <c r="H25" s="2" t="str">
        <f>HYPERLINK("https://proteomics.cnic.es/ModifiedPeptidome/vseq/RH_Heart_TMTHF_FR3/aNPIQGFSAk_75385.png")</f>
        <v>https://proteomics.cnic.es/ModifiedPeptidome/vseq/RH_Heart_TMTHF_FR3/aNPIQGFSAk_75385.png</v>
      </c>
    </row>
    <row r="26" spans="1:8" x14ac:dyDescent="0.25">
      <c r="A26" t="s">
        <v>89</v>
      </c>
      <c r="B26" t="s">
        <v>81</v>
      </c>
      <c r="C26">
        <v>78247</v>
      </c>
      <c r="D26" t="s">
        <v>68</v>
      </c>
      <c r="E26" t="s">
        <v>49</v>
      </c>
      <c r="F26" t="s">
        <v>8</v>
      </c>
      <c r="G26" s="3" t="s">
        <v>23</v>
      </c>
      <c r="H26" s="2" t="str">
        <f>HYPERLINK("https://proteomics.cnic.es/ModifiedPeptidome/vseq/RH_Heart_TMTHF_FR4/sEDYAFPTYADR_78247.png")</f>
        <v>https://proteomics.cnic.es/ModifiedPeptidome/vseq/RH_Heart_TMTHF_FR4/sEDYAFPTYADR_78247.png</v>
      </c>
    </row>
    <row r="27" spans="1:8" x14ac:dyDescent="0.25">
      <c r="A27" t="s">
        <v>89</v>
      </c>
      <c r="B27" t="s">
        <v>69</v>
      </c>
      <c r="C27">
        <v>23481</v>
      </c>
      <c r="D27" t="s">
        <v>84</v>
      </c>
      <c r="E27" t="s">
        <v>50</v>
      </c>
      <c r="F27" t="s">
        <v>3</v>
      </c>
      <c r="G27" s="9" t="s">
        <v>126</v>
      </c>
      <c r="H27" s="2" t="str">
        <f>HYPERLINK("https://proteomics.cnic.es/ModifiedPeptidome/vseq/RH_Heart_TMTHF_FR4/cPNCGTHYk_23481.png")</f>
        <v>https://proteomics.cnic.es/ModifiedPeptidome/vseq/RH_Heart_TMTHF_FR4/cPNCGTHYk_23481.png</v>
      </c>
    </row>
    <row r="28" spans="1:8" x14ac:dyDescent="0.25">
      <c r="A28" t="s">
        <v>89</v>
      </c>
      <c r="B28" t="s">
        <v>75</v>
      </c>
      <c r="C28">
        <v>17785</v>
      </c>
      <c r="D28" t="s">
        <v>70</v>
      </c>
      <c r="E28" t="s">
        <v>50</v>
      </c>
      <c r="F28" t="s">
        <v>3</v>
      </c>
      <c r="G28" s="3" t="s">
        <v>24</v>
      </c>
      <c r="H28" s="2" t="str">
        <f>HYPERLINK("https://proteomics.cnic.es/ModifiedPeptidome/vseq/RH_Heart_TMTHF_FR7/cPNCGTHYk_17785.png")</f>
        <v>https://proteomics.cnic.es/ModifiedPeptidome/vseq/RH_Heart_TMTHF_FR7/cPNCGTHYk_17785.png</v>
      </c>
    </row>
    <row r="29" spans="1:8" x14ac:dyDescent="0.25">
      <c r="A29" t="s">
        <v>89</v>
      </c>
      <c r="B29" t="s">
        <v>71</v>
      </c>
      <c r="C29">
        <v>12380</v>
      </c>
      <c r="D29" t="s">
        <v>70</v>
      </c>
      <c r="E29" t="s">
        <v>51</v>
      </c>
      <c r="F29" t="s">
        <v>5</v>
      </c>
      <c r="G29" s="3" t="s">
        <v>25</v>
      </c>
      <c r="H29" s="2" t="str">
        <f>HYPERLINK("https://proteomics.cnic.es/ModifiedPeptidome/vseq/RH_Heart_TMTHF_FR1/gDHGGAGANTWR_12380.png")</f>
        <v>https://proteomics.cnic.es/ModifiedPeptidome/vseq/RH_Heart_TMTHF_FR1/gDHGGAGANTWR_12380.png</v>
      </c>
    </row>
    <row r="30" spans="1:8" x14ac:dyDescent="0.25">
      <c r="A30" t="s">
        <v>89</v>
      </c>
      <c r="B30" t="s">
        <v>82</v>
      </c>
      <c r="C30">
        <v>15227</v>
      </c>
      <c r="D30" t="s">
        <v>84</v>
      </c>
      <c r="E30" t="s">
        <v>51</v>
      </c>
      <c r="F30" t="s">
        <v>6</v>
      </c>
      <c r="G30" s="3" t="s">
        <v>25</v>
      </c>
      <c r="H30" s="2" t="s">
        <v>105</v>
      </c>
    </row>
    <row r="31" spans="1:8" x14ac:dyDescent="0.25">
      <c r="A31" t="s">
        <v>89</v>
      </c>
      <c r="B31" t="s">
        <v>73</v>
      </c>
      <c r="C31">
        <v>12604</v>
      </c>
      <c r="D31" t="s">
        <v>74</v>
      </c>
      <c r="E31" t="s">
        <v>51</v>
      </c>
      <c r="F31" t="s">
        <v>5</v>
      </c>
      <c r="G31" s="3" t="s">
        <v>25</v>
      </c>
      <c r="H31" s="2" t="str">
        <f>HYPERLINK("https://proteomics.cnic.es/ModifiedPeptidome/vseq/RH_Heart_TMTHF_FR6/gDHGGAGANTWR_12604.png")</f>
        <v>https://proteomics.cnic.es/ModifiedPeptidome/vseq/RH_Heart_TMTHF_FR6/gDHGGAGANTWR_12604.png</v>
      </c>
    </row>
    <row r="32" spans="1:8" x14ac:dyDescent="0.25">
      <c r="A32" t="s">
        <v>89</v>
      </c>
      <c r="B32" t="s">
        <v>75</v>
      </c>
      <c r="C32">
        <v>4594</v>
      </c>
      <c r="D32" t="s">
        <v>76</v>
      </c>
      <c r="E32" t="s">
        <v>51</v>
      </c>
      <c r="F32" t="s">
        <v>5</v>
      </c>
      <c r="G32" s="3" t="s">
        <v>25</v>
      </c>
      <c r="H32" s="2" t="str">
        <f>HYPERLINK("https://proteomics.cnic.es/ModifiedPeptidome/vseq/RH_Heart_TMTHF_FR7/gDHGGAGANTWR_4594.png")</f>
        <v>https://proteomics.cnic.es/ModifiedPeptidome/vseq/RH_Heart_TMTHF_FR7/gDHGGAGANTWR_4594.png</v>
      </c>
    </row>
    <row r="33" spans="1:8" x14ac:dyDescent="0.25">
      <c r="A33" t="s">
        <v>89</v>
      </c>
      <c r="B33" t="s">
        <v>83</v>
      </c>
      <c r="C33">
        <v>13896</v>
      </c>
      <c r="D33" t="s">
        <v>68</v>
      </c>
      <c r="E33" t="s">
        <v>51</v>
      </c>
      <c r="F33" t="s">
        <v>6</v>
      </c>
      <c r="G33" s="3" t="s">
        <v>25</v>
      </c>
      <c r="H33" s="2" t="str">
        <f>HYPERLINK("https://proteomics.cnic.es/ModifiedPeptidome/vseq/RH_Heart_TMTHF_FR7/gDHGGAGANTWR_13896.png")</f>
        <v>https://proteomics.cnic.es/ModifiedPeptidome/vseq/RH_Heart_TMTHF_FR7/gDHGGAGANTWR_13896.png</v>
      </c>
    </row>
    <row r="34" spans="1:8" x14ac:dyDescent="0.25">
      <c r="A34" t="s">
        <v>89</v>
      </c>
      <c r="B34" t="s">
        <v>75</v>
      </c>
      <c r="C34">
        <v>75429</v>
      </c>
      <c r="D34" t="s">
        <v>77</v>
      </c>
      <c r="E34" t="s">
        <v>52</v>
      </c>
      <c r="F34" t="s">
        <v>7</v>
      </c>
      <c r="G34" s="3" t="s">
        <v>26</v>
      </c>
      <c r="H34" s="2" t="str">
        <f>HYPERLINK("https://proteomics.cnic.es/ModifiedPeptidome/vseq/RH_Heart_TMTHF_FR7/gGDVSVCEWYR_75429.png")</f>
        <v>https://proteomics.cnic.es/ModifiedPeptidome/vseq/RH_Heart_TMTHF_FR7/gGDVSVCEWYR_75429.png</v>
      </c>
    </row>
    <row r="35" spans="1:8" x14ac:dyDescent="0.25">
      <c r="A35" t="s">
        <v>89</v>
      </c>
      <c r="B35" t="s">
        <v>78</v>
      </c>
      <c r="C35">
        <v>27694</v>
      </c>
      <c r="D35" t="s">
        <v>79</v>
      </c>
      <c r="E35" t="s">
        <v>53</v>
      </c>
      <c r="F35" t="s">
        <v>9</v>
      </c>
      <c r="G35" s="4" t="s">
        <v>27</v>
      </c>
      <c r="H35" s="2" t="str">
        <f>HYPERLINK("https://proteomics.cnic.es/ModifiedPeptidome/vseq/RH_Heart_TMTHF_FR5/sHYEEGPGk_27694.png")</f>
        <v>https://proteomics.cnic.es/ModifiedPeptidome/vseq/RH_Heart_TMTHF_FR5/sHYEEGPGk_27694.png</v>
      </c>
    </row>
    <row r="36" spans="1:8" x14ac:dyDescent="0.25">
      <c r="A36" t="s">
        <v>89</v>
      </c>
      <c r="B36" t="s">
        <v>81</v>
      </c>
      <c r="C36">
        <v>14138</v>
      </c>
      <c r="D36" t="s">
        <v>70</v>
      </c>
      <c r="E36" t="s">
        <v>53</v>
      </c>
      <c r="F36" t="s">
        <v>9</v>
      </c>
      <c r="G36" s="4" t="s">
        <v>27</v>
      </c>
      <c r="H36" s="2" t="str">
        <f>HYPERLINK("https://proteomics.cnic.es/ModifiedPeptidome/vseq/RH_Heart_TMTHF_FR4/sHYEEGPGk_14138.png")</f>
        <v>https://proteomics.cnic.es/ModifiedPeptidome/vseq/RH_Heart_TMTHF_FR4/sHYEEGPGk_14138.png</v>
      </c>
    </row>
    <row r="37" spans="1:8" x14ac:dyDescent="0.25">
      <c r="A37" t="s">
        <v>89</v>
      </c>
      <c r="B37" t="s">
        <v>78</v>
      </c>
      <c r="C37">
        <v>15166</v>
      </c>
      <c r="D37" t="s">
        <v>84</v>
      </c>
      <c r="E37" t="s">
        <v>53</v>
      </c>
      <c r="F37" t="s">
        <v>9</v>
      </c>
      <c r="G37" s="4" t="s">
        <v>27</v>
      </c>
      <c r="H37" s="2" t="str">
        <f>HYPERLINK("https://proteomics.cnic.es/ModifiedPeptidome/vseq/RH_Heart_TMTHF_FR5/sHYEEGPGk_15166.png")</f>
        <v>https://proteomics.cnic.es/ModifiedPeptidome/vseq/RH_Heart_TMTHF_FR5/sHYEEGPGk_15166.png</v>
      </c>
    </row>
    <row r="38" spans="1:8" x14ac:dyDescent="0.25">
      <c r="A38" t="s">
        <v>89</v>
      </c>
      <c r="B38" t="s">
        <v>117</v>
      </c>
      <c r="C38">
        <v>30905</v>
      </c>
      <c r="D38" t="s">
        <v>70</v>
      </c>
      <c r="E38" t="s">
        <v>102</v>
      </c>
      <c r="F38" t="s">
        <v>4</v>
      </c>
      <c r="G38" s="7" t="s">
        <v>127</v>
      </c>
      <c r="H38" s="2" t="str">
        <f>HYPERLINK("https://proteomics.cnic.es/ModifiedPeptidome/vseq/RH_Heart_TMTHF_FR6/eGTYQGHHTPIVQk_30905.png")</f>
        <v>https://proteomics.cnic.es/ModifiedPeptidome/vseq/RH_Heart_TMTHF_FR6/eGTYQGHHTPIVQk_30905.png</v>
      </c>
    </row>
    <row r="39" spans="1:8" x14ac:dyDescent="0.25">
      <c r="A39" t="s">
        <v>87</v>
      </c>
      <c r="B39" t="s">
        <v>78</v>
      </c>
      <c r="C39">
        <v>74516</v>
      </c>
      <c r="D39" t="s">
        <v>70</v>
      </c>
      <c r="E39" t="s">
        <v>56</v>
      </c>
      <c r="F39" t="s">
        <v>35</v>
      </c>
      <c r="G39" s="3" t="s">
        <v>28</v>
      </c>
      <c r="H39" s="2" t="str">
        <f>HYPERLINK("https://proteomics.cnic.es/ModifiedPeptidome/vseq/RH_Heart_TMTHF_FR5/eAYPGDVFYIHSR_74516.png")</f>
        <v>https://proteomics.cnic.es/ModifiedPeptidome/vseq/RH_Heart_TMTHF_FR5/eAYPGDVFYIHSR_74516.png</v>
      </c>
    </row>
    <row r="40" spans="1:8" x14ac:dyDescent="0.25">
      <c r="A40" t="s">
        <v>87</v>
      </c>
      <c r="B40" t="s">
        <v>81</v>
      </c>
      <c r="C40">
        <v>82699</v>
      </c>
      <c r="D40" t="s">
        <v>68</v>
      </c>
      <c r="E40" t="s">
        <v>56</v>
      </c>
      <c r="F40" t="s">
        <v>12</v>
      </c>
      <c r="G40" s="3" t="s">
        <v>28</v>
      </c>
      <c r="H40" s="2" t="str">
        <f>HYPERLINK("https://proteomics.cnic.es/ModifiedPeptidome/vseq/RH_Heart_TMTHF_FR4/eAYPGDVFYIHSR_82699.png")</f>
        <v>https://proteomics.cnic.es/ModifiedPeptidome/vseq/RH_Heart_TMTHF_FR4/eAYPGDVFYIHSR_82699.png</v>
      </c>
    </row>
    <row r="41" spans="1:8" x14ac:dyDescent="0.25">
      <c r="A41" t="s">
        <v>87</v>
      </c>
      <c r="B41" t="s">
        <v>82</v>
      </c>
      <c r="C41">
        <v>90458</v>
      </c>
      <c r="D41" t="s">
        <v>84</v>
      </c>
      <c r="E41" t="s">
        <v>56</v>
      </c>
      <c r="F41" t="s">
        <v>12</v>
      </c>
      <c r="G41" s="3" t="s">
        <v>28</v>
      </c>
      <c r="H41" s="2" t="str">
        <f>HYPERLINK("https://proteomics.cnic.es/ModifiedPeptidome/vseq/RH_Heart_TMTHF_FR1/eAYPGDVFYIHSR_90458.png")</f>
        <v>https://proteomics.cnic.es/ModifiedPeptidome/vseq/RH_Heart_TMTHF_FR1/eAYPGDVFYIHSR_90458.png</v>
      </c>
    </row>
    <row r="42" spans="1:8" x14ac:dyDescent="0.25">
      <c r="A42" t="s">
        <v>87</v>
      </c>
      <c r="B42" t="s">
        <v>73</v>
      </c>
      <c r="C42">
        <v>94354</v>
      </c>
      <c r="D42" t="s">
        <v>68</v>
      </c>
      <c r="E42" t="s">
        <v>56</v>
      </c>
      <c r="F42" t="s">
        <v>12</v>
      </c>
      <c r="G42" s="4" t="s">
        <v>130</v>
      </c>
      <c r="H42" s="2" t="str">
        <f>HYPERLINK("https://proteomics.cnic.es/ModifiedPeptidome/vseq/RH_Heart_TMTHF_FR6/vVDAIGNAIDGk_94354.png")</f>
        <v>https://proteomics.cnic.es/ModifiedPeptidome/vseq/RH_Heart_TMTHF_FR6/vVDAIGNAIDGk_94354.png</v>
      </c>
    </row>
    <row r="43" spans="1:8" x14ac:dyDescent="0.25">
      <c r="A43" t="s">
        <v>87</v>
      </c>
      <c r="B43" t="s">
        <v>71</v>
      </c>
      <c r="C43">
        <v>55311</v>
      </c>
      <c r="D43" t="s">
        <v>70</v>
      </c>
      <c r="E43" t="s">
        <v>54</v>
      </c>
      <c r="F43" t="s">
        <v>10</v>
      </c>
      <c r="G43" s="3" t="s">
        <v>128</v>
      </c>
      <c r="H43" s="2" t="str">
        <f>HYPERLINK("https://proteomics.cnic.es/ModifiedPeptidome/vseq/RH_Heart_TMTHF_FR1/aHGGYSVFAGVGER_55311.png")</f>
        <v>https://proteomics.cnic.es/ModifiedPeptidome/vseq/RH_Heart_TMTHF_FR1/aHGGYSVFAGVGER_55311.png</v>
      </c>
    </row>
    <row r="44" spans="1:8" x14ac:dyDescent="0.25">
      <c r="A44" t="s">
        <v>87</v>
      </c>
      <c r="B44" t="s">
        <v>71</v>
      </c>
      <c r="C44">
        <v>55349</v>
      </c>
      <c r="D44" t="s">
        <v>68</v>
      </c>
      <c r="E44" t="s">
        <v>54</v>
      </c>
      <c r="F44" t="s">
        <v>10</v>
      </c>
      <c r="G44" s="3" t="s">
        <v>128</v>
      </c>
      <c r="H44" s="2" t="str">
        <f>HYPERLINK("https://proteomics.cnic.es/ModifiedPeptidome/vseq/RH_Heart_TMTHF_FR1/aHGGYSVFAGVGER_55349.png")</f>
        <v>https://proteomics.cnic.es/ModifiedPeptidome/vseq/RH_Heart_TMTHF_FR1/aHGGYSVFAGVGER_55349.png</v>
      </c>
    </row>
    <row r="45" spans="1:8" x14ac:dyDescent="0.25">
      <c r="A45" t="s">
        <v>87</v>
      </c>
      <c r="B45" t="s">
        <v>82</v>
      </c>
      <c r="C45">
        <v>55485</v>
      </c>
      <c r="D45" t="s">
        <v>84</v>
      </c>
      <c r="E45" t="s">
        <v>54</v>
      </c>
      <c r="F45" t="s">
        <v>10</v>
      </c>
      <c r="G45" s="3" t="s">
        <v>128</v>
      </c>
      <c r="H45" s="2" t="str">
        <f>HYPERLINK("https://proteomics.cnic.es/ModifiedPeptidome/vseq/RH_Heart_TMTHF_FR1/aHGGYSVFAGVGER_55485.png")</f>
        <v>https://proteomics.cnic.es/ModifiedPeptidome/vseq/RH_Heart_TMTHF_FR1/aHGGYSVFAGVGER_55485.png</v>
      </c>
    </row>
    <row r="46" spans="1:8" x14ac:dyDescent="0.25">
      <c r="A46" t="s">
        <v>87</v>
      </c>
      <c r="B46" t="s">
        <v>81</v>
      </c>
      <c r="C46">
        <v>70093</v>
      </c>
      <c r="D46" t="s">
        <v>118</v>
      </c>
      <c r="E46" t="s">
        <v>54</v>
      </c>
      <c r="F46" t="s">
        <v>40</v>
      </c>
      <c r="G46" s="4" t="s">
        <v>131</v>
      </c>
      <c r="H46" s="2" t="str">
        <f>HYPERLINK("https://proteomics.cnic.es/ModifiedPeptidome/vseq/RH_Heart_TMTHF_FR4/iMDPNIVGNEHYDVAR_70093.png")</f>
        <v>https://proteomics.cnic.es/ModifiedPeptidome/vseq/RH_Heart_TMTHF_FR4/iMDPNIVGNEHYDVAR_70093.png</v>
      </c>
    </row>
    <row r="47" spans="1:8" x14ac:dyDescent="0.25">
      <c r="A47" t="s">
        <v>87</v>
      </c>
      <c r="B47" t="s">
        <v>82</v>
      </c>
      <c r="C47">
        <v>91655</v>
      </c>
      <c r="D47" t="s">
        <v>84</v>
      </c>
      <c r="E47" t="s">
        <v>54</v>
      </c>
      <c r="F47" t="s">
        <v>40</v>
      </c>
      <c r="G47" s="4" t="s">
        <v>131</v>
      </c>
      <c r="H47" s="2" t="str">
        <f>HYPERLINK("https://proteomics.cnic.es/ModifiedPeptidome/vseq/RH_Heart_TMTHF_FR1/iMDPNIVGNEHYDVAR_91655.png")</f>
        <v>https://proteomics.cnic.es/ModifiedPeptidome/vseq/RH_Heart_TMTHF_FR1/iMDPNIVGNEHYDVAR_91655.png</v>
      </c>
    </row>
    <row r="48" spans="1:8" x14ac:dyDescent="0.25">
      <c r="A48" t="s">
        <v>87</v>
      </c>
      <c r="B48" t="s">
        <v>67</v>
      </c>
      <c r="C48">
        <v>94449</v>
      </c>
      <c r="D48" t="s">
        <v>84</v>
      </c>
      <c r="E48" t="s">
        <v>54</v>
      </c>
      <c r="F48" t="s">
        <v>40</v>
      </c>
      <c r="G48" s="4" t="s">
        <v>132</v>
      </c>
      <c r="H48" s="2" t="str">
        <f>HYPERLINK("https://proteomics.cnic.es/ModifiedPeptidome/vseq/RH_Heart_TMTHF_FR2/iPSAVGYQPTIATDMGTMQER_94449.png")</f>
        <v>https://proteomics.cnic.es/ModifiedPeptidome/vseq/RH_Heart_TMTHF_FR2/iPSAVGYQPTIATDMGTMQER_94449.png</v>
      </c>
    </row>
    <row r="49" spans="1:8" x14ac:dyDescent="0.25">
      <c r="A49" t="s">
        <v>87</v>
      </c>
      <c r="B49" t="s">
        <v>71</v>
      </c>
      <c r="C49">
        <v>48930</v>
      </c>
      <c r="D49" t="s">
        <v>84</v>
      </c>
      <c r="E49" t="s">
        <v>57</v>
      </c>
      <c r="F49" t="s">
        <v>36</v>
      </c>
      <c r="G49" s="5" t="s">
        <v>29</v>
      </c>
      <c r="H49" s="2" t="str">
        <f>HYPERLINK("https://proteomics.cnic.es/ModifiedPeptidome/vseq/RH_Heart_TMTHF_FR1/gICGAIHSSVAk_48930.png")</f>
        <v>https://proteomics.cnic.es/ModifiedPeptidome/vseq/RH_Heart_TMTHF_FR1/gICGAIHSSVAk_48930.png</v>
      </c>
    </row>
    <row r="50" spans="1:8" x14ac:dyDescent="0.25">
      <c r="A50" t="s">
        <v>87</v>
      </c>
      <c r="B50" t="s">
        <v>69</v>
      </c>
      <c r="C50">
        <v>55180</v>
      </c>
      <c r="D50" t="s">
        <v>68</v>
      </c>
      <c r="E50" t="s">
        <v>60</v>
      </c>
      <c r="F50" t="s">
        <v>39</v>
      </c>
      <c r="G50" s="4" t="s">
        <v>30</v>
      </c>
      <c r="H50" s="2" t="str">
        <f>HYPERLINK("https://proteomics.cnic.es/ModifiedPeptidome/vseq/RH_Heart_TMTHF_FR4/sCAEFVSGSQIR_55180.png")</f>
        <v>https://proteomics.cnic.es/ModifiedPeptidome/vseq/RH_Heart_TMTHF_FR4/sCAEFVSGSQIR_55180.png</v>
      </c>
    </row>
    <row r="51" spans="1:8" x14ac:dyDescent="0.25">
      <c r="A51" t="s">
        <v>87</v>
      </c>
      <c r="B51" t="s">
        <v>80</v>
      </c>
      <c r="C51">
        <v>82037</v>
      </c>
      <c r="D51" t="s">
        <v>85</v>
      </c>
      <c r="E51" t="s">
        <v>59</v>
      </c>
      <c r="F51" t="s">
        <v>38</v>
      </c>
      <c r="G51" s="4" t="s">
        <v>31</v>
      </c>
      <c r="H51" s="2" t="str">
        <f>HYPERLINK("https://proteomics.cnic.es/ModifiedPeptidome/vseq/RH_Heart_TMTHF_FR3/qASGGPVDIGPEYQQDIDR_82037.png")</f>
        <v>https://proteomics.cnic.es/ModifiedPeptidome/vseq/RH_Heart_TMTHF_FR3/qASGGPVDIGPEYQQDIDR_82037.png</v>
      </c>
    </row>
    <row r="52" spans="1:8" x14ac:dyDescent="0.25">
      <c r="A52" t="s">
        <v>87</v>
      </c>
      <c r="B52" t="s">
        <v>71</v>
      </c>
      <c r="C52">
        <v>63860</v>
      </c>
      <c r="D52" t="s">
        <v>70</v>
      </c>
      <c r="E52" t="s">
        <v>55</v>
      </c>
      <c r="F52" t="s">
        <v>11</v>
      </c>
      <c r="G52" s="4" t="s">
        <v>32</v>
      </c>
      <c r="H52" s="2" t="str">
        <f>HYPERLINK("https://proteomics.cnic.es/ModifiedPeptidome/vseq/RH_Heart_TMTHF_FR1/aPSMVAAAVTYSkPR_63860.png")</f>
        <v>https://proteomics.cnic.es/ModifiedPeptidome/vseq/RH_Heart_TMTHF_FR1/aPSMVAAAVTYSkPR_63860.png</v>
      </c>
    </row>
    <row r="53" spans="1:8" x14ac:dyDescent="0.25">
      <c r="A53" t="s">
        <v>87</v>
      </c>
      <c r="B53" t="s">
        <v>67</v>
      </c>
      <c r="C53">
        <v>100157</v>
      </c>
      <c r="D53" t="s">
        <v>70</v>
      </c>
      <c r="E53" t="s">
        <v>55</v>
      </c>
      <c r="F53" t="s">
        <v>11</v>
      </c>
      <c r="G53" s="3" t="s">
        <v>33</v>
      </c>
      <c r="H53" s="2" t="str">
        <f>HYPERLINK("https://proteomics.cnic.es/ModifiedPeptidome/vseq/RH_Heart_TMTHF_FR2/gIVGYDV_100157.png")</f>
        <v>https://proteomics.cnic.es/ModifiedPeptidome/vseq/RH_Heart_TMTHF_FR2/gIVGYDV_100157.png</v>
      </c>
    </row>
    <row r="54" spans="1:8" x14ac:dyDescent="0.25">
      <c r="A54" t="s">
        <v>87</v>
      </c>
      <c r="B54" t="s">
        <v>67</v>
      </c>
      <c r="C54">
        <v>99827</v>
      </c>
      <c r="D54" t="s">
        <v>68</v>
      </c>
      <c r="E54" t="s">
        <v>55</v>
      </c>
      <c r="F54" t="s">
        <v>11</v>
      </c>
      <c r="G54" s="3" t="s">
        <v>33</v>
      </c>
      <c r="H54" s="2" t="str">
        <f>HYPERLINK("https://proteomics.cnic.es/ModifiedPeptidome/vseq/RH_Heart_TMTHF_FR2/gIVGYDV_99827.png")</f>
        <v>https://proteomics.cnic.es/ModifiedPeptidome/vseq/RH_Heart_TMTHF_FR2/gIVGYDV_99827.png</v>
      </c>
    </row>
    <row r="55" spans="1:8" x14ac:dyDescent="0.25">
      <c r="A55" t="s">
        <v>87</v>
      </c>
      <c r="B55" t="s">
        <v>69</v>
      </c>
      <c r="C55">
        <v>88880</v>
      </c>
      <c r="D55" t="s">
        <v>70</v>
      </c>
      <c r="E55" t="s">
        <v>58</v>
      </c>
      <c r="F55" t="s">
        <v>37</v>
      </c>
      <c r="G55" s="3" t="s">
        <v>34</v>
      </c>
      <c r="H55" s="2" t="str">
        <f>HYPERLINK("https://proteomics.cnic.es/ModifiedPeptidome/vseq/RH_Heart_TMTHF_FR4/iYIPHSIPQQ_88880.png")</f>
        <v>https://proteomics.cnic.es/ModifiedPeptidome/vseq/RH_Heart_TMTHF_FR4/iYIPHSIPQQ_88880.png</v>
      </c>
    </row>
  </sheetData>
  <sortState ref="A2:K50">
    <sortCondition ref="A2:A50"/>
    <sortCondition ref="E2:E50"/>
  </sortState>
  <phoneticPr fontId="3" type="noConversion"/>
  <conditionalFormatting sqref="R1:T3">
    <cfRule type="colorScale" priority="1">
      <colorScale>
        <cfvo type="num" val="$N$6"/>
        <cfvo type="num" val="$O$6"/>
        <cfvo type="num" val="$P$6"/>
        <color rgb="FF0070C0"/>
        <color theme="0"/>
        <color rgb="FFFF0000"/>
      </colorScale>
    </cfRule>
  </conditionalFormatting>
  <hyperlinks>
    <hyperlink ref="H30" r:id="rId1"/>
  </hyperlinks>
  <pageMargins left="0.7" right="0.7" top="0.75" bottom="0.75" header="0.3" footer="0.3"/>
  <pageSetup paperSize="9" orientation="portrait"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Rodríguez Carrasco</dc:creator>
  <cp:lastModifiedBy>Irene Maseda Agüero</cp:lastModifiedBy>
  <dcterms:created xsi:type="dcterms:W3CDTF">2017-11-23T13:18:50Z</dcterms:created>
  <dcterms:modified xsi:type="dcterms:W3CDTF">2018-11-20T08:34:25Z</dcterms:modified>
</cp:coreProperties>
</file>