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Ex1.xml" ContentType="application/vnd.ms-office.chartex+xml"/>
  <Override PartName="/xl/charts/style1.xml" ContentType="application/vnd.ms-office.chartstyle+xml"/>
  <Override PartName="/xl/charts/colors1.xml" ContentType="application/vnd.ms-office.chartcolorstyle+xml"/>
  <Override PartName="/xl/charts/chartEx2.xml" ContentType="application/vnd.ms-office.chartex+xml"/>
  <Override PartName="/xl/charts/style2.xml" ContentType="application/vnd.ms-office.chartstyle+xml"/>
  <Override PartName="/xl/charts/colors2.xml" ContentType="application/vnd.ms-office.chartcolorstyle+xml"/>
  <Override PartName="/xl/charts/chartEx3.xml" ContentType="application/vnd.ms-office.chartex+xml"/>
  <Override PartName="/xl/charts/style3.xml" ContentType="application/vnd.ms-office.chartstyle+xml"/>
  <Override PartName="/xl/charts/colors3.xml" ContentType="application/vnd.ms-office.chartcolorstyle+xml"/>
  <Override PartName="/xl/charts/chartEx4.xml" ContentType="application/vnd.ms-office.chartex+xml"/>
  <Override PartName="/xl/charts/style4.xml" ContentType="application/vnd.ms-office.chartstyle+xml"/>
  <Override PartName="/xl/charts/colors4.xml" ContentType="application/vnd.ms-office.chartcolorstyle+xml"/>
  <Override PartName="/xl/charts/chartEx5.xml" ContentType="application/vnd.ms-office.chartex+xml"/>
  <Override PartName="/xl/charts/style5.xml" ContentType="application/vnd.ms-office.chartstyle+xml"/>
  <Override PartName="/xl/charts/colors5.xml" ContentType="application/vnd.ms-office.chartcolorstyle+xml"/>
  <Override PartName="/xl/charts/chartEx6.xml" ContentType="application/vnd.ms-office.chartex+xml"/>
  <Override PartName="/xl/charts/style6.xml" ContentType="application/vnd.ms-office.chartstyle+xml"/>
  <Override PartName="/xl/charts/colors6.xml" ContentType="application/vnd.ms-office.chartcolorstyle+xml"/>
  <Override PartName="/xl/drawings/drawing2.xml" ContentType="application/vnd.openxmlformats-officedocument.drawing+xml"/>
  <Override PartName="/xl/charts/chartEx7.xml" ContentType="application/vnd.ms-office.chartex+xml"/>
  <Override PartName="/xl/charts/style7.xml" ContentType="application/vnd.ms-office.chartstyle+xml"/>
  <Override PartName="/xl/charts/colors7.xml" ContentType="application/vnd.ms-office.chartcolorstyle+xml"/>
  <Override PartName="/xl/charts/chartEx8.xml" ContentType="application/vnd.ms-office.chartex+xml"/>
  <Override PartName="/xl/charts/style8.xml" ContentType="application/vnd.ms-office.chartstyle+xml"/>
  <Override PartName="/xl/charts/colors8.xml" ContentType="application/vnd.ms-office.chartcolorstyle+xml"/>
  <Override PartName="/xl/charts/chartEx9.xml" ContentType="application/vnd.ms-office.chartex+xml"/>
  <Override PartName="/xl/charts/style9.xml" ContentType="application/vnd.ms-office.chartstyle+xml"/>
  <Override PartName="/xl/charts/colors9.xml" ContentType="application/vnd.ms-office.chartcolorstyle+xml"/>
  <Override PartName="/xl/charts/chartEx10.xml" ContentType="application/vnd.ms-office.chartex+xml"/>
  <Override PartName="/xl/charts/style10.xml" ContentType="application/vnd.ms-office.chartstyle+xml"/>
  <Override PartName="/xl/charts/colors10.xml" ContentType="application/vnd.ms-office.chartcolorstyle+xml"/>
  <Override PartName="/xl/charts/chartEx11.xml" ContentType="application/vnd.ms-office.chartex+xml"/>
  <Override PartName="/xl/charts/style11.xml" ContentType="application/vnd.ms-office.chartstyle+xml"/>
  <Override PartName="/xl/charts/colors11.xml" ContentType="application/vnd.ms-office.chartcolorstyle+xml"/>
  <Override PartName="/xl/charts/chartEx12.xml" ContentType="application/vnd.ms-office.chartex+xml"/>
  <Override PartName="/xl/charts/style12.xml" ContentType="application/vnd.ms-office.chartstyle+xml"/>
  <Override PartName="/xl/charts/colors12.xml" ContentType="application/vnd.ms-office.chartcolorstyle+xml"/>
  <Override PartName="/xl/charts/chartEx13.xml" ContentType="application/vnd.ms-office.chartex+xml"/>
  <Override PartName="/xl/charts/style13.xml" ContentType="application/vnd.ms-office.chartstyle+xml"/>
  <Override PartName="/xl/charts/colors13.xml" ContentType="application/vnd.ms-office.chartcolorstyle+xml"/>
  <Override PartName="/xl/charts/chartEx14.xml" ContentType="application/vnd.ms-office.chartex+xml"/>
  <Override PartName="/xl/charts/style14.xml" ContentType="application/vnd.ms-office.chartstyle+xml"/>
  <Override PartName="/xl/charts/colors14.xml" ContentType="application/vnd.ms-office.chartcolorstyle+xml"/>
  <Override PartName="/xl/charts/chartEx15.xml" ContentType="application/vnd.ms-office.chartex+xml"/>
  <Override PartName="/xl/charts/style15.xml" ContentType="application/vnd.ms-office.chartstyle+xml"/>
  <Override PartName="/xl/charts/colors15.xml" ContentType="application/vnd.ms-office.chartcolorstyle+xml"/>
  <Override PartName="/xl/charts/chartEx16.xml" ContentType="application/vnd.ms-office.chartex+xml"/>
  <Override PartName="/xl/charts/style16.xml" ContentType="application/vnd.ms-office.chartstyle+xml"/>
  <Override PartName="/xl/charts/colors16.xml" ContentType="application/vnd.ms-office.chartcolorstyle+xml"/>
  <Override PartName="/xl/charts/chartEx17.xml" ContentType="application/vnd.ms-office.chartex+xml"/>
  <Override PartName="/xl/charts/style17.xml" ContentType="application/vnd.ms-office.chartstyle+xml"/>
  <Override PartName="/xl/charts/colors17.xml" ContentType="application/vnd.ms-office.chartcolorstyle+xml"/>
  <Override PartName="/xl/charts/chartEx18.xml" ContentType="application/vnd.ms-office.chartex+xml"/>
  <Override PartName="/xl/charts/style18.xml" ContentType="application/vnd.ms-office.chartstyle+xml"/>
  <Override PartName="/xl/charts/colors18.xml" ContentType="application/vnd.ms-office.chartcolorstyle+xml"/>
  <Override PartName="/xl/charts/chartEx19.xml" ContentType="application/vnd.ms-office.chartex+xml"/>
  <Override PartName="/xl/charts/style19.xml" ContentType="application/vnd.ms-office.chartstyle+xml"/>
  <Override PartName="/xl/charts/colors19.xml" ContentType="application/vnd.ms-office.chartcolorstyle+xml"/>
  <Override PartName="/xl/charts/chartEx20.xml" ContentType="application/vnd.ms-office.chartex+xml"/>
  <Override PartName="/xl/charts/style20.xml" ContentType="application/vnd.ms-office.chartstyle+xml"/>
  <Override PartName="/xl/charts/colors20.xml" ContentType="application/vnd.ms-office.chartcolorstyle+xml"/>
  <Override PartName="/xl/charts/chartEx21.xml" ContentType="application/vnd.ms-office.chartex+xml"/>
  <Override PartName="/xl/charts/style21.xml" ContentType="application/vnd.ms-office.chartstyle+xml"/>
  <Override PartName="/xl/charts/colors21.xml" ContentType="application/vnd.ms-office.chartcolorstyle+xml"/>
  <Override PartName="/xl/charts/chartEx22.xml" ContentType="application/vnd.ms-office.chartex+xml"/>
  <Override PartName="/xl/charts/style22.xml" ContentType="application/vnd.ms-office.chartstyle+xml"/>
  <Override PartName="/xl/charts/colors22.xml" ContentType="application/vnd.ms-office.chartcolorstyle+xml"/>
  <Override PartName="/xl/charts/chartEx23.xml" ContentType="application/vnd.ms-office.chartex+xml"/>
  <Override PartName="/xl/charts/style23.xml" ContentType="application/vnd.ms-office.chartstyle+xml"/>
  <Override PartName="/xl/charts/colors23.xml" ContentType="application/vnd.ms-office.chartcolorstyle+xml"/>
  <Override PartName="/xl/charts/chartEx24.xml" ContentType="application/vnd.ms-office.chartex+xml"/>
  <Override PartName="/xl/charts/style24.xml" ContentType="application/vnd.ms-office.chartstyle+xml"/>
  <Override PartName="/xl/charts/colors24.xml" ContentType="application/vnd.ms-office.chartcolorsty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029"/>
  <workbookPr/>
  <mc:AlternateContent xmlns:mc="http://schemas.openxmlformats.org/markup-compatibility/2006">
    <mc:Choice Requires="x15">
      <x15ac:absPath xmlns:x15ac="http://schemas.microsoft.com/office/spreadsheetml/2010/11/ac" url="C:\Users\jtarazona\ownCloud - José Vicente Tarazona Lafarga@owncloud.isciii.es\Documents\Publicaciones UER\Piretroides 23\"/>
    </mc:Choice>
  </mc:AlternateContent>
  <xr:revisionPtr revIDLastSave="0" documentId="8_{EC6D559C-12B1-4CC8-9F89-78743E0EB018}" xr6:coauthVersionLast="47" xr6:coauthVersionMax="47" xr10:uidLastSave="{00000000-0000-0000-0000-000000000000}"/>
  <bookViews>
    <workbookView xWindow="-120" yWindow="-16320" windowWidth="29040" windowHeight="15840" xr2:uid="{00000000-000D-0000-FFFF-FFFF00000000}"/>
  </bookViews>
  <sheets>
    <sheet name="Cyfluthrin" sheetId="1" r:id="rId1"/>
    <sheet name="Cypermethrin" sheetId="2" r:id="rId2"/>
    <sheet name="Permethrin" sheetId="3" r:id="rId3"/>
    <sheet name="Sum DCCA" sheetId="5" r:id="rId4"/>
    <sheet name="Percentages" sheetId="6" r:id="rId5"/>
  </sheets>
  <definedNames>
    <definedName name="_xlchart.v1.0" hidden="1">'Sum DCCA'!$AE$7:$AE$42</definedName>
    <definedName name="_xlchart.v1.1" hidden="1">'Sum DCCA'!$AF$7:$AF$42</definedName>
    <definedName name="_xlchart.v1.10" hidden="1">'Sum DCCA'!$AJ$7:$AJ$42</definedName>
    <definedName name="_xlchart.v1.11" hidden="1">'Sum DCCA'!$AK$7:$AK$42</definedName>
    <definedName name="_xlchart.v1.12" hidden="1">'Sum DCCA'!$AL$7:$AL$42</definedName>
    <definedName name="_xlchart.v1.13" hidden="1">'Sum DCCA'!$AM$7:$AM$42</definedName>
    <definedName name="_xlchart.v1.14" hidden="1">'Sum DCCA'!$AN$7:$AN$42</definedName>
    <definedName name="_xlchart.v1.15" hidden="1">'Sum DCCA'!$U$7:$U$42</definedName>
    <definedName name="_xlchart.v1.16" hidden="1">'Sum DCCA'!$V$7:$V$42</definedName>
    <definedName name="_xlchart.v1.17" hidden="1">'Sum DCCA'!$W$7:$W$42</definedName>
    <definedName name="_xlchart.v1.18" hidden="1">'Sum DCCA'!$X$7:$X$42</definedName>
    <definedName name="_xlchart.v1.19" hidden="1">'Sum DCCA'!$Y$7:$Y$42</definedName>
    <definedName name="_xlchart.v1.2" hidden="1">'Sum DCCA'!$AG$7:$AG$42</definedName>
    <definedName name="_xlchart.v1.20" hidden="1">'Sum DCCA'!$AA$7:$AA$42</definedName>
    <definedName name="_xlchart.v1.21" hidden="1">'Sum DCCA'!$AB$7:$AB$42</definedName>
    <definedName name="_xlchart.v1.22" hidden="1">'Sum DCCA'!$AC$7:$AC$42</definedName>
    <definedName name="_xlchart.v1.23" hidden="1">'Sum DCCA'!$AD$7:$AD$42</definedName>
    <definedName name="_xlchart.v1.24" hidden="1">'Sum DCCA'!$Z$7:$Z$42</definedName>
    <definedName name="_xlchart.v1.25" hidden="1">'Sum DCCA'!$P$7:$P$42</definedName>
    <definedName name="_xlchart.v1.26" hidden="1">'Sum DCCA'!$Q$7:$Q$42</definedName>
    <definedName name="_xlchart.v1.27" hidden="1">'Sum DCCA'!$R$7:$R$42</definedName>
    <definedName name="_xlchart.v1.28" hidden="1">'Sum DCCA'!$S$7:$S$42</definedName>
    <definedName name="_xlchart.v1.29" hidden="1">'Sum DCCA'!$T$7:$T$42</definedName>
    <definedName name="_xlchart.v1.3" hidden="1">'Sum DCCA'!$AH$7:$AH$42</definedName>
    <definedName name="_xlchart.v1.30" hidden="1">'Sum DCCA'!$U$7:$U$42</definedName>
    <definedName name="_xlchart.v1.31" hidden="1">'Sum DCCA'!$V$7:$V$42</definedName>
    <definedName name="_xlchart.v1.32" hidden="1">'Sum DCCA'!$W$7:$W$42</definedName>
    <definedName name="_xlchart.v1.33" hidden="1">'Sum DCCA'!$X$7:$X$42</definedName>
    <definedName name="_xlchart.v1.34" hidden="1">'Sum DCCA'!$Y$7:$Y$42</definedName>
    <definedName name="_xlchart.v1.35" hidden="1">'Sum DCCA'!$P$7:$P$42</definedName>
    <definedName name="_xlchart.v1.36" hidden="1">'Sum DCCA'!$Q$7:$Q$42</definedName>
    <definedName name="_xlchart.v1.37" hidden="1">'Sum DCCA'!$R$7:$R$42</definedName>
    <definedName name="_xlchart.v1.38" hidden="1">'Sum DCCA'!$S$7:$S$42</definedName>
    <definedName name="_xlchart.v1.39" hidden="1">'Sum DCCA'!$T$7:$T$42</definedName>
    <definedName name="_xlchart.v1.4" hidden="1">'Sum DCCA'!$AI$7:$AI$42</definedName>
    <definedName name="_xlchart.v1.40" hidden="1">'Sum DCCA'!$AA$7:$AA$42</definedName>
    <definedName name="_xlchart.v1.41" hidden="1">'Sum DCCA'!$AB$7:$AB$42</definedName>
    <definedName name="_xlchart.v1.42" hidden="1">'Sum DCCA'!$AC$7:$AC$42</definedName>
    <definedName name="_xlchart.v1.43" hidden="1">'Sum DCCA'!$AD$7:$AD$42</definedName>
    <definedName name="_xlchart.v1.44" hidden="1">'Sum DCCA'!$Z$7:$Z$42</definedName>
    <definedName name="_xlchart.v1.45" hidden="1">'Sum DCCA'!$AE$7:$AE$42</definedName>
    <definedName name="_xlchart.v1.46" hidden="1">'Sum DCCA'!$AF$7:$AF$42</definedName>
    <definedName name="_xlchart.v1.47" hidden="1">'Sum DCCA'!$AG$7:$AG$42</definedName>
    <definedName name="_xlchart.v1.48" hidden="1">'Sum DCCA'!$AH$7:$AH$42</definedName>
    <definedName name="_xlchart.v1.49" hidden="1">'Sum DCCA'!$AI$7:$AI$42</definedName>
    <definedName name="_xlchart.v1.5" hidden="1">'Sum DCCA'!$AO$7:$AO$42</definedName>
    <definedName name="_xlchart.v1.50" hidden="1">'Sum DCCA'!$AJ$7:$AJ$42</definedName>
    <definedName name="_xlchart.v1.51" hidden="1">'Sum DCCA'!$AK$7:$AK$42</definedName>
    <definedName name="_xlchart.v1.52" hidden="1">'Sum DCCA'!$AL$7:$AL$42</definedName>
    <definedName name="_xlchart.v1.53" hidden="1">'Sum DCCA'!$AM$7:$AM$42</definedName>
    <definedName name="_xlchart.v1.54" hidden="1">'Sum DCCA'!$AN$7:$AN$42</definedName>
    <definedName name="_xlchart.v1.55" hidden="1">Percentages!$V$136:$V$171</definedName>
    <definedName name="_xlchart.v1.56" hidden="1">Percentages!$W$136:$W$171</definedName>
    <definedName name="_xlchart.v1.57" hidden="1">Percentages!$X$136:$X$171</definedName>
    <definedName name="_xlchart.v1.58" hidden="1">Percentages!$S$93:$S$128</definedName>
    <definedName name="_xlchart.v1.59" hidden="1">Percentages!$T$93:$T$128</definedName>
    <definedName name="_xlchart.v1.6" hidden="1">'Sum DCCA'!$AP$7:$AP$42</definedName>
    <definedName name="_xlchart.v1.60" hidden="1">Percentages!$U$93:$U$128</definedName>
    <definedName name="_xlchart.v1.61" hidden="1">'Sum DCCA'!$AO$7:$AO$42</definedName>
    <definedName name="_xlchart.v1.62" hidden="1">'Sum DCCA'!$AP$7:$AP$42</definedName>
    <definedName name="_xlchart.v1.63" hidden="1">'Sum DCCA'!$AQ$7:$AQ$42</definedName>
    <definedName name="_xlchart.v1.64" hidden="1">'Sum DCCA'!$AR$7:$AR$42</definedName>
    <definedName name="_xlchart.v1.65" hidden="1">'Sum DCCA'!$AS$7:$AS$42</definedName>
    <definedName name="_xlchart.v1.66" hidden="1">Percentages!$V$93:$V$128</definedName>
    <definedName name="_xlchart.v1.67" hidden="1">Percentages!$W$93:$W$128</definedName>
    <definedName name="_xlchart.v1.68" hidden="1">Percentages!$X$93:$X$128</definedName>
    <definedName name="_xlchart.v1.69" hidden="1">Percentages!$P$136:$P$171</definedName>
    <definedName name="_xlchart.v1.7" hidden="1">'Sum DCCA'!$AQ$7:$AQ$42</definedName>
    <definedName name="_xlchart.v1.70" hidden="1">Percentages!$Q$136:$Q$171</definedName>
    <definedName name="_xlchart.v1.71" hidden="1">Percentages!$R$136:$R$171</definedName>
    <definedName name="_xlchart.v1.72" hidden="1">Percentages!$V$50:$V$85</definedName>
    <definedName name="_xlchart.v1.73" hidden="1">Percentages!$W$50:$W$85</definedName>
    <definedName name="_xlchart.v1.74" hidden="1">Percentages!$X$50:$X$85</definedName>
    <definedName name="_xlchart.v1.75" hidden="1">Percentages!$S$7:$S$42</definedName>
    <definedName name="_xlchart.v1.76" hidden="1">Percentages!$T$7:$T$42</definedName>
    <definedName name="_xlchart.v1.77" hidden="1">Percentages!$U$7:$U$42</definedName>
    <definedName name="_xlchart.v1.78" hidden="1">Percentages!$V$7:$V$42</definedName>
    <definedName name="_xlchart.v1.79" hidden="1">Percentages!$W$7:$W$42</definedName>
    <definedName name="_xlchart.v1.8" hidden="1">'Sum DCCA'!$AR$7:$AR$42</definedName>
    <definedName name="_xlchart.v1.80" hidden="1">Percentages!$X$7:$X$42</definedName>
    <definedName name="_xlchart.v1.81" hidden="1">Percentages!$S$50:$S$85</definedName>
    <definedName name="_xlchart.v1.82" hidden="1">Percentages!$T$50:$T$85</definedName>
    <definedName name="_xlchart.v1.83" hidden="1">Percentages!$U$50:$U$85</definedName>
    <definedName name="_xlchart.v1.84" hidden="1">Percentages!$S$136:$S$171</definedName>
    <definedName name="_xlchart.v1.85" hidden="1">Percentages!$T$136:$T$171</definedName>
    <definedName name="_xlchart.v1.86" hidden="1">Percentages!$U$136:$U$171</definedName>
    <definedName name="_xlchart.v1.87" hidden="1">Percentages!$S$179:$S$214</definedName>
    <definedName name="_xlchart.v1.88" hidden="1">Percentages!$T$179:$T$214</definedName>
    <definedName name="_xlchart.v1.89" hidden="1">Percentages!$U$179:$U$214</definedName>
    <definedName name="_xlchart.v1.9" hidden="1">'Sum DCCA'!$AS$7:$AS$42</definedName>
    <definedName name="_xlchart.v1.90" hidden="1">Percentages!$V$179:$V$214</definedName>
    <definedName name="_xlchart.v1.91" hidden="1">Percentages!$W$179:$W$214</definedName>
    <definedName name="_xlchart.v1.92" hidden="1">Percentages!$X$179:$X$214</definedName>
    <definedName name="_xlchart.v1.93" hidden="1">Percentages!$P$7:$P$42</definedName>
    <definedName name="_xlchart.v1.94" hidden="1">Percentages!$Q$7:$Q$42</definedName>
    <definedName name="_xlchart.v1.95" hidden="1">Percentages!$R$7:$R$42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7" i="6" l="1"/>
  <c r="P7" i="6"/>
  <c r="S224" i="3"/>
  <c r="S223" i="3"/>
  <c r="S222" i="3"/>
  <c r="S221" i="3"/>
  <c r="S220" i="3"/>
  <c r="S218" i="3"/>
  <c r="S217" i="3"/>
  <c r="S215" i="3"/>
  <c r="S214" i="3"/>
  <c r="S213" i="3"/>
  <c r="S212" i="3"/>
  <c r="S211" i="3"/>
  <c r="S209" i="3"/>
  <c r="S202" i="3"/>
  <c r="S201" i="3"/>
  <c r="S199" i="3"/>
  <c r="S198" i="3"/>
  <c r="S195" i="3"/>
  <c r="S194" i="3"/>
  <c r="S193" i="3"/>
  <c r="S192" i="3"/>
  <c r="S189" i="3"/>
  <c r="M224" i="3"/>
  <c r="M223" i="3"/>
  <c r="M222" i="3"/>
  <c r="M221" i="3"/>
  <c r="M220" i="3"/>
  <c r="G210" i="6" s="1"/>
  <c r="M218" i="3"/>
  <c r="M217" i="3"/>
  <c r="M215" i="3"/>
  <c r="M214" i="3"/>
  <c r="M213" i="3"/>
  <c r="M212" i="3"/>
  <c r="M211" i="3"/>
  <c r="M209" i="3"/>
  <c r="M202" i="3"/>
  <c r="G192" i="6" s="1"/>
  <c r="M201" i="3"/>
  <c r="M199" i="3"/>
  <c r="M198" i="3"/>
  <c r="M195" i="3"/>
  <c r="M194" i="3"/>
  <c r="M193" i="3"/>
  <c r="M192" i="3"/>
  <c r="M189" i="3"/>
  <c r="M181" i="3"/>
  <c r="M180" i="3"/>
  <c r="M179" i="3"/>
  <c r="M178" i="3"/>
  <c r="M177" i="3"/>
  <c r="M176" i="3"/>
  <c r="M175" i="3"/>
  <c r="M174" i="3"/>
  <c r="M173" i="3"/>
  <c r="M172" i="3"/>
  <c r="M171" i="3"/>
  <c r="M170" i="3"/>
  <c r="M169" i="3"/>
  <c r="M168" i="3"/>
  <c r="M167" i="3"/>
  <c r="M166" i="3"/>
  <c r="M165" i="3"/>
  <c r="M164" i="3"/>
  <c r="M163" i="3"/>
  <c r="M162" i="3"/>
  <c r="M161" i="3"/>
  <c r="M160" i="3"/>
  <c r="M159" i="3"/>
  <c r="M158" i="3"/>
  <c r="M157" i="3"/>
  <c r="M156" i="3"/>
  <c r="M155" i="3"/>
  <c r="M154" i="3"/>
  <c r="M153" i="3"/>
  <c r="M152" i="3"/>
  <c r="M151" i="3"/>
  <c r="M150" i="3"/>
  <c r="M149" i="3"/>
  <c r="M148" i="3"/>
  <c r="M147" i="3"/>
  <c r="M146" i="3"/>
  <c r="S181" i="3"/>
  <c r="S180" i="3"/>
  <c r="S179" i="3"/>
  <c r="S178" i="3"/>
  <c r="S177" i="3"/>
  <c r="S176" i="3"/>
  <c r="S175" i="3"/>
  <c r="S174" i="3"/>
  <c r="S173" i="3"/>
  <c r="S172" i="3"/>
  <c r="S171" i="3"/>
  <c r="S170" i="3"/>
  <c r="S169" i="3"/>
  <c r="S168" i="3"/>
  <c r="S167" i="3"/>
  <c r="S166" i="3"/>
  <c r="S165" i="3"/>
  <c r="S164" i="3"/>
  <c r="S163" i="3"/>
  <c r="S162" i="3"/>
  <c r="S161" i="3"/>
  <c r="S160" i="3"/>
  <c r="S159" i="3"/>
  <c r="S158" i="3"/>
  <c r="S157" i="3"/>
  <c r="S156" i="3"/>
  <c r="S155" i="3"/>
  <c r="S154" i="3"/>
  <c r="S153" i="3"/>
  <c r="S152" i="3"/>
  <c r="S151" i="3"/>
  <c r="S150" i="3"/>
  <c r="S149" i="3"/>
  <c r="S148" i="3"/>
  <c r="S147" i="3"/>
  <c r="S146" i="3"/>
  <c r="S138" i="3"/>
  <c r="S137" i="3"/>
  <c r="S136" i="3"/>
  <c r="S135" i="3"/>
  <c r="S134" i="3"/>
  <c r="S133" i="3"/>
  <c r="S132" i="3"/>
  <c r="S131" i="3"/>
  <c r="S130" i="3"/>
  <c r="S129" i="3"/>
  <c r="S128" i="3"/>
  <c r="S127" i="3"/>
  <c r="S126" i="3"/>
  <c r="S125" i="3"/>
  <c r="S124" i="3"/>
  <c r="S123" i="3"/>
  <c r="S122" i="3"/>
  <c r="S121" i="3"/>
  <c r="S120" i="3"/>
  <c r="S119" i="3"/>
  <c r="S118" i="3"/>
  <c r="S117" i="3"/>
  <c r="S116" i="3"/>
  <c r="S115" i="3"/>
  <c r="S114" i="3"/>
  <c r="S113" i="3"/>
  <c r="S112" i="3"/>
  <c r="S111" i="3"/>
  <c r="S110" i="3"/>
  <c r="S109" i="3"/>
  <c r="S108" i="3"/>
  <c r="S107" i="3"/>
  <c r="S106" i="3"/>
  <c r="S105" i="3"/>
  <c r="S104" i="3"/>
  <c r="S103" i="3"/>
  <c r="M138" i="3"/>
  <c r="M137" i="3"/>
  <c r="M136" i="3"/>
  <c r="M135" i="3"/>
  <c r="M134" i="3"/>
  <c r="M133" i="3"/>
  <c r="M132" i="3"/>
  <c r="M131" i="3"/>
  <c r="M130" i="3"/>
  <c r="M129" i="3"/>
  <c r="M128" i="3"/>
  <c r="M127" i="3"/>
  <c r="M126" i="3"/>
  <c r="M125" i="3"/>
  <c r="M124" i="3"/>
  <c r="M123" i="3"/>
  <c r="M122" i="3"/>
  <c r="M121" i="3"/>
  <c r="M120" i="3"/>
  <c r="M119" i="3"/>
  <c r="M118" i="3"/>
  <c r="M117" i="3"/>
  <c r="M116" i="3"/>
  <c r="M115" i="3"/>
  <c r="M114" i="3"/>
  <c r="M113" i="3"/>
  <c r="M112" i="3"/>
  <c r="M111" i="3"/>
  <c r="M110" i="3"/>
  <c r="M109" i="3"/>
  <c r="M108" i="3"/>
  <c r="M107" i="3"/>
  <c r="M106" i="3"/>
  <c r="M105" i="3"/>
  <c r="M104" i="3"/>
  <c r="M103" i="3"/>
  <c r="S224" i="2"/>
  <c r="S223" i="2"/>
  <c r="S222" i="2"/>
  <c r="S221" i="2"/>
  <c r="S220" i="2"/>
  <c r="S218" i="2"/>
  <c r="S217" i="2"/>
  <c r="S215" i="2"/>
  <c r="S214" i="2"/>
  <c r="S213" i="2"/>
  <c r="S211" i="2"/>
  <c r="S209" i="2"/>
  <c r="S202" i="2"/>
  <c r="S201" i="2"/>
  <c r="S199" i="2"/>
  <c r="S198" i="2"/>
  <c r="S195" i="2"/>
  <c r="S194" i="2"/>
  <c r="S193" i="2"/>
  <c r="S192" i="2"/>
  <c r="S189" i="2"/>
  <c r="M224" i="2"/>
  <c r="M223" i="2"/>
  <c r="M222" i="2"/>
  <c r="M221" i="2"/>
  <c r="M220" i="2"/>
  <c r="M218" i="2"/>
  <c r="M217" i="2"/>
  <c r="M215" i="2"/>
  <c r="M214" i="2"/>
  <c r="M213" i="2"/>
  <c r="M211" i="2"/>
  <c r="M209" i="2"/>
  <c r="M202" i="2"/>
  <c r="M201" i="2"/>
  <c r="M199" i="2"/>
  <c r="M198" i="2"/>
  <c r="M195" i="2"/>
  <c r="M194" i="2"/>
  <c r="M193" i="2"/>
  <c r="M192" i="2"/>
  <c r="M189" i="2"/>
  <c r="S181" i="2"/>
  <c r="S180" i="2"/>
  <c r="S179" i="2"/>
  <c r="S178" i="2"/>
  <c r="S177" i="2"/>
  <c r="S176" i="2"/>
  <c r="S175" i="2"/>
  <c r="S174" i="2"/>
  <c r="S173" i="2"/>
  <c r="S172" i="2"/>
  <c r="S171" i="2"/>
  <c r="S170" i="2"/>
  <c r="S169" i="2"/>
  <c r="S168" i="2"/>
  <c r="S167" i="2"/>
  <c r="S166" i="2"/>
  <c r="S165" i="2"/>
  <c r="S164" i="2"/>
  <c r="S163" i="2"/>
  <c r="S162" i="2"/>
  <c r="S161" i="2"/>
  <c r="S160" i="2"/>
  <c r="S159" i="2"/>
  <c r="S158" i="2"/>
  <c r="S157" i="2"/>
  <c r="S156" i="2"/>
  <c r="S155" i="2"/>
  <c r="S154" i="2"/>
  <c r="S153" i="2"/>
  <c r="S152" i="2"/>
  <c r="S151" i="2"/>
  <c r="S150" i="2"/>
  <c r="S149" i="2"/>
  <c r="S148" i="2"/>
  <c r="S147" i="2"/>
  <c r="S146" i="2"/>
  <c r="M181" i="2"/>
  <c r="M180" i="2"/>
  <c r="M179" i="2"/>
  <c r="M178" i="2"/>
  <c r="M177" i="2"/>
  <c r="M176" i="2"/>
  <c r="M175" i="2"/>
  <c r="M174" i="2"/>
  <c r="M173" i="2"/>
  <c r="M172" i="2"/>
  <c r="M171" i="2"/>
  <c r="M170" i="2"/>
  <c r="M169" i="2"/>
  <c r="M168" i="2"/>
  <c r="M167" i="2"/>
  <c r="M166" i="2"/>
  <c r="M165" i="2"/>
  <c r="M164" i="2"/>
  <c r="M163" i="2"/>
  <c r="M162" i="2"/>
  <c r="M161" i="2"/>
  <c r="M160" i="2"/>
  <c r="M159" i="2"/>
  <c r="M158" i="2"/>
  <c r="M157" i="2"/>
  <c r="M156" i="2"/>
  <c r="M155" i="2"/>
  <c r="M154" i="2"/>
  <c r="M153" i="2"/>
  <c r="M152" i="2"/>
  <c r="M151" i="2"/>
  <c r="M150" i="2"/>
  <c r="M149" i="2"/>
  <c r="M148" i="2"/>
  <c r="M147" i="2"/>
  <c r="M146" i="2"/>
  <c r="S138" i="2"/>
  <c r="S137" i="2"/>
  <c r="S136" i="2"/>
  <c r="S135" i="2"/>
  <c r="S134" i="2"/>
  <c r="S133" i="2"/>
  <c r="S132" i="2"/>
  <c r="S131" i="2"/>
  <c r="S130" i="2"/>
  <c r="S129" i="2"/>
  <c r="S128" i="2"/>
  <c r="S127" i="2"/>
  <c r="S126" i="2"/>
  <c r="S125" i="2"/>
  <c r="S124" i="2"/>
  <c r="S123" i="2"/>
  <c r="S122" i="2"/>
  <c r="S121" i="2"/>
  <c r="S120" i="2"/>
  <c r="S119" i="2"/>
  <c r="S118" i="2"/>
  <c r="S117" i="2"/>
  <c r="S116" i="2"/>
  <c r="S115" i="2"/>
  <c r="S114" i="2"/>
  <c r="S113" i="2"/>
  <c r="S112" i="2"/>
  <c r="S111" i="2"/>
  <c r="S110" i="2"/>
  <c r="S109" i="2"/>
  <c r="S108" i="2"/>
  <c r="S107" i="2"/>
  <c r="S106" i="2"/>
  <c r="S105" i="2"/>
  <c r="S104" i="2"/>
  <c r="S103" i="2"/>
  <c r="M138" i="2"/>
  <c r="M137" i="2"/>
  <c r="M136" i="2"/>
  <c r="M135" i="2"/>
  <c r="M134" i="2"/>
  <c r="M133" i="2"/>
  <c r="M132" i="2"/>
  <c r="M131" i="2"/>
  <c r="M130" i="2"/>
  <c r="M129" i="2"/>
  <c r="M128" i="2"/>
  <c r="M127" i="2"/>
  <c r="M126" i="2"/>
  <c r="M125" i="2"/>
  <c r="M124" i="2"/>
  <c r="M123" i="2"/>
  <c r="M122" i="2"/>
  <c r="M121" i="2"/>
  <c r="M120" i="2"/>
  <c r="M119" i="2"/>
  <c r="M118" i="2"/>
  <c r="M117" i="2"/>
  <c r="M116" i="2"/>
  <c r="M115" i="2"/>
  <c r="M114" i="2"/>
  <c r="M113" i="2"/>
  <c r="M112" i="2"/>
  <c r="M111" i="2"/>
  <c r="M110" i="2"/>
  <c r="M109" i="2"/>
  <c r="M108" i="2"/>
  <c r="M107" i="2"/>
  <c r="M106" i="2"/>
  <c r="M105" i="2"/>
  <c r="M104" i="2"/>
  <c r="M103" i="2"/>
  <c r="S224" i="1"/>
  <c r="M214" i="6" s="1"/>
  <c r="S223" i="1"/>
  <c r="S222" i="1"/>
  <c r="M212" i="6" s="1"/>
  <c r="S221" i="1"/>
  <c r="S220" i="1"/>
  <c r="S218" i="1"/>
  <c r="S217" i="1"/>
  <c r="M207" i="6" s="1"/>
  <c r="S215" i="1"/>
  <c r="S214" i="1"/>
  <c r="S213" i="1"/>
  <c r="S211" i="1"/>
  <c r="M201" i="6" s="1"/>
  <c r="S209" i="1"/>
  <c r="S202" i="1"/>
  <c r="S201" i="1"/>
  <c r="S199" i="1"/>
  <c r="S198" i="1"/>
  <c r="M188" i="6" s="1"/>
  <c r="S195" i="1"/>
  <c r="S194" i="1"/>
  <c r="S193" i="1"/>
  <c r="M183" i="6" s="1"/>
  <c r="S192" i="1"/>
  <c r="S189" i="1"/>
  <c r="M224" i="1"/>
  <c r="M223" i="1"/>
  <c r="M222" i="1"/>
  <c r="M221" i="1"/>
  <c r="M220" i="1"/>
  <c r="M218" i="1"/>
  <c r="M217" i="1"/>
  <c r="M215" i="1"/>
  <c r="M214" i="1"/>
  <c r="G204" i="6" s="1"/>
  <c r="M213" i="1"/>
  <c r="M211" i="1"/>
  <c r="M209" i="1"/>
  <c r="M202" i="1"/>
  <c r="M201" i="1"/>
  <c r="M199" i="1"/>
  <c r="M198" i="1"/>
  <c r="M195" i="1"/>
  <c r="M194" i="1"/>
  <c r="M193" i="1"/>
  <c r="M192" i="1"/>
  <c r="M189" i="1"/>
  <c r="S181" i="1"/>
  <c r="S180" i="1"/>
  <c r="S179" i="1"/>
  <c r="S178" i="1"/>
  <c r="S177" i="1"/>
  <c r="S176" i="1"/>
  <c r="S175" i="1"/>
  <c r="S174" i="1"/>
  <c r="S173" i="1"/>
  <c r="S172" i="1"/>
  <c r="S171" i="1"/>
  <c r="S170" i="1"/>
  <c r="S169" i="1"/>
  <c r="S168" i="1"/>
  <c r="S167" i="1"/>
  <c r="S166" i="1"/>
  <c r="S165" i="1"/>
  <c r="S164" i="1"/>
  <c r="S163" i="1"/>
  <c r="S162" i="1"/>
  <c r="S161" i="1"/>
  <c r="S160" i="1"/>
  <c r="S159" i="1"/>
  <c r="S158" i="1"/>
  <c r="S157" i="1"/>
  <c r="S156" i="1"/>
  <c r="S155" i="1"/>
  <c r="S154" i="1"/>
  <c r="S153" i="1"/>
  <c r="S152" i="1"/>
  <c r="S151" i="1"/>
  <c r="S150" i="1"/>
  <c r="S149" i="1"/>
  <c r="S148" i="1"/>
  <c r="S147" i="1"/>
  <c r="S146" i="1"/>
  <c r="M181" i="1"/>
  <c r="M180" i="1"/>
  <c r="M179" i="1"/>
  <c r="M178" i="1"/>
  <c r="M177" i="1"/>
  <c r="M176" i="1"/>
  <c r="M175" i="1"/>
  <c r="M174" i="1"/>
  <c r="M173" i="1"/>
  <c r="M172" i="1"/>
  <c r="M171" i="1"/>
  <c r="M170" i="1"/>
  <c r="M169" i="1"/>
  <c r="M168" i="1"/>
  <c r="M167" i="1"/>
  <c r="M166" i="1"/>
  <c r="M165" i="1"/>
  <c r="M164" i="1"/>
  <c r="M163" i="1"/>
  <c r="M162" i="1"/>
  <c r="M161" i="1"/>
  <c r="M160" i="1"/>
  <c r="M159" i="1"/>
  <c r="M158" i="1"/>
  <c r="M157" i="1"/>
  <c r="M156" i="1"/>
  <c r="M155" i="1"/>
  <c r="M154" i="1"/>
  <c r="M153" i="1"/>
  <c r="M152" i="1"/>
  <c r="M151" i="1"/>
  <c r="M150" i="1"/>
  <c r="M149" i="1"/>
  <c r="M148" i="1"/>
  <c r="M147" i="1"/>
  <c r="M146" i="1"/>
  <c r="S138" i="1"/>
  <c r="S137" i="1"/>
  <c r="S136" i="1"/>
  <c r="S135" i="1"/>
  <c r="S134" i="1"/>
  <c r="S133" i="1"/>
  <c r="S132" i="1"/>
  <c r="S131" i="1"/>
  <c r="S130" i="1"/>
  <c r="S129" i="1"/>
  <c r="S128" i="1"/>
  <c r="S127" i="1"/>
  <c r="S126" i="1"/>
  <c r="S125" i="1"/>
  <c r="S124" i="1"/>
  <c r="S123" i="1"/>
  <c r="S122" i="1"/>
  <c r="S121" i="1"/>
  <c r="S120" i="1"/>
  <c r="S119" i="1"/>
  <c r="S118" i="1"/>
  <c r="S117" i="1"/>
  <c r="S116" i="1"/>
  <c r="S115" i="1"/>
  <c r="S114" i="1"/>
  <c r="S113" i="1"/>
  <c r="S112" i="1"/>
  <c r="S111" i="1"/>
  <c r="S110" i="1"/>
  <c r="S109" i="1"/>
  <c r="S108" i="1"/>
  <c r="S107" i="1"/>
  <c r="S106" i="1"/>
  <c r="S105" i="1"/>
  <c r="S104" i="1"/>
  <c r="S103" i="1"/>
  <c r="M138" i="1"/>
  <c r="M137" i="1"/>
  <c r="M136" i="1"/>
  <c r="M135" i="1"/>
  <c r="M134" i="1"/>
  <c r="M133" i="1"/>
  <c r="M132" i="1"/>
  <c r="M131" i="1"/>
  <c r="M130" i="1"/>
  <c r="M129" i="1"/>
  <c r="M128" i="1"/>
  <c r="M127" i="1"/>
  <c r="M126" i="1"/>
  <c r="M125" i="1"/>
  <c r="M124" i="1"/>
  <c r="M123" i="1"/>
  <c r="M122" i="1"/>
  <c r="M121" i="1"/>
  <c r="M120" i="1"/>
  <c r="M119" i="1"/>
  <c r="M118" i="1"/>
  <c r="M117" i="1"/>
  <c r="M116" i="1"/>
  <c r="M115" i="1"/>
  <c r="M114" i="1"/>
  <c r="M113" i="1"/>
  <c r="M112" i="1"/>
  <c r="M111" i="1"/>
  <c r="M110" i="1"/>
  <c r="M109" i="1"/>
  <c r="M108" i="1"/>
  <c r="M107" i="1"/>
  <c r="M106" i="1"/>
  <c r="M105" i="1"/>
  <c r="M104" i="1"/>
  <c r="M103" i="1"/>
  <c r="N214" i="6"/>
  <c r="H214" i="6"/>
  <c r="G214" i="6"/>
  <c r="N213" i="6"/>
  <c r="M213" i="6"/>
  <c r="H213" i="6"/>
  <c r="G213" i="6"/>
  <c r="N212" i="6"/>
  <c r="H212" i="6"/>
  <c r="G212" i="6"/>
  <c r="N211" i="6"/>
  <c r="M211" i="6"/>
  <c r="H211" i="6"/>
  <c r="G211" i="6"/>
  <c r="N210" i="6"/>
  <c r="M210" i="6"/>
  <c r="H210" i="6"/>
  <c r="N208" i="6"/>
  <c r="M208" i="6"/>
  <c r="H208" i="6"/>
  <c r="G208" i="6"/>
  <c r="N207" i="6"/>
  <c r="H207" i="6"/>
  <c r="G207" i="6"/>
  <c r="N205" i="6"/>
  <c r="M205" i="6"/>
  <c r="H205" i="6"/>
  <c r="G205" i="6"/>
  <c r="N204" i="6"/>
  <c r="M204" i="6"/>
  <c r="H204" i="6"/>
  <c r="N203" i="6"/>
  <c r="H203" i="6"/>
  <c r="N202" i="6"/>
  <c r="M202" i="6"/>
  <c r="H202" i="6"/>
  <c r="G202" i="6"/>
  <c r="N201" i="6"/>
  <c r="H201" i="6"/>
  <c r="G201" i="6"/>
  <c r="N199" i="6"/>
  <c r="M199" i="6"/>
  <c r="H199" i="6"/>
  <c r="G199" i="6"/>
  <c r="N192" i="6"/>
  <c r="M192" i="6"/>
  <c r="H192" i="6"/>
  <c r="N191" i="6"/>
  <c r="H191" i="6"/>
  <c r="N190" i="6"/>
  <c r="M190" i="6"/>
  <c r="L190" i="6"/>
  <c r="K190" i="6"/>
  <c r="J190" i="6"/>
  <c r="I190" i="6"/>
  <c r="H190" i="6"/>
  <c r="G190" i="6"/>
  <c r="F190" i="6"/>
  <c r="E190" i="6"/>
  <c r="D190" i="6"/>
  <c r="C190" i="6"/>
  <c r="N189" i="6"/>
  <c r="M189" i="6"/>
  <c r="H189" i="6"/>
  <c r="G189" i="6"/>
  <c r="N188" i="6"/>
  <c r="H188" i="6"/>
  <c r="G188" i="6"/>
  <c r="N185" i="6"/>
  <c r="H185" i="6"/>
  <c r="N184" i="6"/>
  <c r="M184" i="6"/>
  <c r="H184" i="6"/>
  <c r="G184" i="6"/>
  <c r="N183" i="6"/>
  <c r="H183" i="6"/>
  <c r="G183" i="6"/>
  <c r="N182" i="6"/>
  <c r="M182" i="6"/>
  <c r="H182" i="6"/>
  <c r="G182" i="6"/>
  <c r="N179" i="6"/>
  <c r="H179" i="6"/>
  <c r="G179" i="6"/>
  <c r="BB42" i="6"/>
  <c r="BA42" i="6"/>
  <c r="AZ42" i="6"/>
  <c r="AM42" i="6"/>
  <c r="AL42" i="6"/>
  <c r="AK42" i="6"/>
  <c r="BB41" i="6"/>
  <c r="BA41" i="6"/>
  <c r="AZ41" i="6"/>
  <c r="AM41" i="6"/>
  <c r="AL41" i="6"/>
  <c r="AK41" i="6"/>
  <c r="BB40" i="6"/>
  <c r="BA40" i="6"/>
  <c r="AZ40" i="6"/>
  <c r="AM40" i="6"/>
  <c r="AL40" i="6"/>
  <c r="AK40" i="6"/>
  <c r="BB39" i="6"/>
  <c r="BA39" i="6"/>
  <c r="AZ39" i="6"/>
  <c r="AM39" i="6"/>
  <c r="AL39" i="6"/>
  <c r="AK39" i="6"/>
  <c r="BB38" i="6"/>
  <c r="BA38" i="6"/>
  <c r="AZ38" i="6"/>
  <c r="AM38" i="6"/>
  <c r="AL38" i="6"/>
  <c r="AK38" i="6"/>
  <c r="BB37" i="6"/>
  <c r="BA37" i="6"/>
  <c r="AZ37" i="6"/>
  <c r="AM37" i="6"/>
  <c r="AL37" i="6"/>
  <c r="AK37" i="6"/>
  <c r="BB36" i="6"/>
  <c r="BA36" i="6"/>
  <c r="AZ36" i="6"/>
  <c r="AM36" i="6"/>
  <c r="AL36" i="6"/>
  <c r="AK36" i="6"/>
  <c r="BB35" i="6"/>
  <c r="BA35" i="6"/>
  <c r="AZ35" i="6"/>
  <c r="AM35" i="6"/>
  <c r="AL35" i="6"/>
  <c r="AK35" i="6"/>
  <c r="BB34" i="6"/>
  <c r="BA34" i="6"/>
  <c r="AZ34" i="6"/>
  <c r="AM34" i="6"/>
  <c r="AL34" i="6"/>
  <c r="AK34" i="6"/>
  <c r="BB33" i="6"/>
  <c r="BA33" i="6"/>
  <c r="AZ33" i="6"/>
  <c r="AM33" i="6"/>
  <c r="AL33" i="6"/>
  <c r="AK33" i="6"/>
  <c r="BB32" i="6"/>
  <c r="BA32" i="6"/>
  <c r="AZ32" i="6"/>
  <c r="AM32" i="6"/>
  <c r="AL32" i="6"/>
  <c r="AK32" i="6"/>
  <c r="BB31" i="6"/>
  <c r="BA31" i="6"/>
  <c r="AZ31" i="6"/>
  <c r="AM31" i="6"/>
  <c r="AL31" i="6"/>
  <c r="AK31" i="6"/>
  <c r="BB30" i="6"/>
  <c r="BA30" i="6"/>
  <c r="AZ30" i="6"/>
  <c r="AM30" i="6"/>
  <c r="AL30" i="6"/>
  <c r="AK30" i="6"/>
  <c r="BB29" i="6"/>
  <c r="BA29" i="6"/>
  <c r="AZ29" i="6"/>
  <c r="AM29" i="6"/>
  <c r="AL29" i="6"/>
  <c r="AK29" i="6"/>
  <c r="BB28" i="6"/>
  <c r="BA28" i="6"/>
  <c r="AZ28" i="6"/>
  <c r="AM28" i="6"/>
  <c r="AL28" i="6"/>
  <c r="AK28" i="6"/>
  <c r="BB27" i="6"/>
  <c r="BA27" i="6"/>
  <c r="AZ27" i="6"/>
  <c r="AM27" i="6"/>
  <c r="AL27" i="6"/>
  <c r="AK27" i="6"/>
  <c r="BB26" i="6"/>
  <c r="BA26" i="6"/>
  <c r="AZ26" i="6"/>
  <c r="AM26" i="6"/>
  <c r="AL26" i="6"/>
  <c r="AK26" i="6"/>
  <c r="BB25" i="6"/>
  <c r="BA25" i="6"/>
  <c r="AZ25" i="6"/>
  <c r="AM25" i="6"/>
  <c r="AL25" i="6"/>
  <c r="AK25" i="6"/>
  <c r="BB24" i="6"/>
  <c r="BA24" i="6"/>
  <c r="AZ24" i="6"/>
  <c r="AM24" i="6"/>
  <c r="AL24" i="6"/>
  <c r="AK24" i="6"/>
  <c r="BB23" i="6"/>
  <c r="BA23" i="6"/>
  <c r="AZ23" i="6"/>
  <c r="AM23" i="6"/>
  <c r="AL23" i="6"/>
  <c r="AK23" i="6"/>
  <c r="BB22" i="6"/>
  <c r="BA22" i="6"/>
  <c r="AZ22" i="6"/>
  <c r="AM22" i="6"/>
  <c r="AL22" i="6"/>
  <c r="AK22" i="6"/>
  <c r="BB21" i="6"/>
  <c r="BA21" i="6"/>
  <c r="AZ21" i="6"/>
  <c r="AM21" i="6"/>
  <c r="AL21" i="6"/>
  <c r="AK21" i="6"/>
  <c r="BB20" i="6"/>
  <c r="BA20" i="6"/>
  <c r="AZ20" i="6"/>
  <c r="AM20" i="6"/>
  <c r="AL20" i="6"/>
  <c r="AK20" i="6"/>
  <c r="BB19" i="6"/>
  <c r="BA19" i="6"/>
  <c r="AZ19" i="6"/>
  <c r="AM19" i="6"/>
  <c r="AL19" i="6"/>
  <c r="AK19" i="6"/>
  <c r="BB18" i="6"/>
  <c r="BA18" i="6"/>
  <c r="AZ18" i="6"/>
  <c r="AM18" i="6"/>
  <c r="AL18" i="6"/>
  <c r="AK18" i="6"/>
  <c r="BB17" i="6"/>
  <c r="BA17" i="6"/>
  <c r="AZ17" i="6"/>
  <c r="AM17" i="6"/>
  <c r="AL17" i="6"/>
  <c r="AK17" i="6"/>
  <c r="BB16" i="6"/>
  <c r="BA16" i="6"/>
  <c r="AZ16" i="6"/>
  <c r="AM16" i="6"/>
  <c r="AL16" i="6"/>
  <c r="AK16" i="6"/>
  <c r="BB15" i="6"/>
  <c r="BA15" i="6"/>
  <c r="AZ15" i="6"/>
  <c r="AM15" i="6"/>
  <c r="AL15" i="6"/>
  <c r="AK15" i="6"/>
  <c r="BB14" i="6"/>
  <c r="BA14" i="6"/>
  <c r="AZ14" i="6"/>
  <c r="AM14" i="6"/>
  <c r="AL14" i="6"/>
  <c r="AK14" i="6"/>
  <c r="BB13" i="6"/>
  <c r="BA13" i="6"/>
  <c r="AZ13" i="6"/>
  <c r="AM13" i="6"/>
  <c r="AL13" i="6"/>
  <c r="AK13" i="6"/>
  <c r="BB12" i="6"/>
  <c r="BA12" i="6"/>
  <c r="AZ12" i="6"/>
  <c r="AM12" i="6"/>
  <c r="AL12" i="6"/>
  <c r="AK12" i="6"/>
  <c r="BB11" i="6"/>
  <c r="BA11" i="6"/>
  <c r="AZ11" i="6"/>
  <c r="AM11" i="6"/>
  <c r="AL11" i="6"/>
  <c r="AK11" i="6"/>
  <c r="BB10" i="6"/>
  <c r="BA10" i="6"/>
  <c r="AZ10" i="6"/>
  <c r="AM10" i="6"/>
  <c r="AL10" i="6"/>
  <c r="AK10" i="6"/>
  <c r="BB9" i="6"/>
  <c r="BA9" i="6"/>
  <c r="AZ9" i="6"/>
  <c r="AM9" i="6"/>
  <c r="AL9" i="6"/>
  <c r="AK9" i="6"/>
  <c r="BB8" i="6"/>
  <c r="BA8" i="6"/>
  <c r="AZ8" i="6"/>
  <c r="AM8" i="6"/>
  <c r="AL8" i="6"/>
  <c r="AK8" i="6"/>
  <c r="BB7" i="6"/>
  <c r="BA7" i="6"/>
  <c r="AZ7" i="6"/>
  <c r="AM7" i="6"/>
  <c r="AL7" i="6"/>
  <c r="AK7" i="6"/>
  <c r="U179" i="6" l="1"/>
  <c r="T179" i="6"/>
  <c r="S179" i="6"/>
  <c r="U207" i="6"/>
  <c r="T207" i="6"/>
  <c r="S207" i="6"/>
  <c r="U183" i="6"/>
  <c r="T183" i="6"/>
  <c r="S183" i="6"/>
  <c r="U189" i="6"/>
  <c r="T189" i="6"/>
  <c r="S189" i="6"/>
  <c r="U201" i="6"/>
  <c r="T201" i="6"/>
  <c r="S201" i="6"/>
  <c r="U205" i="6"/>
  <c r="T205" i="6"/>
  <c r="S205" i="6"/>
  <c r="U212" i="6"/>
  <c r="T212" i="6"/>
  <c r="S212" i="6"/>
  <c r="U210" i="6"/>
  <c r="T210" i="6"/>
  <c r="S210" i="6"/>
  <c r="U182" i="6"/>
  <c r="T182" i="6"/>
  <c r="S182" i="6"/>
  <c r="U208" i="6"/>
  <c r="T208" i="6"/>
  <c r="S208" i="6"/>
  <c r="U214" i="6"/>
  <c r="T214" i="6"/>
  <c r="S214" i="6"/>
  <c r="U204" i="6"/>
  <c r="T204" i="6"/>
  <c r="S204" i="6"/>
  <c r="U184" i="6"/>
  <c r="T184" i="6"/>
  <c r="S184" i="6"/>
  <c r="U188" i="6"/>
  <c r="T188" i="6"/>
  <c r="S188" i="6"/>
  <c r="U199" i="6"/>
  <c r="T199" i="6"/>
  <c r="S199" i="6"/>
  <c r="U211" i="6"/>
  <c r="T211" i="6"/>
  <c r="S211" i="6"/>
  <c r="U202" i="6"/>
  <c r="T202" i="6"/>
  <c r="S202" i="6"/>
  <c r="U213" i="6"/>
  <c r="T213" i="6"/>
  <c r="S213" i="6"/>
  <c r="U192" i="6"/>
  <c r="T192" i="6"/>
  <c r="S192" i="6"/>
  <c r="M179" i="6"/>
  <c r="M185" i="6"/>
  <c r="M203" i="6"/>
  <c r="M191" i="6"/>
  <c r="G191" i="6"/>
  <c r="G185" i="6"/>
  <c r="G203" i="6"/>
  <c r="X8" i="5"/>
  <c r="U203" i="6" l="1"/>
  <c r="T203" i="6"/>
  <c r="S203" i="6"/>
  <c r="U191" i="6"/>
  <c r="T191" i="6"/>
  <c r="S191" i="6"/>
  <c r="U185" i="6"/>
  <c r="T185" i="6"/>
  <c r="S185" i="6"/>
  <c r="AN42" i="5"/>
  <c r="AN41" i="5"/>
  <c r="AN40" i="5"/>
  <c r="AN39" i="5"/>
  <c r="AN38" i="5"/>
  <c r="AN37" i="5"/>
  <c r="AN36" i="5"/>
  <c r="AN35" i="5"/>
  <c r="AN34" i="5"/>
  <c r="AN33" i="5"/>
  <c r="AN32" i="5"/>
  <c r="AN31" i="5"/>
  <c r="AN30" i="5"/>
  <c r="AN29" i="5"/>
  <c r="AN28" i="5"/>
  <c r="AN27" i="5"/>
  <c r="AN26" i="5"/>
  <c r="AN25" i="5"/>
  <c r="AN24" i="5"/>
  <c r="AN23" i="5"/>
  <c r="AN22" i="5"/>
  <c r="AN21" i="5"/>
  <c r="AN20" i="5"/>
  <c r="AN19" i="5"/>
  <c r="AN18" i="5"/>
  <c r="AN17" i="5"/>
  <c r="AN16" i="5"/>
  <c r="AN15" i="5"/>
  <c r="AN14" i="5"/>
  <c r="AN13" i="5"/>
  <c r="AN12" i="5"/>
  <c r="AN11" i="5"/>
  <c r="AN10" i="5"/>
  <c r="AN9" i="5"/>
  <c r="AN8" i="5"/>
  <c r="AM42" i="5"/>
  <c r="AM41" i="5"/>
  <c r="AM40" i="5"/>
  <c r="AM39" i="5"/>
  <c r="AM38" i="5"/>
  <c r="AM37" i="5"/>
  <c r="AM36" i="5"/>
  <c r="AM35" i="5"/>
  <c r="AM34" i="5"/>
  <c r="AM33" i="5"/>
  <c r="AM32" i="5"/>
  <c r="AM31" i="5"/>
  <c r="AM30" i="5"/>
  <c r="AM29" i="5"/>
  <c r="AM28" i="5"/>
  <c r="AM27" i="5"/>
  <c r="AM26" i="5"/>
  <c r="AM25" i="5"/>
  <c r="AM24" i="5"/>
  <c r="AM23" i="5"/>
  <c r="AM22" i="5"/>
  <c r="AM21" i="5"/>
  <c r="AM20" i="5"/>
  <c r="AM19" i="5"/>
  <c r="AM18" i="5"/>
  <c r="AM17" i="5"/>
  <c r="AM16" i="5"/>
  <c r="AM15" i="5"/>
  <c r="AM14" i="5"/>
  <c r="AM13" i="5"/>
  <c r="AM12" i="5"/>
  <c r="AM11" i="5"/>
  <c r="AM10" i="5"/>
  <c r="AM9" i="5"/>
  <c r="AM8" i="5"/>
  <c r="AN7" i="5"/>
  <c r="AM7" i="5"/>
  <c r="AL42" i="5"/>
  <c r="AL41" i="5"/>
  <c r="AL40" i="5"/>
  <c r="AL39" i="5"/>
  <c r="AL38" i="5"/>
  <c r="AL37" i="5"/>
  <c r="AL36" i="5"/>
  <c r="AL35" i="5"/>
  <c r="AL34" i="5"/>
  <c r="AL33" i="5"/>
  <c r="AL32" i="5"/>
  <c r="AL31" i="5"/>
  <c r="AL30" i="5"/>
  <c r="AL29" i="5"/>
  <c r="AL28" i="5"/>
  <c r="AL27" i="5"/>
  <c r="AL26" i="5"/>
  <c r="AL25" i="5"/>
  <c r="AL24" i="5"/>
  <c r="AL23" i="5"/>
  <c r="AL22" i="5"/>
  <c r="AL21" i="5"/>
  <c r="AL20" i="5"/>
  <c r="AL19" i="5"/>
  <c r="AL18" i="5"/>
  <c r="AL17" i="5"/>
  <c r="AL16" i="5"/>
  <c r="AL15" i="5"/>
  <c r="AL14" i="5"/>
  <c r="AL13" i="5"/>
  <c r="AL12" i="5"/>
  <c r="AL11" i="5"/>
  <c r="AL10" i="5"/>
  <c r="AL9" i="5"/>
  <c r="AL8" i="5"/>
  <c r="AL7" i="5"/>
  <c r="Y42" i="5"/>
  <c r="Y41" i="5"/>
  <c r="Y40" i="5"/>
  <c r="Y39" i="5"/>
  <c r="Y38" i="5"/>
  <c r="Y37" i="5"/>
  <c r="Y36" i="5"/>
  <c r="Y35" i="5"/>
  <c r="Y34" i="5"/>
  <c r="Y33" i="5"/>
  <c r="Y32" i="5"/>
  <c r="Y31" i="5"/>
  <c r="Y30" i="5"/>
  <c r="Y29" i="5"/>
  <c r="Y28" i="5"/>
  <c r="Y27" i="5"/>
  <c r="Y26" i="5"/>
  <c r="Y25" i="5"/>
  <c r="Y24" i="5"/>
  <c r="Y23" i="5"/>
  <c r="Y22" i="5"/>
  <c r="Y21" i="5"/>
  <c r="Y20" i="5"/>
  <c r="Y19" i="5"/>
  <c r="Y18" i="5"/>
  <c r="Y17" i="5"/>
  <c r="Y16" i="5"/>
  <c r="Y15" i="5"/>
  <c r="Y14" i="5"/>
  <c r="Y13" i="5"/>
  <c r="Y12" i="5"/>
  <c r="Y11" i="5"/>
  <c r="Y10" i="5"/>
  <c r="Y9" i="5"/>
  <c r="Y8" i="5"/>
  <c r="Y7" i="5"/>
  <c r="X42" i="5"/>
  <c r="X41" i="5"/>
  <c r="X40" i="5"/>
  <c r="X39" i="5"/>
  <c r="X38" i="5"/>
  <c r="X37" i="5"/>
  <c r="X36" i="5"/>
  <c r="X35" i="5"/>
  <c r="X34" i="5"/>
  <c r="X33" i="5"/>
  <c r="X32" i="5"/>
  <c r="X31" i="5"/>
  <c r="X30" i="5"/>
  <c r="X29" i="5"/>
  <c r="X28" i="5"/>
  <c r="X27" i="5"/>
  <c r="X26" i="5"/>
  <c r="X25" i="5"/>
  <c r="X24" i="5"/>
  <c r="X23" i="5"/>
  <c r="X22" i="5"/>
  <c r="X21" i="5"/>
  <c r="X20" i="5"/>
  <c r="X19" i="5"/>
  <c r="X18" i="5"/>
  <c r="X17" i="5"/>
  <c r="X16" i="5"/>
  <c r="X15" i="5"/>
  <c r="X14" i="5"/>
  <c r="X13" i="5"/>
  <c r="X12" i="5"/>
  <c r="X11" i="5"/>
  <c r="X10" i="5"/>
  <c r="X9" i="5"/>
  <c r="X7" i="5"/>
  <c r="W42" i="5"/>
  <c r="W41" i="5"/>
  <c r="W40" i="5"/>
  <c r="W39" i="5"/>
  <c r="W38" i="5"/>
  <c r="W37" i="5"/>
  <c r="W36" i="5"/>
  <c r="W35" i="5"/>
  <c r="W34" i="5"/>
  <c r="W33" i="5"/>
  <c r="W32" i="5"/>
  <c r="W31" i="5"/>
  <c r="W30" i="5"/>
  <c r="W29" i="5"/>
  <c r="W28" i="5"/>
  <c r="W27" i="5"/>
  <c r="W26" i="5"/>
  <c r="W25" i="5"/>
  <c r="W24" i="5"/>
  <c r="W23" i="5"/>
  <c r="W22" i="5"/>
  <c r="W21" i="5"/>
  <c r="W20" i="5"/>
  <c r="W19" i="5"/>
  <c r="W18" i="5"/>
  <c r="W17" i="5"/>
  <c r="W16" i="5"/>
  <c r="W15" i="5"/>
  <c r="W14" i="5"/>
  <c r="W13" i="5"/>
  <c r="W12" i="5"/>
  <c r="W11" i="5"/>
  <c r="W10" i="5"/>
  <c r="W9" i="5"/>
  <c r="W8" i="5"/>
  <c r="W7" i="5"/>
  <c r="D60" i="3" l="1"/>
  <c r="H60" i="3"/>
  <c r="H61" i="3"/>
  <c r="N3" i="2" l="1"/>
  <c r="R4" i="2" s="1"/>
  <c r="K56" i="2" l="1"/>
  <c r="K142" i="2"/>
  <c r="K99" i="2"/>
  <c r="K185" i="2"/>
  <c r="K13" i="2"/>
  <c r="R5" i="2"/>
  <c r="N3" i="1"/>
  <c r="Q185" i="2" l="1"/>
  <c r="Q142" i="2"/>
  <c r="Q99" i="2"/>
  <c r="Q56" i="2"/>
  <c r="Q13" i="2"/>
  <c r="R4" i="1"/>
  <c r="R5" i="1"/>
  <c r="N3" i="3"/>
  <c r="K142" i="1" l="1"/>
  <c r="K56" i="1"/>
  <c r="K99" i="1"/>
  <c r="K185" i="1"/>
  <c r="K13" i="1"/>
  <c r="R5" i="3"/>
  <c r="R4" i="3"/>
  <c r="Q185" i="1"/>
  <c r="Q142" i="1"/>
  <c r="Q56" i="1"/>
  <c r="Q99" i="1"/>
  <c r="Q13" i="1"/>
  <c r="F224" i="3"/>
  <c r="F223" i="3"/>
  <c r="F222" i="3"/>
  <c r="F221" i="3"/>
  <c r="F220" i="3"/>
  <c r="F218" i="3"/>
  <c r="F217" i="3"/>
  <c r="F215" i="3"/>
  <c r="F214" i="3"/>
  <c r="F213" i="3"/>
  <c r="F212" i="3"/>
  <c r="F211" i="3"/>
  <c r="F209" i="3"/>
  <c r="F202" i="3"/>
  <c r="F201" i="3"/>
  <c r="F199" i="3"/>
  <c r="F198" i="3"/>
  <c r="F195" i="3"/>
  <c r="F194" i="3"/>
  <c r="F193" i="3"/>
  <c r="F192" i="3"/>
  <c r="D224" i="3"/>
  <c r="D223" i="3"/>
  <c r="D222" i="3"/>
  <c r="D221" i="3"/>
  <c r="D220" i="3"/>
  <c r="D218" i="3"/>
  <c r="D217" i="3"/>
  <c r="D215" i="3"/>
  <c r="D214" i="3"/>
  <c r="D213" i="3"/>
  <c r="D212" i="3"/>
  <c r="D211" i="3"/>
  <c r="D209" i="3"/>
  <c r="D202" i="3"/>
  <c r="D201" i="3"/>
  <c r="D199" i="3"/>
  <c r="D198" i="3"/>
  <c r="D195" i="3"/>
  <c r="D194" i="3"/>
  <c r="D193" i="3"/>
  <c r="D192" i="3"/>
  <c r="F189" i="3"/>
  <c r="D189" i="3"/>
  <c r="F181" i="3"/>
  <c r="F180" i="3"/>
  <c r="F179" i="3"/>
  <c r="F178" i="3"/>
  <c r="F177" i="3"/>
  <c r="F176" i="3"/>
  <c r="F175" i="3"/>
  <c r="F174" i="3"/>
  <c r="F173" i="3"/>
  <c r="F172" i="3"/>
  <c r="F171" i="3"/>
  <c r="F170" i="3"/>
  <c r="F169" i="3"/>
  <c r="F168" i="3"/>
  <c r="F167" i="3"/>
  <c r="F166" i="3"/>
  <c r="F165" i="3"/>
  <c r="F164" i="3"/>
  <c r="F163" i="3"/>
  <c r="F162" i="3"/>
  <c r="F161" i="3"/>
  <c r="F160" i="3"/>
  <c r="F159" i="3"/>
  <c r="F158" i="3"/>
  <c r="F157" i="3"/>
  <c r="F156" i="3"/>
  <c r="F155" i="3"/>
  <c r="F154" i="3"/>
  <c r="F153" i="3"/>
  <c r="F152" i="3"/>
  <c r="F151" i="3"/>
  <c r="F150" i="3"/>
  <c r="F149" i="3"/>
  <c r="F148" i="3"/>
  <c r="F147" i="3"/>
  <c r="D181" i="3"/>
  <c r="D180" i="3"/>
  <c r="D179" i="3"/>
  <c r="D178" i="3"/>
  <c r="D177" i="3"/>
  <c r="D176" i="3"/>
  <c r="D175" i="3"/>
  <c r="D174" i="3"/>
  <c r="D173" i="3"/>
  <c r="D172" i="3"/>
  <c r="D171" i="3"/>
  <c r="D170" i="3"/>
  <c r="D169" i="3"/>
  <c r="D168" i="3"/>
  <c r="D167" i="3"/>
  <c r="D166" i="3"/>
  <c r="D165" i="3"/>
  <c r="D164" i="3"/>
  <c r="D163" i="3"/>
  <c r="D162" i="3"/>
  <c r="D161" i="3"/>
  <c r="D160" i="3"/>
  <c r="D159" i="3"/>
  <c r="D158" i="3"/>
  <c r="D157" i="3"/>
  <c r="D156" i="3"/>
  <c r="D155" i="3"/>
  <c r="D154" i="3"/>
  <c r="D153" i="3"/>
  <c r="D152" i="3"/>
  <c r="D151" i="3"/>
  <c r="D150" i="3"/>
  <c r="D149" i="3"/>
  <c r="D148" i="3"/>
  <c r="D147" i="3"/>
  <c r="F146" i="3"/>
  <c r="D146" i="3"/>
  <c r="F138" i="3"/>
  <c r="F137" i="3"/>
  <c r="F136" i="3"/>
  <c r="F135" i="3"/>
  <c r="F134" i="3"/>
  <c r="F133" i="3"/>
  <c r="F132" i="3"/>
  <c r="F131" i="3"/>
  <c r="F130" i="3"/>
  <c r="F129" i="3"/>
  <c r="F128" i="3"/>
  <c r="F127" i="3"/>
  <c r="F126" i="3"/>
  <c r="F125" i="3"/>
  <c r="F124" i="3"/>
  <c r="F123" i="3"/>
  <c r="F122" i="3"/>
  <c r="F121" i="3"/>
  <c r="F120" i="3"/>
  <c r="F119" i="3"/>
  <c r="F118" i="3"/>
  <c r="F117" i="3"/>
  <c r="F116" i="3"/>
  <c r="F115" i="3"/>
  <c r="F114" i="3"/>
  <c r="F113" i="3"/>
  <c r="F112" i="3"/>
  <c r="F111" i="3"/>
  <c r="F110" i="3"/>
  <c r="F109" i="3"/>
  <c r="F108" i="3"/>
  <c r="F107" i="3"/>
  <c r="F106" i="3"/>
  <c r="F105" i="3"/>
  <c r="F104" i="3"/>
  <c r="Q185" i="3" l="1"/>
  <c r="O198" i="3" s="1"/>
  <c r="Q56" i="3"/>
  <c r="Q142" i="3"/>
  <c r="Q99" i="3"/>
  <c r="Q138" i="3" s="1"/>
  <c r="Q13" i="3"/>
  <c r="K185" i="3"/>
  <c r="K56" i="3"/>
  <c r="I60" i="3" s="1"/>
  <c r="K142" i="3"/>
  <c r="K99" i="3"/>
  <c r="K13" i="3"/>
  <c r="Q218" i="3"/>
  <c r="Q163" i="3"/>
  <c r="O189" i="3"/>
  <c r="Q115" i="3"/>
  <c r="Q121" i="3"/>
  <c r="Q192" i="3"/>
  <c r="Q179" i="3"/>
  <c r="O177" i="3"/>
  <c r="Q174" i="3"/>
  <c r="Q169" i="3"/>
  <c r="Q167" i="3"/>
  <c r="Q162" i="3"/>
  <c r="O160" i="3"/>
  <c r="Q157" i="3"/>
  <c r="O155" i="3"/>
  <c r="Q152" i="3"/>
  <c r="O150" i="3"/>
  <c r="Q147" i="3"/>
  <c r="O146" i="3"/>
  <c r="O170" i="3"/>
  <c r="O161" i="3"/>
  <c r="Q155" i="3"/>
  <c r="Q149" i="3"/>
  <c r="Q180" i="3"/>
  <c r="Q177" i="3"/>
  <c r="O174" i="3"/>
  <c r="Q171" i="3"/>
  <c r="Q168" i="3"/>
  <c r="Q165" i="3"/>
  <c r="O163" i="3"/>
  <c r="Q159" i="3"/>
  <c r="Q156" i="3"/>
  <c r="O154" i="3"/>
  <c r="O151" i="3"/>
  <c r="O148" i="3"/>
  <c r="O180" i="3"/>
  <c r="O171" i="3"/>
  <c r="O168" i="3"/>
  <c r="O165" i="3"/>
  <c r="O162" i="3"/>
  <c r="O159" i="3"/>
  <c r="O156" i="3"/>
  <c r="Q153" i="3"/>
  <c r="Q150" i="3"/>
  <c r="O147" i="3"/>
  <c r="O179" i="3"/>
  <c r="Q176" i="3"/>
  <c r="Q173" i="3"/>
  <c r="Q170" i="3"/>
  <c r="Q164" i="3"/>
  <c r="Q161" i="3"/>
  <c r="O153" i="3"/>
  <c r="Q181" i="3"/>
  <c r="Q178" i="3"/>
  <c r="O176" i="3"/>
  <c r="O173" i="3"/>
  <c r="O167" i="3"/>
  <c r="O164" i="3"/>
  <c r="Q158" i="3"/>
  <c r="O152" i="3"/>
  <c r="Q117" i="3"/>
  <c r="Q129" i="3"/>
  <c r="Q146" i="3"/>
  <c r="Q148" i="3"/>
  <c r="O157" i="3"/>
  <c r="O166" i="3"/>
  <c r="O175" i="3"/>
  <c r="Q112" i="3"/>
  <c r="Q124" i="3"/>
  <c r="O149" i="3"/>
  <c r="O158" i="3"/>
  <c r="Q166" i="3"/>
  <c r="Q175" i="3"/>
  <c r="Q114" i="3"/>
  <c r="O169" i="3"/>
  <c r="O178" i="3"/>
  <c r="Q120" i="3"/>
  <c r="Q126" i="3"/>
  <c r="Q132" i="3"/>
  <c r="Q151" i="3"/>
  <c r="Q160" i="3"/>
  <c r="Q135" i="3"/>
  <c r="Q133" i="3"/>
  <c r="Q128" i="3"/>
  <c r="Q123" i="3"/>
  <c r="Q118" i="3"/>
  <c r="Q113" i="3"/>
  <c r="Q108" i="3"/>
  <c r="Q106" i="3"/>
  <c r="Q136" i="3"/>
  <c r="Q137" i="3"/>
  <c r="Q134" i="3"/>
  <c r="Q131" i="3"/>
  <c r="Q125" i="3"/>
  <c r="Q122" i="3"/>
  <c r="Q119" i="3"/>
  <c r="Q116" i="3"/>
  <c r="Q110" i="3"/>
  <c r="Q107" i="3"/>
  <c r="Q104" i="3"/>
  <c r="Q130" i="3"/>
  <c r="Q127" i="3"/>
  <c r="O211" i="3"/>
  <c r="O201" i="3"/>
  <c r="Q217" i="3"/>
  <c r="Q213" i="3"/>
  <c r="O202" i="3"/>
  <c r="O213" i="3"/>
  <c r="Q214" i="3"/>
  <c r="Q220" i="3"/>
  <c r="D138" i="3"/>
  <c r="O138" i="3" s="1"/>
  <c r="D137" i="3"/>
  <c r="O137" i="3" s="1"/>
  <c r="D136" i="3"/>
  <c r="O136" i="3" s="1"/>
  <c r="D135" i="3"/>
  <c r="O135" i="3" s="1"/>
  <c r="D134" i="3"/>
  <c r="O134" i="3" s="1"/>
  <c r="D133" i="3"/>
  <c r="O133" i="3" s="1"/>
  <c r="D132" i="3"/>
  <c r="O132" i="3" s="1"/>
  <c r="D131" i="3"/>
  <c r="O131" i="3" s="1"/>
  <c r="D130" i="3"/>
  <c r="O130" i="3" s="1"/>
  <c r="D129" i="3"/>
  <c r="O129" i="3" s="1"/>
  <c r="D128" i="3"/>
  <c r="O128" i="3" s="1"/>
  <c r="D127" i="3"/>
  <c r="O127" i="3" s="1"/>
  <c r="D126" i="3"/>
  <c r="O126" i="3" s="1"/>
  <c r="D125" i="3"/>
  <c r="O125" i="3" s="1"/>
  <c r="D124" i="3"/>
  <c r="O124" i="3" s="1"/>
  <c r="D123" i="3"/>
  <c r="O123" i="3" s="1"/>
  <c r="D122" i="3"/>
  <c r="O122" i="3" s="1"/>
  <c r="D121" i="3"/>
  <c r="O121" i="3" s="1"/>
  <c r="D120" i="3"/>
  <c r="O120" i="3" s="1"/>
  <c r="D119" i="3"/>
  <c r="O119" i="3" s="1"/>
  <c r="D118" i="3"/>
  <c r="O118" i="3" s="1"/>
  <c r="D117" i="3"/>
  <c r="O117" i="3" s="1"/>
  <c r="D116" i="3"/>
  <c r="O116" i="3" s="1"/>
  <c r="D115" i="3"/>
  <c r="O115" i="3" s="1"/>
  <c r="D114" i="3"/>
  <c r="O114" i="3" s="1"/>
  <c r="D113" i="3"/>
  <c r="O113" i="3" s="1"/>
  <c r="D112" i="3"/>
  <c r="O112" i="3" s="1"/>
  <c r="D111" i="3"/>
  <c r="O111" i="3" s="1"/>
  <c r="D110" i="3"/>
  <c r="O110" i="3" s="1"/>
  <c r="D109" i="3"/>
  <c r="O109" i="3" s="1"/>
  <c r="D108" i="3"/>
  <c r="O108" i="3" s="1"/>
  <c r="D107" i="3"/>
  <c r="O107" i="3" s="1"/>
  <c r="D106" i="3"/>
  <c r="O106" i="3" s="1"/>
  <c r="D105" i="3"/>
  <c r="O105" i="3" s="1"/>
  <c r="D104" i="3"/>
  <c r="O104" i="3" s="1"/>
  <c r="F103" i="3"/>
  <c r="Q103" i="3" s="1"/>
  <c r="D103" i="3"/>
  <c r="I103" i="3" s="1"/>
  <c r="S61" i="3"/>
  <c r="S60" i="3"/>
  <c r="H95" i="3"/>
  <c r="S95" i="3" s="1"/>
  <c r="H94" i="3"/>
  <c r="S94" i="3" s="1"/>
  <c r="H93" i="3"/>
  <c r="S93" i="3" s="1"/>
  <c r="H92" i="3"/>
  <c r="S92" i="3" s="1"/>
  <c r="H91" i="3"/>
  <c r="S91" i="3" s="1"/>
  <c r="H90" i="3"/>
  <c r="S90" i="3" s="1"/>
  <c r="H89" i="3"/>
  <c r="S89" i="3" s="1"/>
  <c r="H88" i="3"/>
  <c r="S88" i="3" s="1"/>
  <c r="H87" i="3"/>
  <c r="S87" i="3" s="1"/>
  <c r="H86" i="3"/>
  <c r="S86" i="3" s="1"/>
  <c r="H85" i="3"/>
  <c r="S85" i="3" s="1"/>
  <c r="H84" i="3"/>
  <c r="S84" i="3" s="1"/>
  <c r="H83" i="3"/>
  <c r="H82" i="3"/>
  <c r="S82" i="3" s="1"/>
  <c r="H81" i="3"/>
  <c r="S81" i="3" s="1"/>
  <c r="H80" i="3"/>
  <c r="S80" i="3" s="1"/>
  <c r="H79" i="3"/>
  <c r="S79" i="3" s="1"/>
  <c r="H78" i="3"/>
  <c r="S78" i="3" s="1"/>
  <c r="H77" i="3"/>
  <c r="S77" i="3" s="1"/>
  <c r="H76" i="3"/>
  <c r="S76" i="3" s="1"/>
  <c r="H75" i="3"/>
  <c r="S75" i="3" s="1"/>
  <c r="H74" i="3"/>
  <c r="S74" i="3" s="1"/>
  <c r="H73" i="3"/>
  <c r="H72" i="3"/>
  <c r="S72" i="3" s="1"/>
  <c r="H71" i="3"/>
  <c r="S71" i="3" s="1"/>
  <c r="H70" i="3"/>
  <c r="S70" i="3" s="1"/>
  <c r="H69" i="3"/>
  <c r="S69" i="3" s="1"/>
  <c r="H68" i="3"/>
  <c r="S68" i="3" s="1"/>
  <c r="H67" i="3"/>
  <c r="S67" i="3" s="1"/>
  <c r="H66" i="3"/>
  <c r="S66" i="3" s="1"/>
  <c r="H65" i="3"/>
  <c r="S65" i="3" s="1"/>
  <c r="H64" i="3"/>
  <c r="H63" i="3"/>
  <c r="S63" i="3" s="1"/>
  <c r="H62" i="3"/>
  <c r="S62" i="3" s="1"/>
  <c r="F95" i="3"/>
  <c r="K95" i="3" s="1"/>
  <c r="F94" i="3"/>
  <c r="K94" i="3" s="1"/>
  <c r="F93" i="3"/>
  <c r="Q93" i="3" s="1"/>
  <c r="F92" i="3"/>
  <c r="Q92" i="3" s="1"/>
  <c r="F91" i="3"/>
  <c r="Q91" i="3" s="1"/>
  <c r="F90" i="3"/>
  <c r="Q90" i="3" s="1"/>
  <c r="F89" i="3"/>
  <c r="F88" i="3"/>
  <c r="Q88" i="3" s="1"/>
  <c r="F87" i="3"/>
  <c r="Q87" i="3" s="1"/>
  <c r="F86" i="3"/>
  <c r="Q86" i="3" s="1"/>
  <c r="F85" i="3"/>
  <c r="F84" i="3"/>
  <c r="Q84" i="3" s="1"/>
  <c r="F83" i="3"/>
  <c r="Q83" i="3" s="1"/>
  <c r="F82" i="3"/>
  <c r="Q82" i="3" s="1"/>
  <c r="F81" i="3"/>
  <c r="Q81" i="3" s="1"/>
  <c r="F80" i="3"/>
  <c r="F79" i="3"/>
  <c r="Q79" i="3" s="1"/>
  <c r="F78" i="3"/>
  <c r="Q78" i="3" s="1"/>
  <c r="F77" i="3"/>
  <c r="Q77" i="3" s="1"/>
  <c r="F76" i="3"/>
  <c r="Q76" i="3" s="1"/>
  <c r="F75" i="3"/>
  <c r="Q75" i="3" s="1"/>
  <c r="F74" i="3"/>
  <c r="Q74" i="3" s="1"/>
  <c r="F73" i="3"/>
  <c r="Q73" i="3" s="1"/>
  <c r="F72" i="3"/>
  <c r="Q72" i="3" s="1"/>
  <c r="F71" i="3"/>
  <c r="Q71" i="3" s="1"/>
  <c r="F70" i="3"/>
  <c r="Q70" i="3" s="1"/>
  <c r="F69" i="3"/>
  <c r="F68" i="3"/>
  <c r="Q68" i="3" s="1"/>
  <c r="F67" i="3"/>
  <c r="F66" i="3"/>
  <c r="Q66" i="3" s="1"/>
  <c r="F65" i="3"/>
  <c r="Q65" i="3" s="1"/>
  <c r="F64" i="3"/>
  <c r="Q64" i="3" s="1"/>
  <c r="F63" i="3"/>
  <c r="Q63" i="3" s="1"/>
  <c r="F62" i="3"/>
  <c r="Q62" i="3" s="1"/>
  <c r="F61" i="3"/>
  <c r="Q61" i="3" s="1"/>
  <c r="D95" i="3"/>
  <c r="O95" i="3" s="1"/>
  <c r="D94" i="3"/>
  <c r="D93" i="3"/>
  <c r="D92" i="3"/>
  <c r="D91" i="3"/>
  <c r="D90" i="3"/>
  <c r="D89" i="3"/>
  <c r="O89" i="3" s="1"/>
  <c r="D88" i="3"/>
  <c r="D87" i="3"/>
  <c r="D86" i="3"/>
  <c r="D85" i="3"/>
  <c r="D84" i="3"/>
  <c r="D83" i="3"/>
  <c r="O83" i="3" s="1"/>
  <c r="D82" i="3"/>
  <c r="D81" i="3"/>
  <c r="D80" i="3"/>
  <c r="D79" i="3"/>
  <c r="D78" i="3"/>
  <c r="D77" i="3"/>
  <c r="O77" i="3" s="1"/>
  <c r="D76" i="3"/>
  <c r="D75" i="3"/>
  <c r="D74" i="3"/>
  <c r="O74" i="3" s="1"/>
  <c r="D73" i="3"/>
  <c r="D72" i="3"/>
  <c r="D71" i="3"/>
  <c r="O71" i="3" s="1"/>
  <c r="D70" i="3"/>
  <c r="D69" i="3"/>
  <c r="D68" i="3"/>
  <c r="O68" i="3" s="1"/>
  <c r="D67" i="3"/>
  <c r="D66" i="3"/>
  <c r="D65" i="3"/>
  <c r="O65" i="3" s="1"/>
  <c r="D64" i="3"/>
  <c r="O64" i="3" s="1"/>
  <c r="D63" i="3"/>
  <c r="D62" i="3"/>
  <c r="O62" i="3" s="1"/>
  <c r="D61" i="3"/>
  <c r="F60" i="3"/>
  <c r="Q60" i="3" s="1"/>
  <c r="F17" i="3"/>
  <c r="Q17" i="3" s="1"/>
  <c r="H52" i="3"/>
  <c r="S52" i="3" s="1"/>
  <c r="H51" i="3"/>
  <c r="H50" i="3"/>
  <c r="H49" i="3"/>
  <c r="H48" i="3"/>
  <c r="H47" i="3"/>
  <c r="M47" i="3" s="1"/>
  <c r="H46" i="3"/>
  <c r="S46" i="3" s="1"/>
  <c r="H45" i="3"/>
  <c r="H44" i="3"/>
  <c r="H43" i="3"/>
  <c r="H42" i="3"/>
  <c r="H41" i="3"/>
  <c r="M41" i="3" s="1"/>
  <c r="H40" i="3"/>
  <c r="S40" i="3" s="1"/>
  <c r="H39" i="3"/>
  <c r="H38" i="3"/>
  <c r="H37" i="3"/>
  <c r="H36" i="3"/>
  <c r="H35" i="3"/>
  <c r="M35" i="3" s="1"/>
  <c r="H34" i="3"/>
  <c r="S34" i="3" s="1"/>
  <c r="H33" i="3"/>
  <c r="H32" i="3"/>
  <c r="H31" i="3"/>
  <c r="H30" i="3"/>
  <c r="H29" i="3"/>
  <c r="M29" i="3" s="1"/>
  <c r="H28" i="3"/>
  <c r="S28" i="3" s="1"/>
  <c r="H27" i="3"/>
  <c r="H26" i="3"/>
  <c r="H25" i="3"/>
  <c r="H24" i="3"/>
  <c r="H23" i="3"/>
  <c r="M23" i="3" s="1"/>
  <c r="H22" i="3"/>
  <c r="S22" i="3" s="1"/>
  <c r="H21" i="3"/>
  <c r="H20" i="3"/>
  <c r="H19" i="3"/>
  <c r="H18" i="3"/>
  <c r="F52" i="3"/>
  <c r="F51" i="3"/>
  <c r="F50" i="3"/>
  <c r="Q50" i="3" s="1"/>
  <c r="F49" i="3"/>
  <c r="F48" i="3"/>
  <c r="F47" i="3"/>
  <c r="F46" i="3"/>
  <c r="F45" i="3"/>
  <c r="F44" i="3"/>
  <c r="Q44" i="3" s="1"/>
  <c r="F43" i="3"/>
  <c r="F42" i="3"/>
  <c r="F41" i="3"/>
  <c r="F40" i="3"/>
  <c r="F39" i="3"/>
  <c r="F38" i="3"/>
  <c r="Q38" i="3" s="1"/>
  <c r="F37" i="3"/>
  <c r="F36" i="3"/>
  <c r="F35" i="3"/>
  <c r="F34" i="3"/>
  <c r="F33" i="3"/>
  <c r="F32" i="3"/>
  <c r="Q32" i="3" s="1"/>
  <c r="F31" i="3"/>
  <c r="F30" i="3"/>
  <c r="F29" i="3"/>
  <c r="F28" i="3"/>
  <c r="F27" i="3"/>
  <c r="F26" i="3"/>
  <c r="Q26" i="3" s="1"/>
  <c r="F25" i="3"/>
  <c r="F24" i="3"/>
  <c r="F23" i="3"/>
  <c r="F22" i="3"/>
  <c r="F21" i="3"/>
  <c r="F20" i="3"/>
  <c r="Q20" i="3" s="1"/>
  <c r="F19" i="3"/>
  <c r="F18" i="3"/>
  <c r="D52" i="3"/>
  <c r="I52" i="3" s="1"/>
  <c r="D51" i="3"/>
  <c r="D50" i="3"/>
  <c r="O50" i="3" s="1"/>
  <c r="D49" i="3"/>
  <c r="D48" i="3"/>
  <c r="O48" i="3" s="1"/>
  <c r="D47" i="3"/>
  <c r="I47" i="3" s="1"/>
  <c r="D46" i="3"/>
  <c r="I46" i="3" s="1"/>
  <c r="D45" i="3"/>
  <c r="D44" i="3"/>
  <c r="O44" i="3" s="1"/>
  <c r="D43" i="3"/>
  <c r="D42" i="3"/>
  <c r="O42" i="3" s="1"/>
  <c r="D41" i="3"/>
  <c r="I41" i="3" s="1"/>
  <c r="D40" i="3"/>
  <c r="I40" i="3" s="1"/>
  <c r="D39" i="3"/>
  <c r="D38" i="3"/>
  <c r="O38" i="3" s="1"/>
  <c r="D37" i="3"/>
  <c r="D36" i="3"/>
  <c r="O36" i="3" s="1"/>
  <c r="D35" i="3"/>
  <c r="I35" i="3" s="1"/>
  <c r="D34" i="3"/>
  <c r="I34" i="3" s="1"/>
  <c r="D33" i="3"/>
  <c r="D32" i="3"/>
  <c r="O32" i="3" s="1"/>
  <c r="D31" i="3"/>
  <c r="D30" i="3"/>
  <c r="O30" i="3" s="1"/>
  <c r="D29" i="3"/>
  <c r="I29" i="3" s="1"/>
  <c r="D28" i="3"/>
  <c r="I28" i="3" s="1"/>
  <c r="D27" i="3"/>
  <c r="D26" i="3"/>
  <c r="O26" i="3" s="1"/>
  <c r="D25" i="3"/>
  <c r="D24" i="3"/>
  <c r="O24" i="3" s="1"/>
  <c r="D23" i="3"/>
  <c r="I23" i="3" s="1"/>
  <c r="D22" i="3"/>
  <c r="I22" i="3" s="1"/>
  <c r="D21" i="3"/>
  <c r="D20" i="3"/>
  <c r="O20" i="3" s="1"/>
  <c r="D19" i="3"/>
  <c r="D18" i="3"/>
  <c r="O18" i="3" s="1"/>
  <c r="K17" i="3"/>
  <c r="H17" i="3"/>
  <c r="D17" i="3"/>
  <c r="I17" i="3" s="1"/>
  <c r="J17" i="3" l="1"/>
  <c r="M17" i="3"/>
  <c r="S17" i="3"/>
  <c r="L17" i="3"/>
  <c r="P18" i="3"/>
  <c r="O19" i="3"/>
  <c r="I19" i="3"/>
  <c r="P20" i="3"/>
  <c r="I21" i="3"/>
  <c r="O21" i="3"/>
  <c r="J22" i="3"/>
  <c r="J23" i="3"/>
  <c r="P24" i="3"/>
  <c r="O25" i="3"/>
  <c r="I25" i="3"/>
  <c r="P26" i="3"/>
  <c r="I27" i="3"/>
  <c r="O27" i="3"/>
  <c r="J28" i="3"/>
  <c r="J29" i="3"/>
  <c r="P30" i="3"/>
  <c r="O31" i="3"/>
  <c r="I31" i="3"/>
  <c r="P32" i="3"/>
  <c r="I33" i="3"/>
  <c r="O33" i="3"/>
  <c r="J34" i="3"/>
  <c r="J35" i="3"/>
  <c r="P36" i="3"/>
  <c r="O37" i="3"/>
  <c r="I37" i="3"/>
  <c r="P38" i="3"/>
  <c r="I39" i="3"/>
  <c r="O39" i="3"/>
  <c r="J40" i="3"/>
  <c r="J41" i="3"/>
  <c r="P42" i="3"/>
  <c r="O43" i="3"/>
  <c r="I43" i="3"/>
  <c r="P44" i="3"/>
  <c r="I45" i="3"/>
  <c r="O45" i="3"/>
  <c r="J46" i="3"/>
  <c r="J47" i="3"/>
  <c r="P48" i="3"/>
  <c r="O49" i="3"/>
  <c r="I49" i="3"/>
  <c r="P50" i="3"/>
  <c r="I51" i="3"/>
  <c r="O51" i="3"/>
  <c r="J52" i="3"/>
  <c r="Q19" i="3"/>
  <c r="K19" i="3"/>
  <c r="R20" i="3"/>
  <c r="K21" i="3"/>
  <c r="Q21" i="3"/>
  <c r="Q22" i="3"/>
  <c r="K22" i="3"/>
  <c r="K23" i="3"/>
  <c r="Q23" i="3"/>
  <c r="K25" i="3"/>
  <c r="Q25" i="3"/>
  <c r="R26" i="3"/>
  <c r="K27" i="3"/>
  <c r="Q27" i="3"/>
  <c r="Q28" i="3"/>
  <c r="K28" i="3"/>
  <c r="K29" i="3"/>
  <c r="Q29" i="3"/>
  <c r="K31" i="3"/>
  <c r="Q31" i="3"/>
  <c r="R32" i="3"/>
  <c r="K33" i="3"/>
  <c r="Q33" i="3"/>
  <c r="Q34" i="3"/>
  <c r="K34" i="3"/>
  <c r="K35" i="3"/>
  <c r="Q35" i="3"/>
  <c r="Q37" i="3"/>
  <c r="K37" i="3"/>
  <c r="R38" i="3"/>
  <c r="K39" i="3"/>
  <c r="Q39" i="3"/>
  <c r="Q40" i="3"/>
  <c r="K40" i="3"/>
  <c r="K41" i="3"/>
  <c r="Q41" i="3"/>
  <c r="K43" i="3"/>
  <c r="Q43" i="3"/>
  <c r="R44" i="3"/>
  <c r="K45" i="3"/>
  <c r="Q45" i="3"/>
  <c r="Q46" i="3"/>
  <c r="K46" i="3"/>
  <c r="K47" i="3"/>
  <c r="Q47" i="3"/>
  <c r="K49" i="3"/>
  <c r="Q49" i="3"/>
  <c r="R50" i="3"/>
  <c r="K51" i="3"/>
  <c r="Q51" i="3"/>
  <c r="Q52" i="3"/>
  <c r="K52" i="3"/>
  <c r="S18" i="3"/>
  <c r="M18" i="3"/>
  <c r="S21" i="3"/>
  <c r="M21" i="3"/>
  <c r="T22" i="3"/>
  <c r="N23" i="3"/>
  <c r="S24" i="3"/>
  <c r="M24" i="3"/>
  <c r="S27" i="3"/>
  <c r="M27" i="3"/>
  <c r="T28" i="3"/>
  <c r="N29" i="3"/>
  <c r="S30" i="3"/>
  <c r="M30" i="3"/>
  <c r="S33" i="3"/>
  <c r="M33" i="3"/>
  <c r="T34" i="3"/>
  <c r="N35" i="3"/>
  <c r="S36" i="3"/>
  <c r="M36" i="3"/>
  <c r="S39" i="3"/>
  <c r="M39" i="3"/>
  <c r="T40" i="3"/>
  <c r="N41" i="3"/>
  <c r="S42" i="3"/>
  <c r="M42" i="3"/>
  <c r="S45" i="3"/>
  <c r="M45" i="3"/>
  <c r="T46" i="3"/>
  <c r="N47" i="3"/>
  <c r="S48" i="3"/>
  <c r="M48" i="3"/>
  <c r="S51" i="3"/>
  <c r="M51" i="3"/>
  <c r="T52" i="3"/>
  <c r="R17" i="3"/>
  <c r="R60" i="3"/>
  <c r="P62" i="3"/>
  <c r="P64" i="3"/>
  <c r="P65" i="3"/>
  <c r="I66" i="3"/>
  <c r="O66" i="3"/>
  <c r="P68" i="3"/>
  <c r="P71" i="3"/>
  <c r="P74" i="3"/>
  <c r="P77" i="3"/>
  <c r="P83" i="3"/>
  <c r="P89" i="3"/>
  <c r="P95" i="3"/>
  <c r="R61" i="3"/>
  <c r="R62" i="3"/>
  <c r="R63" i="3"/>
  <c r="R64" i="3"/>
  <c r="R65" i="3"/>
  <c r="R66" i="3"/>
  <c r="R68" i="3"/>
  <c r="Q69" i="3"/>
  <c r="K69" i="3"/>
  <c r="R70" i="3"/>
  <c r="R71" i="3"/>
  <c r="R72" i="3"/>
  <c r="R73" i="3"/>
  <c r="R74" i="3"/>
  <c r="R75" i="3"/>
  <c r="R76" i="3"/>
  <c r="R77" i="3"/>
  <c r="R78" i="3"/>
  <c r="R79" i="3"/>
  <c r="R81" i="3"/>
  <c r="R82" i="3"/>
  <c r="R83" i="3"/>
  <c r="R84" i="3"/>
  <c r="Q85" i="3"/>
  <c r="K85" i="3"/>
  <c r="R86" i="3"/>
  <c r="R87" i="3"/>
  <c r="R88" i="3"/>
  <c r="Q89" i="3"/>
  <c r="K89" i="3"/>
  <c r="R90" i="3"/>
  <c r="R91" i="3"/>
  <c r="R92" i="3"/>
  <c r="R93" i="3"/>
  <c r="L94" i="3"/>
  <c r="L95" i="3"/>
  <c r="T62" i="3"/>
  <c r="T63" i="3"/>
  <c r="T65" i="3"/>
  <c r="T66" i="3"/>
  <c r="T67" i="3"/>
  <c r="T68" i="3"/>
  <c r="T69" i="3"/>
  <c r="T70" i="3"/>
  <c r="T71" i="3"/>
  <c r="T72" i="3"/>
  <c r="S73" i="3"/>
  <c r="M73" i="3"/>
  <c r="T74" i="3"/>
  <c r="T75" i="3"/>
  <c r="T76" i="3"/>
  <c r="T77" i="3"/>
  <c r="T78" i="3"/>
  <c r="T79" i="3"/>
  <c r="T80" i="3"/>
  <c r="T81" i="3"/>
  <c r="T82" i="3"/>
  <c r="M83" i="3"/>
  <c r="S83" i="3"/>
  <c r="T84" i="3"/>
  <c r="T85" i="3"/>
  <c r="T86" i="3"/>
  <c r="T87" i="3"/>
  <c r="T88" i="3"/>
  <c r="T89" i="3"/>
  <c r="T90" i="3"/>
  <c r="T91" i="3"/>
  <c r="T92" i="3"/>
  <c r="T93" i="3"/>
  <c r="T94" i="3"/>
  <c r="T95" i="3"/>
  <c r="T60" i="3"/>
  <c r="T61" i="3"/>
  <c r="J103" i="3"/>
  <c r="R103" i="3"/>
  <c r="P104" i="3"/>
  <c r="P105" i="3"/>
  <c r="P106" i="3"/>
  <c r="P107" i="3"/>
  <c r="P108" i="3"/>
  <c r="P109" i="3"/>
  <c r="P110" i="3"/>
  <c r="P111" i="3"/>
  <c r="P112" i="3"/>
  <c r="P113" i="3"/>
  <c r="P114" i="3"/>
  <c r="P115" i="3"/>
  <c r="P116" i="3"/>
  <c r="P117" i="3"/>
  <c r="P118" i="3"/>
  <c r="P119" i="3"/>
  <c r="P120" i="3"/>
  <c r="P121" i="3"/>
  <c r="P122" i="3"/>
  <c r="P123" i="3"/>
  <c r="P124" i="3"/>
  <c r="P125" i="3"/>
  <c r="P126" i="3"/>
  <c r="P127" i="3"/>
  <c r="P128" i="3"/>
  <c r="P129" i="3"/>
  <c r="P130" i="3"/>
  <c r="P131" i="3"/>
  <c r="P132" i="3"/>
  <c r="P133" i="3"/>
  <c r="P134" i="3"/>
  <c r="P135" i="3"/>
  <c r="P136" i="3"/>
  <c r="P137" i="3"/>
  <c r="P138" i="3"/>
  <c r="R220" i="3"/>
  <c r="R214" i="3"/>
  <c r="P213" i="3"/>
  <c r="P202" i="3"/>
  <c r="R213" i="3"/>
  <c r="R217" i="3"/>
  <c r="P201" i="3"/>
  <c r="P211" i="3"/>
  <c r="R127" i="3"/>
  <c r="R130" i="3"/>
  <c r="R104" i="3"/>
  <c r="R107" i="3"/>
  <c r="R110" i="3"/>
  <c r="R116" i="3"/>
  <c r="R119" i="3"/>
  <c r="R122" i="3"/>
  <c r="R125" i="3"/>
  <c r="R131" i="3"/>
  <c r="R134" i="3"/>
  <c r="R137" i="3"/>
  <c r="R136" i="3"/>
  <c r="R106" i="3"/>
  <c r="R108" i="3"/>
  <c r="R113" i="3"/>
  <c r="R118" i="3"/>
  <c r="R123" i="3"/>
  <c r="R128" i="3"/>
  <c r="R133" i="3"/>
  <c r="R135" i="3"/>
  <c r="R160" i="3"/>
  <c r="R151" i="3"/>
  <c r="R132" i="3"/>
  <c r="R126" i="3"/>
  <c r="R120" i="3"/>
  <c r="P178" i="3"/>
  <c r="P169" i="3"/>
  <c r="R114" i="3"/>
  <c r="R175" i="3"/>
  <c r="R166" i="3"/>
  <c r="P158" i="3"/>
  <c r="P149" i="3"/>
  <c r="R124" i="3"/>
  <c r="R112" i="3"/>
  <c r="P175" i="3"/>
  <c r="P166" i="3"/>
  <c r="P157" i="3"/>
  <c r="R148" i="3"/>
  <c r="R146" i="3"/>
  <c r="R129" i="3"/>
  <c r="R117" i="3"/>
  <c r="P152" i="3"/>
  <c r="R158" i="3"/>
  <c r="P164" i="3"/>
  <c r="P167" i="3"/>
  <c r="P173" i="3"/>
  <c r="P176" i="3"/>
  <c r="R178" i="3"/>
  <c r="R181" i="3"/>
  <c r="P153" i="3"/>
  <c r="R161" i="3"/>
  <c r="R164" i="3"/>
  <c r="R170" i="3"/>
  <c r="R173" i="3"/>
  <c r="R176" i="3"/>
  <c r="P179" i="3"/>
  <c r="P147" i="3"/>
  <c r="R150" i="3"/>
  <c r="R153" i="3"/>
  <c r="P156" i="3"/>
  <c r="P159" i="3"/>
  <c r="P162" i="3"/>
  <c r="P165" i="3"/>
  <c r="P168" i="3"/>
  <c r="P171" i="3"/>
  <c r="P180" i="3"/>
  <c r="P148" i="3"/>
  <c r="P151" i="3"/>
  <c r="P154" i="3"/>
  <c r="R156" i="3"/>
  <c r="R159" i="3"/>
  <c r="P163" i="3"/>
  <c r="R165" i="3"/>
  <c r="R168" i="3"/>
  <c r="R171" i="3"/>
  <c r="P174" i="3"/>
  <c r="R177" i="3"/>
  <c r="R180" i="3"/>
  <c r="R149" i="3"/>
  <c r="R155" i="3"/>
  <c r="P161" i="3"/>
  <c r="P170" i="3"/>
  <c r="P146" i="3"/>
  <c r="R147" i="3"/>
  <c r="P150" i="3"/>
  <c r="R152" i="3"/>
  <c r="P155" i="3"/>
  <c r="R157" i="3"/>
  <c r="P160" i="3"/>
  <c r="R162" i="3"/>
  <c r="R167" i="3"/>
  <c r="R169" i="3"/>
  <c r="R174" i="3"/>
  <c r="P177" i="3"/>
  <c r="R179" i="3"/>
  <c r="R192" i="3"/>
  <c r="R121" i="3"/>
  <c r="R115" i="3"/>
  <c r="P189" i="3"/>
  <c r="R163" i="3"/>
  <c r="R218" i="3"/>
  <c r="J60" i="3"/>
  <c r="R138" i="3"/>
  <c r="O181" i="3"/>
  <c r="Q172" i="3"/>
  <c r="O172" i="3"/>
  <c r="P198" i="3"/>
  <c r="K30" i="3"/>
  <c r="Q30" i="3"/>
  <c r="S31" i="3"/>
  <c r="M31" i="3"/>
  <c r="S38" i="3"/>
  <c r="M38" i="3"/>
  <c r="K48" i="3"/>
  <c r="Q48" i="3"/>
  <c r="S20" i="3"/>
  <c r="M20" i="3"/>
  <c r="S50" i="3"/>
  <c r="M50" i="3"/>
  <c r="O86" i="3"/>
  <c r="O70" i="3"/>
  <c r="O60" i="3"/>
  <c r="O94" i="3"/>
  <c r="O80" i="3"/>
  <c r="O92" i="3"/>
  <c r="O82" i="3"/>
  <c r="O88" i="3"/>
  <c r="O76" i="3"/>
  <c r="K18" i="3"/>
  <c r="Q18" i="3"/>
  <c r="K36" i="3"/>
  <c r="Q36" i="3"/>
  <c r="S19" i="3"/>
  <c r="M19" i="3"/>
  <c r="S37" i="3"/>
  <c r="M37" i="3"/>
  <c r="S49" i="3"/>
  <c r="M49" i="3"/>
  <c r="S32" i="3"/>
  <c r="M32" i="3"/>
  <c r="I24" i="3"/>
  <c r="I30" i="3"/>
  <c r="I48" i="3"/>
  <c r="O23" i="3"/>
  <c r="O29" i="3"/>
  <c r="O35" i="3"/>
  <c r="O41" i="3"/>
  <c r="O47" i="3"/>
  <c r="I72" i="3"/>
  <c r="O72" i="3"/>
  <c r="I78" i="3"/>
  <c r="O78" i="3"/>
  <c r="I84" i="3"/>
  <c r="O84" i="3"/>
  <c r="I90" i="3"/>
  <c r="O90" i="3"/>
  <c r="Q67" i="3"/>
  <c r="K67" i="3"/>
  <c r="K24" i="3"/>
  <c r="Q24" i="3"/>
  <c r="K42" i="3"/>
  <c r="Q42" i="3"/>
  <c r="S25" i="3"/>
  <c r="M25" i="3"/>
  <c r="S43" i="3"/>
  <c r="M43" i="3"/>
  <c r="S26" i="3"/>
  <c r="M26" i="3"/>
  <c r="S44" i="3"/>
  <c r="M44" i="3"/>
  <c r="I42" i="3"/>
  <c r="I61" i="3"/>
  <c r="O61" i="3"/>
  <c r="I67" i="3"/>
  <c r="O67" i="3"/>
  <c r="I73" i="3"/>
  <c r="O73" i="3"/>
  <c r="I79" i="3"/>
  <c r="O79" i="3"/>
  <c r="I85" i="3"/>
  <c r="O85" i="3"/>
  <c r="I91" i="3"/>
  <c r="O91" i="3"/>
  <c r="K80" i="3"/>
  <c r="Q80" i="3"/>
  <c r="M64" i="3"/>
  <c r="S64" i="3"/>
  <c r="I18" i="3"/>
  <c r="I36" i="3"/>
  <c r="I20" i="3"/>
  <c r="I26" i="3"/>
  <c r="I32" i="3"/>
  <c r="I38" i="3"/>
  <c r="I44" i="3"/>
  <c r="I50" i="3"/>
  <c r="M22" i="3"/>
  <c r="M28" i="3"/>
  <c r="M34" i="3"/>
  <c r="M40" i="3"/>
  <c r="M46" i="3"/>
  <c r="M52" i="3"/>
  <c r="S23" i="3"/>
  <c r="S29" i="3"/>
  <c r="S35" i="3"/>
  <c r="S41" i="3"/>
  <c r="S47" i="3"/>
  <c r="I62" i="3"/>
  <c r="I68" i="3"/>
  <c r="I74" i="3"/>
  <c r="I80" i="3"/>
  <c r="I86" i="3"/>
  <c r="I92" i="3"/>
  <c r="K76" i="3"/>
  <c r="M92" i="3"/>
  <c r="Q94" i="3"/>
  <c r="Q202" i="3"/>
  <c r="O194" i="3"/>
  <c r="Q221" i="3"/>
  <c r="O214" i="3"/>
  <c r="Q111" i="3"/>
  <c r="O223" i="3"/>
  <c r="O193" i="3"/>
  <c r="Q109" i="3"/>
  <c r="Q193" i="3"/>
  <c r="Q223" i="3"/>
  <c r="K20" i="3"/>
  <c r="K26" i="3"/>
  <c r="K32" i="3"/>
  <c r="K38" i="3"/>
  <c r="K44" i="3"/>
  <c r="K50" i="3"/>
  <c r="O22" i="3"/>
  <c r="O28" i="3"/>
  <c r="O34" i="3"/>
  <c r="O40" i="3"/>
  <c r="O46" i="3"/>
  <c r="O52" i="3"/>
  <c r="I63" i="3"/>
  <c r="I69" i="3"/>
  <c r="I75" i="3"/>
  <c r="I81" i="3"/>
  <c r="I87" i="3"/>
  <c r="I93" i="3"/>
  <c r="K63" i="3"/>
  <c r="O103" i="3"/>
  <c r="Q195" i="3"/>
  <c r="Q194" i="3"/>
  <c r="Q224" i="3"/>
  <c r="O218" i="3"/>
  <c r="Q105" i="3"/>
  <c r="O215" i="3"/>
  <c r="Q222" i="3"/>
  <c r="O221" i="3"/>
  <c r="O209" i="3"/>
  <c r="O217" i="3"/>
  <c r="Q211" i="3"/>
  <c r="I64" i="3"/>
  <c r="I70" i="3"/>
  <c r="I76" i="3"/>
  <c r="I82" i="3"/>
  <c r="I88" i="3"/>
  <c r="I94" i="3"/>
  <c r="K81" i="3"/>
  <c r="O63" i="3"/>
  <c r="O69" i="3"/>
  <c r="O75" i="3"/>
  <c r="O81" i="3"/>
  <c r="O87" i="3"/>
  <c r="O93" i="3"/>
  <c r="O224" i="3"/>
  <c r="Q199" i="3"/>
  <c r="O192" i="3"/>
  <c r="O222" i="3"/>
  <c r="Q215" i="3"/>
  <c r="O199" i="3"/>
  <c r="Q212" i="3"/>
  <c r="O212" i="3"/>
  <c r="I65" i="3"/>
  <c r="I71" i="3"/>
  <c r="I77" i="3"/>
  <c r="I83" i="3"/>
  <c r="I89" i="3"/>
  <c r="I95" i="3"/>
  <c r="Q95" i="3"/>
  <c r="O220" i="3"/>
  <c r="Q209" i="3"/>
  <c r="O195" i="3"/>
  <c r="Q201" i="3"/>
  <c r="Q189" i="3"/>
  <c r="Q198" i="3"/>
  <c r="Q154" i="3"/>
  <c r="K103" i="3"/>
  <c r="J88" i="3"/>
  <c r="K61" i="3"/>
  <c r="K65" i="3"/>
  <c r="M69" i="3"/>
  <c r="K74" i="3"/>
  <c r="K78" i="3"/>
  <c r="K82" i="3"/>
  <c r="M85" i="3"/>
  <c r="K90" i="3"/>
  <c r="M94" i="3"/>
  <c r="J63" i="3"/>
  <c r="J71" i="3"/>
  <c r="K62" i="3"/>
  <c r="M65" i="3"/>
  <c r="K71" i="3"/>
  <c r="M74" i="3"/>
  <c r="M78" i="3"/>
  <c r="M82" i="3"/>
  <c r="K87" i="3"/>
  <c r="M91" i="3"/>
  <c r="J72" i="3"/>
  <c r="J82" i="3"/>
  <c r="M62" i="3"/>
  <c r="M66" i="3"/>
  <c r="M71" i="3"/>
  <c r="M75" i="3"/>
  <c r="K79" i="3"/>
  <c r="K83" i="3"/>
  <c r="M87" i="3"/>
  <c r="K92" i="3"/>
  <c r="J66" i="3"/>
  <c r="J84" i="3"/>
  <c r="K64" i="3"/>
  <c r="M67" i="3"/>
  <c r="K72" i="3"/>
  <c r="M76" i="3"/>
  <c r="M80" i="3"/>
  <c r="M84" i="3"/>
  <c r="M89" i="3"/>
  <c r="M93" i="3"/>
  <c r="M60" i="3"/>
  <c r="J62" i="3"/>
  <c r="J68" i="3"/>
  <c r="J92" i="3"/>
  <c r="K66" i="3"/>
  <c r="M68" i="3"/>
  <c r="M70" i="3"/>
  <c r="K73" i="3"/>
  <c r="M77" i="3"/>
  <c r="K84" i="3"/>
  <c r="M86" i="3"/>
  <c r="M88" i="3"/>
  <c r="K91" i="3"/>
  <c r="M95" i="3"/>
  <c r="K179" i="3"/>
  <c r="I177" i="3"/>
  <c r="I174" i="3"/>
  <c r="I171" i="3"/>
  <c r="I168" i="3"/>
  <c r="I165" i="3"/>
  <c r="I162" i="3"/>
  <c r="I159" i="3"/>
  <c r="I156" i="3"/>
  <c r="I153" i="3"/>
  <c r="I150" i="3"/>
  <c r="I147" i="3"/>
  <c r="K181" i="3"/>
  <c r="K177" i="3"/>
  <c r="I167" i="3"/>
  <c r="I179" i="3"/>
  <c r="I176" i="3"/>
  <c r="K172" i="3"/>
  <c r="I169" i="3"/>
  <c r="K165" i="3"/>
  <c r="K161" i="3"/>
  <c r="I158" i="3"/>
  <c r="K154" i="3"/>
  <c r="I151" i="3"/>
  <c r="K147" i="3"/>
  <c r="K146" i="3"/>
  <c r="K178" i="3"/>
  <c r="K175" i="3"/>
  <c r="I172" i="3"/>
  <c r="K168" i="3"/>
  <c r="K164" i="3"/>
  <c r="I161" i="3"/>
  <c r="K157" i="3"/>
  <c r="I154" i="3"/>
  <c r="K150" i="3"/>
  <c r="I146" i="3"/>
  <c r="I178" i="3"/>
  <c r="I175" i="3"/>
  <c r="K171" i="3"/>
  <c r="K167" i="3"/>
  <c r="I164" i="3"/>
  <c r="K160" i="3"/>
  <c r="I157" i="3"/>
  <c r="K153" i="3"/>
  <c r="K149" i="3"/>
  <c r="I181" i="3"/>
  <c r="K174" i="3"/>
  <c r="K170" i="3"/>
  <c r="K152" i="3"/>
  <c r="K166" i="3"/>
  <c r="K159" i="3"/>
  <c r="I152" i="3"/>
  <c r="K176" i="3"/>
  <c r="I166" i="3"/>
  <c r="K158" i="3"/>
  <c r="K151" i="3"/>
  <c r="K173" i="3"/>
  <c r="K163" i="3"/>
  <c r="K156" i="3"/>
  <c r="I149" i="3"/>
  <c r="I173" i="3"/>
  <c r="I163" i="3"/>
  <c r="K155" i="3"/>
  <c r="K148" i="3"/>
  <c r="K180" i="3"/>
  <c r="I170" i="3"/>
  <c r="K162" i="3"/>
  <c r="I155" i="3"/>
  <c r="I148" i="3"/>
  <c r="I180" i="3"/>
  <c r="K169" i="3"/>
  <c r="I160" i="3"/>
  <c r="K138" i="3"/>
  <c r="K132" i="3"/>
  <c r="K126" i="3"/>
  <c r="K120" i="3"/>
  <c r="K114" i="3"/>
  <c r="K108" i="3"/>
  <c r="I137" i="3"/>
  <c r="I131" i="3"/>
  <c r="I125" i="3"/>
  <c r="I119" i="3"/>
  <c r="I113" i="3"/>
  <c r="I107" i="3"/>
  <c r="K107" i="3"/>
  <c r="I126" i="3"/>
  <c r="I111" i="3"/>
  <c r="K131" i="3"/>
  <c r="K124" i="3"/>
  <c r="K117" i="3"/>
  <c r="K110" i="3"/>
  <c r="I135" i="3"/>
  <c r="I128" i="3"/>
  <c r="I121" i="3"/>
  <c r="I114" i="3"/>
  <c r="I106" i="3"/>
  <c r="K137" i="3"/>
  <c r="K130" i="3"/>
  <c r="K123" i="3"/>
  <c r="K116" i="3"/>
  <c r="K109" i="3"/>
  <c r="I134" i="3"/>
  <c r="I127" i="3"/>
  <c r="I120" i="3"/>
  <c r="I112" i="3"/>
  <c r="I105" i="3"/>
  <c r="K136" i="3"/>
  <c r="K129" i="3"/>
  <c r="K122" i="3"/>
  <c r="K115" i="3"/>
  <c r="I133" i="3"/>
  <c r="I118" i="3"/>
  <c r="I104" i="3"/>
  <c r="I124" i="3"/>
  <c r="K134" i="3"/>
  <c r="K119" i="3"/>
  <c r="K105" i="3"/>
  <c r="I138" i="3"/>
  <c r="I123" i="3"/>
  <c r="I109" i="3"/>
  <c r="K133" i="3"/>
  <c r="K118" i="3"/>
  <c r="K104" i="3"/>
  <c r="I136" i="3"/>
  <c r="I122" i="3"/>
  <c r="I108" i="3"/>
  <c r="K128" i="3"/>
  <c r="K113" i="3"/>
  <c r="I132" i="3"/>
  <c r="I117" i="3"/>
  <c r="K127" i="3"/>
  <c r="K112" i="3"/>
  <c r="I130" i="3"/>
  <c r="I116" i="3"/>
  <c r="K125" i="3"/>
  <c r="K111" i="3"/>
  <c r="I129" i="3"/>
  <c r="I115" i="3"/>
  <c r="K135" i="3"/>
  <c r="K121" i="3"/>
  <c r="K106" i="3"/>
  <c r="I110" i="3"/>
  <c r="I222" i="3"/>
  <c r="I218" i="3"/>
  <c r="I214" i="3"/>
  <c r="I211" i="3"/>
  <c r="I201" i="3"/>
  <c r="I195" i="3"/>
  <c r="I192" i="3"/>
  <c r="K224" i="3"/>
  <c r="K221" i="3"/>
  <c r="K217" i="3"/>
  <c r="K213" i="3"/>
  <c r="K209" i="3"/>
  <c r="K199" i="3"/>
  <c r="K194" i="3"/>
  <c r="I215" i="3"/>
  <c r="K223" i="3"/>
  <c r="K218" i="3"/>
  <c r="K212" i="3"/>
  <c r="K201" i="3"/>
  <c r="K193" i="3"/>
  <c r="I189" i="3"/>
  <c r="I223" i="3"/>
  <c r="I217" i="3"/>
  <c r="I212" i="3"/>
  <c r="I199" i="3"/>
  <c r="I193" i="3"/>
  <c r="K222" i="3"/>
  <c r="K215" i="3"/>
  <c r="K211" i="3"/>
  <c r="K198" i="3"/>
  <c r="K192" i="3"/>
  <c r="I221" i="3"/>
  <c r="I209" i="3"/>
  <c r="I198" i="3"/>
  <c r="I213" i="3"/>
  <c r="K202" i="3"/>
  <c r="K189" i="3"/>
  <c r="I224" i="3"/>
  <c r="I202" i="3"/>
  <c r="K220" i="3"/>
  <c r="K195" i="3"/>
  <c r="I220" i="3"/>
  <c r="I194" i="3"/>
  <c r="K214" i="3"/>
  <c r="K60" i="3"/>
  <c r="J61" i="3"/>
  <c r="J67" i="3"/>
  <c r="J73" i="3"/>
  <c r="J79" i="3"/>
  <c r="J91" i="3"/>
  <c r="M61" i="3"/>
  <c r="M63" i="3"/>
  <c r="K68" i="3"/>
  <c r="K70" i="3"/>
  <c r="M72" i="3"/>
  <c r="K75" i="3"/>
  <c r="K77" i="3"/>
  <c r="M79" i="3"/>
  <c r="M81" i="3"/>
  <c r="K86" i="3"/>
  <c r="K88" i="3"/>
  <c r="M90" i="3"/>
  <c r="K93" i="3"/>
  <c r="O17" i="3"/>
  <c r="F224" i="2"/>
  <c r="K224" i="2" s="1"/>
  <c r="L224" i="2" s="1"/>
  <c r="F223" i="2"/>
  <c r="Q223" i="2" s="1"/>
  <c r="R223" i="2" s="1"/>
  <c r="F222" i="2"/>
  <c r="Q222" i="2" s="1"/>
  <c r="R222" i="2" s="1"/>
  <c r="F221" i="2"/>
  <c r="K221" i="2" s="1"/>
  <c r="L221" i="2" s="1"/>
  <c r="F220" i="2"/>
  <c r="K220" i="2" s="1"/>
  <c r="L220" i="2" s="1"/>
  <c r="F218" i="2"/>
  <c r="Q218" i="2" s="1"/>
  <c r="F217" i="2"/>
  <c r="Q217" i="2" s="1"/>
  <c r="F215" i="2"/>
  <c r="Q215" i="2" s="1"/>
  <c r="R215" i="2" s="1"/>
  <c r="F214" i="2"/>
  <c r="Q214" i="2" s="1"/>
  <c r="F213" i="2"/>
  <c r="Q213" i="2" s="1"/>
  <c r="F211" i="2"/>
  <c r="Q211" i="2" s="1"/>
  <c r="R211" i="2" s="1"/>
  <c r="F209" i="2"/>
  <c r="K209" i="2" s="1"/>
  <c r="L209" i="2" s="1"/>
  <c r="F202" i="2"/>
  <c r="K202" i="2" s="1"/>
  <c r="L202" i="2" s="1"/>
  <c r="F201" i="2"/>
  <c r="K201" i="2" s="1"/>
  <c r="L201" i="2" s="1"/>
  <c r="F199" i="2"/>
  <c r="Q199" i="2" s="1"/>
  <c r="R199" i="2" s="1"/>
  <c r="F198" i="2"/>
  <c r="F195" i="2"/>
  <c r="F194" i="2"/>
  <c r="K194" i="2" s="1"/>
  <c r="L194" i="2" s="1"/>
  <c r="F193" i="2"/>
  <c r="K193" i="2" s="1"/>
  <c r="L193" i="2" s="1"/>
  <c r="F192" i="2"/>
  <c r="K192" i="2" s="1"/>
  <c r="L192" i="2" s="1"/>
  <c r="D224" i="2"/>
  <c r="O224" i="2" s="1"/>
  <c r="P224" i="2" s="1"/>
  <c r="D223" i="2"/>
  <c r="O223" i="2" s="1"/>
  <c r="P223" i="2" s="1"/>
  <c r="D222" i="2"/>
  <c r="O222" i="2" s="1"/>
  <c r="P222" i="2" s="1"/>
  <c r="D221" i="2"/>
  <c r="O221" i="2" s="1"/>
  <c r="P221" i="2" s="1"/>
  <c r="D220" i="2"/>
  <c r="O220" i="2" s="1"/>
  <c r="P220" i="2" s="1"/>
  <c r="D218" i="2"/>
  <c r="O218" i="2" s="1"/>
  <c r="P218" i="2" s="1"/>
  <c r="D217" i="2"/>
  <c r="O217" i="2" s="1"/>
  <c r="P217" i="2" s="1"/>
  <c r="D215" i="2"/>
  <c r="O215" i="2" s="1"/>
  <c r="P215" i="2" s="1"/>
  <c r="D214" i="2"/>
  <c r="O214" i="2" s="1"/>
  <c r="P214" i="2" s="1"/>
  <c r="D213" i="2"/>
  <c r="O213" i="2" s="1"/>
  <c r="D211" i="2"/>
  <c r="O211" i="2" s="1"/>
  <c r="D209" i="2"/>
  <c r="O209" i="2" s="1"/>
  <c r="P209" i="2" s="1"/>
  <c r="D202" i="2"/>
  <c r="O202" i="2" s="1"/>
  <c r="D201" i="2"/>
  <c r="O201" i="2" s="1"/>
  <c r="D199" i="2"/>
  <c r="O199" i="2" s="1"/>
  <c r="P199" i="2" s="1"/>
  <c r="D198" i="2"/>
  <c r="O198" i="2" s="1"/>
  <c r="D195" i="2"/>
  <c r="O195" i="2" s="1"/>
  <c r="P195" i="2" s="1"/>
  <c r="D194" i="2"/>
  <c r="O194" i="2" s="1"/>
  <c r="P194" i="2" s="1"/>
  <c r="D193" i="2"/>
  <c r="O193" i="2" s="1"/>
  <c r="P193" i="2" s="1"/>
  <c r="D192" i="2"/>
  <c r="O192" i="2" s="1"/>
  <c r="P192" i="2" s="1"/>
  <c r="F189" i="2"/>
  <c r="K189" i="2" s="1"/>
  <c r="L189" i="2" s="1"/>
  <c r="D189" i="2"/>
  <c r="I189" i="2" s="1"/>
  <c r="J189" i="2" s="1"/>
  <c r="F181" i="2"/>
  <c r="Q181" i="2" s="1"/>
  <c r="F180" i="2"/>
  <c r="K180" i="2" s="1"/>
  <c r="L180" i="2" s="1"/>
  <c r="F179" i="2"/>
  <c r="Q179" i="2" s="1"/>
  <c r="F178" i="2"/>
  <c r="F177" i="2"/>
  <c r="Q177" i="2" s="1"/>
  <c r="F176" i="2"/>
  <c r="K176" i="2" s="1"/>
  <c r="L176" i="2" s="1"/>
  <c r="F175" i="2"/>
  <c r="Q175" i="2" s="1"/>
  <c r="F174" i="2"/>
  <c r="Q174" i="2" s="1"/>
  <c r="F173" i="2"/>
  <c r="Q173" i="2" s="1"/>
  <c r="F172" i="2"/>
  <c r="F171" i="2"/>
  <c r="Q171" i="2" s="1"/>
  <c r="F170" i="2"/>
  <c r="K170" i="2" s="1"/>
  <c r="L170" i="2" s="1"/>
  <c r="F169" i="2"/>
  <c r="Q169" i="2" s="1"/>
  <c r="F168" i="2"/>
  <c r="Q168" i="2" s="1"/>
  <c r="F167" i="2"/>
  <c r="Q167" i="2" s="1"/>
  <c r="F166" i="2"/>
  <c r="F165" i="2"/>
  <c r="Q165" i="2" s="1"/>
  <c r="F164" i="2"/>
  <c r="K164" i="2" s="1"/>
  <c r="L164" i="2" s="1"/>
  <c r="F163" i="2"/>
  <c r="Q163" i="2" s="1"/>
  <c r="F162" i="2"/>
  <c r="Q162" i="2" s="1"/>
  <c r="F161" i="2"/>
  <c r="Q161" i="2" s="1"/>
  <c r="F160" i="2"/>
  <c r="F159" i="2"/>
  <c r="Q159" i="2" s="1"/>
  <c r="F158" i="2"/>
  <c r="K158" i="2" s="1"/>
  <c r="L158" i="2" s="1"/>
  <c r="F157" i="2"/>
  <c r="Q157" i="2" s="1"/>
  <c r="F156" i="2"/>
  <c r="Q156" i="2" s="1"/>
  <c r="F155" i="2"/>
  <c r="Q155" i="2" s="1"/>
  <c r="F154" i="2"/>
  <c r="F153" i="2"/>
  <c r="Q153" i="2" s="1"/>
  <c r="F152" i="2"/>
  <c r="K152" i="2" s="1"/>
  <c r="L152" i="2" s="1"/>
  <c r="F151" i="2"/>
  <c r="Q151" i="2" s="1"/>
  <c r="F150" i="2"/>
  <c r="Q150" i="2" s="1"/>
  <c r="F149" i="2"/>
  <c r="Q149" i="2" s="1"/>
  <c r="F148" i="2"/>
  <c r="F147" i="2"/>
  <c r="Q147" i="2" s="1"/>
  <c r="D181" i="2"/>
  <c r="O181" i="2" s="1"/>
  <c r="P181" i="2" s="1"/>
  <c r="D180" i="2"/>
  <c r="O180" i="2" s="1"/>
  <c r="D179" i="2"/>
  <c r="O179" i="2" s="1"/>
  <c r="D178" i="2"/>
  <c r="D177" i="2"/>
  <c r="I177" i="2" s="1"/>
  <c r="J177" i="2" s="1"/>
  <c r="D176" i="2"/>
  <c r="D175" i="2"/>
  <c r="O175" i="2" s="1"/>
  <c r="D174" i="2"/>
  <c r="O174" i="2" s="1"/>
  <c r="D173" i="2"/>
  <c r="O173" i="2" s="1"/>
  <c r="D172" i="2"/>
  <c r="D171" i="2"/>
  <c r="O171" i="2" s="1"/>
  <c r="D170" i="2"/>
  <c r="D169" i="2"/>
  <c r="O169" i="2" s="1"/>
  <c r="D168" i="2"/>
  <c r="O168" i="2" s="1"/>
  <c r="D167" i="2"/>
  <c r="O167" i="2" s="1"/>
  <c r="D166" i="2"/>
  <c r="D165" i="2"/>
  <c r="O165" i="2" s="1"/>
  <c r="D164" i="2"/>
  <c r="D163" i="2"/>
  <c r="O163" i="2" s="1"/>
  <c r="D162" i="2"/>
  <c r="O162" i="2" s="1"/>
  <c r="D161" i="2"/>
  <c r="O161" i="2" s="1"/>
  <c r="D160" i="2"/>
  <c r="D159" i="2"/>
  <c r="O159" i="2" s="1"/>
  <c r="D158" i="2"/>
  <c r="D157" i="2"/>
  <c r="O157" i="2" s="1"/>
  <c r="D156" i="2"/>
  <c r="O156" i="2" s="1"/>
  <c r="D155" i="2"/>
  <c r="O155" i="2" s="1"/>
  <c r="D154" i="2"/>
  <c r="D153" i="2"/>
  <c r="O153" i="2" s="1"/>
  <c r="D152" i="2"/>
  <c r="D151" i="2"/>
  <c r="O151" i="2" s="1"/>
  <c r="D150" i="2"/>
  <c r="O150" i="2" s="1"/>
  <c r="D149" i="2"/>
  <c r="O149" i="2" s="1"/>
  <c r="D148" i="2"/>
  <c r="D147" i="2"/>
  <c r="O147" i="2" s="1"/>
  <c r="F146" i="2"/>
  <c r="Q146" i="2" s="1"/>
  <c r="D146" i="2"/>
  <c r="O146" i="2" s="1"/>
  <c r="F138" i="2"/>
  <c r="Q138" i="2" s="1"/>
  <c r="F137" i="2"/>
  <c r="K137" i="2" s="1"/>
  <c r="L137" i="2" s="1"/>
  <c r="F136" i="2"/>
  <c r="K136" i="2" s="1"/>
  <c r="L136" i="2" s="1"/>
  <c r="F135" i="2"/>
  <c r="Q135" i="2" s="1"/>
  <c r="F134" i="2"/>
  <c r="K134" i="2" s="1"/>
  <c r="L134" i="2" s="1"/>
  <c r="F133" i="2"/>
  <c r="K133" i="2" s="1"/>
  <c r="L133" i="2" s="1"/>
  <c r="F132" i="2"/>
  <c r="F131" i="2"/>
  <c r="K131" i="2" s="1"/>
  <c r="L131" i="2" s="1"/>
  <c r="F130" i="2"/>
  <c r="K130" i="2" s="1"/>
  <c r="L130" i="2" s="1"/>
  <c r="F129" i="2"/>
  <c r="Q129" i="2" s="1"/>
  <c r="F128" i="2"/>
  <c r="K128" i="2" s="1"/>
  <c r="L128" i="2" s="1"/>
  <c r="F127" i="2"/>
  <c r="Q127" i="2" s="1"/>
  <c r="F126" i="2"/>
  <c r="F125" i="2"/>
  <c r="K125" i="2" s="1"/>
  <c r="L125" i="2" s="1"/>
  <c r="F124" i="2"/>
  <c r="K124" i="2" s="1"/>
  <c r="L124" i="2" s="1"/>
  <c r="F123" i="2"/>
  <c r="Q123" i="2" s="1"/>
  <c r="F122" i="2"/>
  <c r="K122" i="2" s="1"/>
  <c r="L122" i="2" s="1"/>
  <c r="F121" i="2"/>
  <c r="K121" i="2" s="1"/>
  <c r="L121" i="2" s="1"/>
  <c r="F120" i="2"/>
  <c r="F119" i="2"/>
  <c r="K119" i="2" s="1"/>
  <c r="L119" i="2" s="1"/>
  <c r="F118" i="2"/>
  <c r="K118" i="2" s="1"/>
  <c r="L118" i="2" s="1"/>
  <c r="F117" i="2"/>
  <c r="Q117" i="2" s="1"/>
  <c r="F116" i="2"/>
  <c r="Q116" i="2" s="1"/>
  <c r="F115" i="2"/>
  <c r="K115" i="2" s="1"/>
  <c r="L115" i="2" s="1"/>
  <c r="F114" i="2"/>
  <c r="F113" i="2"/>
  <c r="K113" i="2" s="1"/>
  <c r="L113" i="2" s="1"/>
  <c r="F112" i="2"/>
  <c r="K112" i="2" s="1"/>
  <c r="L112" i="2" s="1"/>
  <c r="F111" i="2"/>
  <c r="Q111" i="2" s="1"/>
  <c r="R111" i="2" s="1"/>
  <c r="F110" i="2"/>
  <c r="K110" i="2" s="1"/>
  <c r="L110" i="2" s="1"/>
  <c r="F109" i="2"/>
  <c r="K109" i="2" s="1"/>
  <c r="L109" i="2" s="1"/>
  <c r="F108" i="2"/>
  <c r="F107" i="2"/>
  <c r="K107" i="2" s="1"/>
  <c r="L107" i="2" s="1"/>
  <c r="F106" i="2"/>
  <c r="K106" i="2" s="1"/>
  <c r="L106" i="2" s="1"/>
  <c r="F105" i="2"/>
  <c r="Q105" i="2" s="1"/>
  <c r="R105" i="2" s="1"/>
  <c r="F104" i="2"/>
  <c r="K104" i="2" s="1"/>
  <c r="L104" i="2" s="1"/>
  <c r="D138" i="2"/>
  <c r="D137" i="2"/>
  <c r="D136" i="2"/>
  <c r="O136" i="2" s="1"/>
  <c r="D135" i="2"/>
  <c r="O135" i="2" s="1"/>
  <c r="D134" i="2"/>
  <c r="I134" i="2" s="1"/>
  <c r="J134" i="2" s="1"/>
  <c r="D133" i="2"/>
  <c r="D132" i="2"/>
  <c r="D131" i="2"/>
  <c r="D130" i="2"/>
  <c r="O130" i="2" s="1"/>
  <c r="D129" i="2"/>
  <c r="O129" i="2" s="1"/>
  <c r="D128" i="2"/>
  <c r="D127" i="2"/>
  <c r="O127" i="2" s="1"/>
  <c r="D126" i="2"/>
  <c r="D125" i="2"/>
  <c r="D124" i="2"/>
  <c r="O124" i="2" s="1"/>
  <c r="D123" i="2"/>
  <c r="O123" i="2" s="1"/>
  <c r="D122" i="2"/>
  <c r="O122" i="2" s="1"/>
  <c r="D121" i="2"/>
  <c r="D120" i="2"/>
  <c r="D119" i="2"/>
  <c r="D118" i="2"/>
  <c r="O118" i="2" s="1"/>
  <c r="D117" i="2"/>
  <c r="O117" i="2" s="1"/>
  <c r="D116" i="2"/>
  <c r="O116" i="2" s="1"/>
  <c r="D115" i="2"/>
  <c r="O115" i="2" s="1"/>
  <c r="D114" i="2"/>
  <c r="D113" i="2"/>
  <c r="D112" i="2"/>
  <c r="O112" i="2" s="1"/>
  <c r="D111" i="2"/>
  <c r="O111" i="2" s="1"/>
  <c r="D110" i="2"/>
  <c r="I110" i="2" s="1"/>
  <c r="J110" i="2" s="1"/>
  <c r="D109" i="2"/>
  <c r="D108" i="2"/>
  <c r="D107" i="2"/>
  <c r="D106" i="2"/>
  <c r="D105" i="2"/>
  <c r="O105" i="2" s="1"/>
  <c r="D104" i="2"/>
  <c r="I104" i="2" s="1"/>
  <c r="J104" i="2" s="1"/>
  <c r="F103" i="2"/>
  <c r="K103" i="2" s="1"/>
  <c r="L103" i="2" s="1"/>
  <c r="D103" i="2"/>
  <c r="H95" i="2"/>
  <c r="M95" i="2" s="1"/>
  <c r="N95" i="2" s="1"/>
  <c r="H94" i="2"/>
  <c r="S94" i="2" s="1"/>
  <c r="H93" i="2"/>
  <c r="M93" i="2" s="1"/>
  <c r="N93" i="2" s="1"/>
  <c r="H92" i="2"/>
  <c r="M92" i="2" s="1"/>
  <c r="N92" i="2" s="1"/>
  <c r="H91" i="2"/>
  <c r="M91" i="2" s="1"/>
  <c r="N91" i="2" s="1"/>
  <c r="H90" i="2"/>
  <c r="H89" i="2"/>
  <c r="M89" i="2" s="1"/>
  <c r="N89" i="2" s="1"/>
  <c r="H88" i="2"/>
  <c r="S88" i="2" s="1"/>
  <c r="H87" i="2"/>
  <c r="M87" i="2" s="1"/>
  <c r="N87" i="2" s="1"/>
  <c r="H86" i="2"/>
  <c r="S86" i="2" s="1"/>
  <c r="H85" i="2"/>
  <c r="H84" i="2"/>
  <c r="H83" i="2"/>
  <c r="M83" i="2" s="1"/>
  <c r="N83" i="2" s="1"/>
  <c r="H82" i="2"/>
  <c r="S82" i="2" s="1"/>
  <c r="H81" i="2"/>
  <c r="M81" i="2" s="1"/>
  <c r="N81" i="2" s="1"/>
  <c r="H80" i="2"/>
  <c r="S80" i="2" s="1"/>
  <c r="H79" i="2"/>
  <c r="H78" i="2"/>
  <c r="S78" i="2" s="1"/>
  <c r="H77" i="2"/>
  <c r="M77" i="2" s="1"/>
  <c r="N77" i="2" s="1"/>
  <c r="H76" i="2"/>
  <c r="S76" i="2" s="1"/>
  <c r="H75" i="2"/>
  <c r="S75" i="2" s="1"/>
  <c r="H74" i="2"/>
  <c r="S74" i="2" s="1"/>
  <c r="H73" i="2"/>
  <c r="H72" i="2"/>
  <c r="S72" i="2" s="1"/>
  <c r="H71" i="2"/>
  <c r="M71" i="2" s="1"/>
  <c r="N71" i="2" s="1"/>
  <c r="H70" i="2"/>
  <c r="S70" i="2" s="1"/>
  <c r="H69" i="2"/>
  <c r="M69" i="2" s="1"/>
  <c r="N69" i="2" s="1"/>
  <c r="H68" i="2"/>
  <c r="S68" i="2" s="1"/>
  <c r="H67" i="2"/>
  <c r="H66" i="2"/>
  <c r="S66" i="2" s="1"/>
  <c r="H65" i="2"/>
  <c r="M65" i="2" s="1"/>
  <c r="N65" i="2" s="1"/>
  <c r="H64" i="2"/>
  <c r="S64" i="2" s="1"/>
  <c r="T64" i="2" s="1"/>
  <c r="H63" i="2"/>
  <c r="M63" i="2" s="1"/>
  <c r="N63" i="2" s="1"/>
  <c r="H62" i="2"/>
  <c r="S62" i="2" s="1"/>
  <c r="H61" i="2"/>
  <c r="F95" i="2"/>
  <c r="K95" i="2" s="1"/>
  <c r="F94" i="2"/>
  <c r="Q94" i="2" s="1"/>
  <c r="R94" i="2" s="1"/>
  <c r="F93" i="2"/>
  <c r="K93" i="2" s="1"/>
  <c r="L93" i="2" s="1"/>
  <c r="F92" i="2"/>
  <c r="Q92" i="2" s="1"/>
  <c r="F91" i="2"/>
  <c r="K91" i="2" s="1"/>
  <c r="L91" i="2" s="1"/>
  <c r="F90" i="2"/>
  <c r="F89" i="2"/>
  <c r="K89" i="2" s="1"/>
  <c r="L89" i="2" s="1"/>
  <c r="F88" i="2"/>
  <c r="Q88" i="2" s="1"/>
  <c r="F87" i="2"/>
  <c r="K87" i="2" s="1"/>
  <c r="L87" i="2" s="1"/>
  <c r="F86" i="2"/>
  <c r="Q86" i="2" s="1"/>
  <c r="F85" i="2"/>
  <c r="K85" i="2" s="1"/>
  <c r="L85" i="2" s="1"/>
  <c r="F84" i="2"/>
  <c r="F83" i="2"/>
  <c r="Q83" i="2" s="1"/>
  <c r="F82" i="2"/>
  <c r="F81" i="2"/>
  <c r="K81" i="2" s="1"/>
  <c r="L81" i="2" s="1"/>
  <c r="F80" i="2"/>
  <c r="Q80" i="2" s="1"/>
  <c r="R80" i="2" s="1"/>
  <c r="F79" i="2"/>
  <c r="Q79" i="2" s="1"/>
  <c r="F78" i="2"/>
  <c r="F77" i="2"/>
  <c r="Q77" i="2" s="1"/>
  <c r="F76" i="2"/>
  <c r="F75" i="2"/>
  <c r="K75" i="2" s="1"/>
  <c r="L75" i="2" s="1"/>
  <c r="F74" i="2"/>
  <c r="Q74" i="2" s="1"/>
  <c r="F73" i="2"/>
  <c r="Q73" i="2" s="1"/>
  <c r="F72" i="2"/>
  <c r="F71" i="2"/>
  <c r="K71" i="2" s="1"/>
  <c r="L71" i="2" s="1"/>
  <c r="F70" i="2"/>
  <c r="F69" i="2"/>
  <c r="Q69" i="2" s="1"/>
  <c r="R69" i="2" s="1"/>
  <c r="F68" i="2"/>
  <c r="Q68" i="2" s="1"/>
  <c r="F67" i="2"/>
  <c r="Q67" i="2" s="1"/>
  <c r="R67" i="2" s="1"/>
  <c r="F66" i="2"/>
  <c r="F65" i="2"/>
  <c r="Q65" i="2" s="1"/>
  <c r="F64" i="2"/>
  <c r="F63" i="2"/>
  <c r="K63" i="2" s="1"/>
  <c r="L63" i="2" s="1"/>
  <c r="F62" i="2"/>
  <c r="Q62" i="2" s="1"/>
  <c r="F61" i="2"/>
  <c r="Q61" i="2" s="1"/>
  <c r="D95" i="2"/>
  <c r="I95" i="2" s="1"/>
  <c r="D94" i="2"/>
  <c r="D93" i="2"/>
  <c r="I93" i="2" s="1"/>
  <c r="D92" i="2"/>
  <c r="O92" i="2" s="1"/>
  <c r="P92" i="2" s="1"/>
  <c r="D91" i="2"/>
  <c r="O91" i="2" s="1"/>
  <c r="P91" i="2" s="1"/>
  <c r="D90" i="2"/>
  <c r="I90" i="2" s="1"/>
  <c r="D89" i="2"/>
  <c r="O89" i="2" s="1"/>
  <c r="D88" i="2"/>
  <c r="D87" i="2"/>
  <c r="I87" i="2" s="1"/>
  <c r="D86" i="2"/>
  <c r="O86" i="2" s="1"/>
  <c r="P86" i="2" s="1"/>
  <c r="D85" i="2"/>
  <c r="O85" i="2" s="1"/>
  <c r="P85" i="2" s="1"/>
  <c r="D84" i="2"/>
  <c r="I84" i="2" s="1"/>
  <c r="D83" i="2"/>
  <c r="O83" i="2" s="1"/>
  <c r="D82" i="2"/>
  <c r="D81" i="2"/>
  <c r="O81" i="2" s="1"/>
  <c r="P81" i="2" s="1"/>
  <c r="D80" i="2"/>
  <c r="I80" i="2" s="1"/>
  <c r="D79" i="2"/>
  <c r="O79" i="2" s="1"/>
  <c r="P79" i="2" s="1"/>
  <c r="D78" i="2"/>
  <c r="I78" i="2" s="1"/>
  <c r="D77" i="2"/>
  <c r="O77" i="2" s="1"/>
  <c r="D76" i="2"/>
  <c r="D75" i="2"/>
  <c r="I75" i="2" s="1"/>
  <c r="D74" i="2"/>
  <c r="I74" i="2" s="1"/>
  <c r="D73" i="2"/>
  <c r="I73" i="2" s="1"/>
  <c r="D72" i="2"/>
  <c r="I72" i="2" s="1"/>
  <c r="D71" i="2"/>
  <c r="O71" i="2" s="1"/>
  <c r="D70" i="2"/>
  <c r="D69" i="2"/>
  <c r="I69" i="2" s="1"/>
  <c r="D68" i="2"/>
  <c r="I68" i="2" s="1"/>
  <c r="D67" i="2"/>
  <c r="O67" i="2" s="1"/>
  <c r="P67" i="2" s="1"/>
  <c r="D66" i="2"/>
  <c r="I66" i="2" s="1"/>
  <c r="D65" i="2"/>
  <c r="O65" i="2" s="1"/>
  <c r="D64" i="2"/>
  <c r="D63" i="2"/>
  <c r="O63" i="2" s="1"/>
  <c r="P63" i="2" s="1"/>
  <c r="D62" i="2"/>
  <c r="I62" i="2" s="1"/>
  <c r="D61" i="2"/>
  <c r="I61" i="2" s="1"/>
  <c r="H60" i="2"/>
  <c r="S60" i="2" s="1"/>
  <c r="F60" i="2"/>
  <c r="K60" i="2" s="1"/>
  <c r="L60" i="2" s="1"/>
  <c r="D60" i="2"/>
  <c r="I60" i="2" s="1"/>
  <c r="H52" i="2"/>
  <c r="M52" i="2" s="1"/>
  <c r="H51" i="2"/>
  <c r="S51" i="2" s="1"/>
  <c r="H50" i="2"/>
  <c r="S50" i="2" s="1"/>
  <c r="H49" i="2"/>
  <c r="S49" i="2" s="1"/>
  <c r="H48" i="2"/>
  <c r="M48" i="2" s="1"/>
  <c r="H47" i="2"/>
  <c r="M47" i="2" s="1"/>
  <c r="H46" i="2"/>
  <c r="M46" i="2" s="1"/>
  <c r="H45" i="2"/>
  <c r="S45" i="2" s="1"/>
  <c r="H44" i="2"/>
  <c r="S44" i="2" s="1"/>
  <c r="H43" i="2"/>
  <c r="S43" i="2" s="1"/>
  <c r="H42" i="2"/>
  <c r="M42" i="2" s="1"/>
  <c r="H41" i="2"/>
  <c r="M41" i="2" s="1"/>
  <c r="H40" i="2"/>
  <c r="M40" i="2" s="1"/>
  <c r="H39" i="2"/>
  <c r="S39" i="2" s="1"/>
  <c r="H38" i="2"/>
  <c r="S38" i="2" s="1"/>
  <c r="H37" i="2"/>
  <c r="S37" i="2" s="1"/>
  <c r="H36" i="2"/>
  <c r="M36" i="2" s="1"/>
  <c r="H35" i="2"/>
  <c r="M35" i="2" s="1"/>
  <c r="H34" i="2"/>
  <c r="M34" i="2" s="1"/>
  <c r="H33" i="2"/>
  <c r="S33" i="2" s="1"/>
  <c r="H32" i="2"/>
  <c r="S32" i="2" s="1"/>
  <c r="H31" i="2"/>
  <c r="S31" i="2" s="1"/>
  <c r="H30" i="2"/>
  <c r="M30" i="2" s="1"/>
  <c r="H29" i="2"/>
  <c r="M29" i="2" s="1"/>
  <c r="H28" i="2"/>
  <c r="M28" i="2" s="1"/>
  <c r="H27" i="2"/>
  <c r="S27" i="2" s="1"/>
  <c r="H26" i="2"/>
  <c r="S26" i="2" s="1"/>
  <c r="H25" i="2"/>
  <c r="S25" i="2" s="1"/>
  <c r="H24" i="2"/>
  <c r="M24" i="2" s="1"/>
  <c r="H23" i="2"/>
  <c r="M23" i="2" s="1"/>
  <c r="H22" i="2"/>
  <c r="M22" i="2" s="1"/>
  <c r="H21" i="2"/>
  <c r="S21" i="2" s="1"/>
  <c r="H20" i="2"/>
  <c r="S20" i="2" s="1"/>
  <c r="H19" i="2"/>
  <c r="S19" i="2" s="1"/>
  <c r="H18" i="2"/>
  <c r="M18" i="2" s="1"/>
  <c r="F52" i="2"/>
  <c r="K52" i="2" s="1"/>
  <c r="F51" i="2"/>
  <c r="K51" i="2" s="1"/>
  <c r="F50" i="2"/>
  <c r="Q50" i="2" s="1"/>
  <c r="F49" i="2"/>
  <c r="Q49" i="2" s="1"/>
  <c r="F48" i="2"/>
  <c r="Q48" i="2" s="1"/>
  <c r="F47" i="2"/>
  <c r="K47" i="2" s="1"/>
  <c r="F46" i="2"/>
  <c r="K46" i="2" s="1"/>
  <c r="F45" i="2"/>
  <c r="K45" i="2" s="1"/>
  <c r="F44" i="2"/>
  <c r="Q44" i="2" s="1"/>
  <c r="F43" i="2"/>
  <c r="Q43" i="2" s="1"/>
  <c r="F42" i="2"/>
  <c r="Q42" i="2" s="1"/>
  <c r="F41" i="2"/>
  <c r="K41" i="2" s="1"/>
  <c r="F40" i="2"/>
  <c r="K40" i="2" s="1"/>
  <c r="F39" i="2"/>
  <c r="K39" i="2" s="1"/>
  <c r="F38" i="2"/>
  <c r="Q38" i="2" s="1"/>
  <c r="F37" i="2"/>
  <c r="Q37" i="2" s="1"/>
  <c r="F36" i="2"/>
  <c r="Q36" i="2" s="1"/>
  <c r="F35" i="2"/>
  <c r="K35" i="2" s="1"/>
  <c r="F34" i="2"/>
  <c r="K34" i="2" s="1"/>
  <c r="F33" i="2"/>
  <c r="K33" i="2" s="1"/>
  <c r="F32" i="2"/>
  <c r="Q32" i="2" s="1"/>
  <c r="F31" i="2"/>
  <c r="Q31" i="2" s="1"/>
  <c r="F30" i="2"/>
  <c r="Q30" i="2" s="1"/>
  <c r="F29" i="2"/>
  <c r="K29" i="2" s="1"/>
  <c r="F28" i="2"/>
  <c r="K28" i="2" s="1"/>
  <c r="F27" i="2"/>
  <c r="K27" i="2" s="1"/>
  <c r="F26" i="2"/>
  <c r="Q26" i="2" s="1"/>
  <c r="F25" i="2"/>
  <c r="Q25" i="2" s="1"/>
  <c r="F24" i="2"/>
  <c r="Q24" i="2" s="1"/>
  <c r="F23" i="2"/>
  <c r="K23" i="2" s="1"/>
  <c r="F22" i="2"/>
  <c r="K22" i="2" s="1"/>
  <c r="F21" i="2"/>
  <c r="K21" i="2" s="1"/>
  <c r="F20" i="2"/>
  <c r="Q20" i="2" s="1"/>
  <c r="F19" i="2"/>
  <c r="Q19" i="2" s="1"/>
  <c r="F18" i="2"/>
  <c r="Q18" i="2" s="1"/>
  <c r="D52" i="2"/>
  <c r="I52" i="2" s="1"/>
  <c r="D51" i="2"/>
  <c r="I51" i="2" s="1"/>
  <c r="D50" i="2"/>
  <c r="I50" i="2" s="1"/>
  <c r="D49" i="2"/>
  <c r="O49" i="2" s="1"/>
  <c r="D48" i="2"/>
  <c r="O48" i="2" s="1"/>
  <c r="D47" i="2"/>
  <c r="O47" i="2" s="1"/>
  <c r="D46" i="2"/>
  <c r="I46" i="2" s="1"/>
  <c r="D45" i="2"/>
  <c r="I45" i="2" s="1"/>
  <c r="D44" i="2"/>
  <c r="O44" i="2" s="1"/>
  <c r="D43" i="2"/>
  <c r="O43" i="2" s="1"/>
  <c r="D42" i="2"/>
  <c r="O42" i="2" s="1"/>
  <c r="D41" i="2"/>
  <c r="O41" i="2" s="1"/>
  <c r="D40" i="2"/>
  <c r="I40" i="2" s="1"/>
  <c r="D39" i="2"/>
  <c r="I39" i="2" s="1"/>
  <c r="D38" i="2"/>
  <c r="O38" i="2" s="1"/>
  <c r="D37" i="2"/>
  <c r="O37" i="2" s="1"/>
  <c r="D36" i="2"/>
  <c r="O36" i="2" s="1"/>
  <c r="D35" i="2"/>
  <c r="O35" i="2" s="1"/>
  <c r="D34" i="2"/>
  <c r="I34" i="2" s="1"/>
  <c r="D33" i="2"/>
  <c r="I33" i="2" s="1"/>
  <c r="D32" i="2"/>
  <c r="O32" i="2" s="1"/>
  <c r="D31" i="2"/>
  <c r="O31" i="2" s="1"/>
  <c r="D30" i="2"/>
  <c r="O30" i="2" s="1"/>
  <c r="D29" i="2"/>
  <c r="O29" i="2" s="1"/>
  <c r="D28" i="2"/>
  <c r="I28" i="2" s="1"/>
  <c r="D27" i="2"/>
  <c r="I27" i="2" s="1"/>
  <c r="D26" i="2"/>
  <c r="I26" i="2" s="1"/>
  <c r="D25" i="2"/>
  <c r="O25" i="2" s="1"/>
  <c r="D24" i="2"/>
  <c r="O24" i="2" s="1"/>
  <c r="D23" i="2"/>
  <c r="O23" i="2" s="1"/>
  <c r="D22" i="2"/>
  <c r="I22" i="2" s="1"/>
  <c r="D21" i="2"/>
  <c r="I21" i="2" s="1"/>
  <c r="D20" i="2"/>
  <c r="O20" i="2" s="1"/>
  <c r="D19" i="2"/>
  <c r="O19" i="2" s="1"/>
  <c r="D18" i="2"/>
  <c r="O18" i="2" s="1"/>
  <c r="H17" i="2"/>
  <c r="M17" i="2" s="1"/>
  <c r="N17" i="2" s="1"/>
  <c r="F17" i="2"/>
  <c r="K17" i="2" s="1"/>
  <c r="D17" i="2"/>
  <c r="I17" i="2" s="1"/>
  <c r="J17" i="2" l="1"/>
  <c r="L17" i="2"/>
  <c r="J60" i="2"/>
  <c r="T60" i="2"/>
  <c r="J61" i="2"/>
  <c r="J62" i="2"/>
  <c r="P65" i="2"/>
  <c r="J66" i="2"/>
  <c r="J68" i="2"/>
  <c r="J69" i="2"/>
  <c r="P71" i="2"/>
  <c r="J72" i="2"/>
  <c r="J73" i="2"/>
  <c r="J74" i="2"/>
  <c r="J75" i="2"/>
  <c r="P77" i="2"/>
  <c r="J78" i="2"/>
  <c r="J80" i="2"/>
  <c r="P83" i="2"/>
  <c r="J84" i="2"/>
  <c r="J87" i="2"/>
  <c r="P89" i="2"/>
  <c r="J90" i="2"/>
  <c r="J93" i="2"/>
  <c r="J95" i="2"/>
  <c r="R61" i="2"/>
  <c r="R62" i="2"/>
  <c r="R65" i="2"/>
  <c r="R68" i="2"/>
  <c r="R73" i="2"/>
  <c r="R74" i="2"/>
  <c r="R77" i="2"/>
  <c r="R79" i="2"/>
  <c r="R83" i="2"/>
  <c r="R86" i="2"/>
  <c r="R88" i="2"/>
  <c r="R92" i="2"/>
  <c r="L95" i="2"/>
  <c r="T62" i="2"/>
  <c r="T66" i="2"/>
  <c r="T68" i="2"/>
  <c r="T70" i="2"/>
  <c r="T72" i="2"/>
  <c r="T74" i="2"/>
  <c r="T75" i="2"/>
  <c r="T76" i="2"/>
  <c r="T78" i="2"/>
  <c r="T80" i="2"/>
  <c r="T82" i="2"/>
  <c r="T86" i="2"/>
  <c r="T88" i="2"/>
  <c r="T94" i="2"/>
  <c r="I103" i="2"/>
  <c r="O103" i="2"/>
  <c r="P103" i="2" s="1"/>
  <c r="P105" i="2"/>
  <c r="P111" i="2"/>
  <c r="P112" i="2"/>
  <c r="P115" i="2"/>
  <c r="P116" i="2"/>
  <c r="P117" i="2"/>
  <c r="P118" i="2"/>
  <c r="P122" i="2"/>
  <c r="P123" i="2"/>
  <c r="P124" i="2"/>
  <c r="P127" i="2"/>
  <c r="O128" i="2"/>
  <c r="I128" i="2"/>
  <c r="J128" i="2" s="1"/>
  <c r="P129" i="2"/>
  <c r="P130" i="2"/>
  <c r="P135" i="2"/>
  <c r="P136" i="2"/>
  <c r="R116" i="2"/>
  <c r="R117" i="2"/>
  <c r="R123" i="2"/>
  <c r="R127" i="2"/>
  <c r="R129" i="2"/>
  <c r="R135" i="2"/>
  <c r="R138" i="2"/>
  <c r="P146" i="2"/>
  <c r="R146" i="2"/>
  <c r="P147" i="2"/>
  <c r="P149" i="2"/>
  <c r="P150" i="2"/>
  <c r="P151" i="2"/>
  <c r="P153" i="2"/>
  <c r="P155" i="2"/>
  <c r="P156" i="2"/>
  <c r="P157" i="2"/>
  <c r="P159" i="2"/>
  <c r="P161" i="2"/>
  <c r="P162" i="2"/>
  <c r="P163" i="2"/>
  <c r="P165" i="2"/>
  <c r="P167" i="2"/>
  <c r="P168" i="2"/>
  <c r="P169" i="2"/>
  <c r="P171" i="2"/>
  <c r="P173" i="2"/>
  <c r="P174" i="2"/>
  <c r="P175" i="2"/>
  <c r="P179" i="2"/>
  <c r="P180" i="2"/>
  <c r="R147" i="2"/>
  <c r="R149" i="2"/>
  <c r="R150" i="2"/>
  <c r="R151" i="2"/>
  <c r="R153" i="2"/>
  <c r="R155" i="2"/>
  <c r="R156" i="2"/>
  <c r="R157" i="2"/>
  <c r="R159" i="2"/>
  <c r="R161" i="2"/>
  <c r="R162" i="2"/>
  <c r="R163" i="2"/>
  <c r="R165" i="2"/>
  <c r="R167" i="2"/>
  <c r="R168" i="2"/>
  <c r="R169" i="2"/>
  <c r="R171" i="2"/>
  <c r="R173" i="2"/>
  <c r="R174" i="2"/>
  <c r="R175" i="2"/>
  <c r="R177" i="2"/>
  <c r="R179" i="2"/>
  <c r="R181" i="2"/>
  <c r="P198" i="2"/>
  <c r="P201" i="2"/>
  <c r="P202" i="2"/>
  <c r="P211" i="2"/>
  <c r="P213" i="2"/>
  <c r="R213" i="2"/>
  <c r="R214" i="2"/>
  <c r="R217" i="2"/>
  <c r="R218" i="2"/>
  <c r="P17" i="3"/>
  <c r="L93" i="3"/>
  <c r="N90" i="3"/>
  <c r="L88" i="3"/>
  <c r="L86" i="3"/>
  <c r="N81" i="3"/>
  <c r="N79" i="3"/>
  <c r="L77" i="3"/>
  <c r="L75" i="3"/>
  <c r="N72" i="3"/>
  <c r="L70" i="3"/>
  <c r="L68" i="3"/>
  <c r="N63" i="3"/>
  <c r="N61" i="3"/>
  <c r="L60" i="3"/>
  <c r="L214" i="3"/>
  <c r="J194" i="3"/>
  <c r="J220" i="3"/>
  <c r="L195" i="3"/>
  <c r="L220" i="3"/>
  <c r="F210" i="6" s="1"/>
  <c r="J202" i="3"/>
  <c r="J224" i="3"/>
  <c r="L189" i="3"/>
  <c r="L202" i="3"/>
  <c r="F192" i="6" s="1"/>
  <c r="J213" i="3"/>
  <c r="J198" i="3"/>
  <c r="J209" i="3"/>
  <c r="J221" i="3"/>
  <c r="L192" i="3"/>
  <c r="F182" i="6" s="1"/>
  <c r="L198" i="3"/>
  <c r="L211" i="3"/>
  <c r="L215" i="3"/>
  <c r="L222" i="3"/>
  <c r="J193" i="3"/>
  <c r="J199" i="3"/>
  <c r="J212" i="3"/>
  <c r="D202" i="6" s="1"/>
  <c r="C202" i="6"/>
  <c r="J217" i="3"/>
  <c r="J223" i="3"/>
  <c r="J189" i="3"/>
  <c r="L193" i="3"/>
  <c r="F183" i="6" s="1"/>
  <c r="L201" i="3"/>
  <c r="F191" i="6" s="1"/>
  <c r="L212" i="3"/>
  <c r="F202" i="6" s="1"/>
  <c r="E202" i="6"/>
  <c r="L218" i="3"/>
  <c r="L223" i="3"/>
  <c r="J215" i="3"/>
  <c r="L194" i="3"/>
  <c r="F184" i="6" s="1"/>
  <c r="L199" i="3"/>
  <c r="L209" i="3"/>
  <c r="F199" i="6" s="1"/>
  <c r="L213" i="3"/>
  <c r="L217" i="3"/>
  <c r="L221" i="3"/>
  <c r="F211" i="6" s="1"/>
  <c r="L224" i="3"/>
  <c r="F214" i="6" s="1"/>
  <c r="J192" i="3"/>
  <c r="J195" i="3"/>
  <c r="J201" i="3"/>
  <c r="J211" i="3"/>
  <c r="J214" i="3"/>
  <c r="J218" i="3"/>
  <c r="J222" i="3"/>
  <c r="J110" i="3"/>
  <c r="D100" i="6" s="1"/>
  <c r="L106" i="3"/>
  <c r="F96" i="6" s="1"/>
  <c r="L121" i="3"/>
  <c r="F111" i="6" s="1"/>
  <c r="L135" i="3"/>
  <c r="J115" i="3"/>
  <c r="J129" i="3"/>
  <c r="L111" i="3"/>
  <c r="L125" i="3"/>
  <c r="F115" i="6" s="1"/>
  <c r="J116" i="3"/>
  <c r="J130" i="3"/>
  <c r="L112" i="3"/>
  <c r="F102" i="6" s="1"/>
  <c r="L127" i="3"/>
  <c r="J117" i="3"/>
  <c r="J132" i="3"/>
  <c r="L113" i="3"/>
  <c r="F103" i="6" s="1"/>
  <c r="L128" i="3"/>
  <c r="F118" i="6" s="1"/>
  <c r="J108" i="3"/>
  <c r="J122" i="3"/>
  <c r="J136" i="3"/>
  <c r="L104" i="3"/>
  <c r="F94" i="6" s="1"/>
  <c r="L118" i="3"/>
  <c r="F108" i="6" s="1"/>
  <c r="L133" i="3"/>
  <c r="F123" i="6" s="1"/>
  <c r="J109" i="3"/>
  <c r="J123" i="3"/>
  <c r="J138" i="3"/>
  <c r="L105" i="3"/>
  <c r="L119" i="3"/>
  <c r="F109" i="6" s="1"/>
  <c r="L134" i="3"/>
  <c r="F124" i="6" s="1"/>
  <c r="J124" i="3"/>
  <c r="J104" i="3"/>
  <c r="D94" i="6" s="1"/>
  <c r="J118" i="3"/>
  <c r="J133" i="3"/>
  <c r="L115" i="3"/>
  <c r="F105" i="6" s="1"/>
  <c r="L122" i="3"/>
  <c r="F112" i="6" s="1"/>
  <c r="L129" i="3"/>
  <c r="L136" i="3"/>
  <c r="F126" i="6" s="1"/>
  <c r="J105" i="3"/>
  <c r="J112" i="3"/>
  <c r="J120" i="3"/>
  <c r="J127" i="3"/>
  <c r="J134" i="3"/>
  <c r="D124" i="6" s="1"/>
  <c r="L109" i="3"/>
  <c r="F99" i="6" s="1"/>
  <c r="L116" i="3"/>
  <c r="L123" i="3"/>
  <c r="L130" i="3"/>
  <c r="F120" i="6" s="1"/>
  <c r="L137" i="3"/>
  <c r="F127" i="6" s="1"/>
  <c r="J106" i="3"/>
  <c r="J114" i="3"/>
  <c r="J121" i="3"/>
  <c r="J128" i="3"/>
  <c r="D118" i="6" s="1"/>
  <c r="J135" i="3"/>
  <c r="L110" i="3"/>
  <c r="F100" i="6" s="1"/>
  <c r="L117" i="3"/>
  <c r="L124" i="3"/>
  <c r="F114" i="6" s="1"/>
  <c r="L131" i="3"/>
  <c r="F121" i="6" s="1"/>
  <c r="J111" i="3"/>
  <c r="J126" i="3"/>
  <c r="L107" i="3"/>
  <c r="F97" i="6" s="1"/>
  <c r="J107" i="3"/>
  <c r="J113" i="3"/>
  <c r="J119" i="3"/>
  <c r="J125" i="3"/>
  <c r="J131" i="3"/>
  <c r="J137" i="3"/>
  <c r="L108" i="3"/>
  <c r="L114" i="3"/>
  <c r="L120" i="3"/>
  <c r="L126" i="3"/>
  <c r="L132" i="3"/>
  <c r="L138" i="3"/>
  <c r="J160" i="3"/>
  <c r="L169" i="3"/>
  <c r="J180" i="3"/>
  <c r="J148" i="3"/>
  <c r="J155" i="3"/>
  <c r="L162" i="3"/>
  <c r="J170" i="3"/>
  <c r="L180" i="3"/>
  <c r="F170" i="6" s="1"/>
  <c r="L148" i="3"/>
  <c r="L155" i="3"/>
  <c r="J163" i="3"/>
  <c r="J173" i="3"/>
  <c r="J149" i="3"/>
  <c r="L156" i="3"/>
  <c r="L163" i="3"/>
  <c r="L173" i="3"/>
  <c r="L151" i="3"/>
  <c r="L158" i="3"/>
  <c r="F148" i="6" s="1"/>
  <c r="J166" i="3"/>
  <c r="L176" i="3"/>
  <c r="F166" i="6" s="1"/>
  <c r="J152" i="3"/>
  <c r="L159" i="3"/>
  <c r="L166" i="3"/>
  <c r="L152" i="3"/>
  <c r="F142" i="6" s="1"/>
  <c r="L170" i="3"/>
  <c r="F160" i="6" s="1"/>
  <c r="L174" i="3"/>
  <c r="J181" i="3"/>
  <c r="L149" i="3"/>
  <c r="L153" i="3"/>
  <c r="J157" i="3"/>
  <c r="L160" i="3"/>
  <c r="J164" i="3"/>
  <c r="L167" i="3"/>
  <c r="L171" i="3"/>
  <c r="J175" i="3"/>
  <c r="J178" i="3"/>
  <c r="J146" i="3"/>
  <c r="L150" i="3"/>
  <c r="J154" i="3"/>
  <c r="L157" i="3"/>
  <c r="J161" i="3"/>
  <c r="L164" i="3"/>
  <c r="F154" i="6" s="1"/>
  <c r="L168" i="3"/>
  <c r="J172" i="3"/>
  <c r="L175" i="3"/>
  <c r="L178" i="3"/>
  <c r="L146" i="3"/>
  <c r="L147" i="3"/>
  <c r="J151" i="3"/>
  <c r="L154" i="3"/>
  <c r="J158" i="3"/>
  <c r="L161" i="3"/>
  <c r="L165" i="3"/>
  <c r="J169" i="3"/>
  <c r="L172" i="3"/>
  <c r="J176" i="3"/>
  <c r="J179" i="3"/>
  <c r="J167" i="3"/>
  <c r="L177" i="3"/>
  <c r="L181" i="3"/>
  <c r="J147" i="3"/>
  <c r="J150" i="3"/>
  <c r="J153" i="3"/>
  <c r="J156" i="3"/>
  <c r="J159" i="3"/>
  <c r="J162" i="3"/>
  <c r="J165" i="3"/>
  <c r="J168" i="3"/>
  <c r="J171" i="3"/>
  <c r="J174" i="3"/>
  <c r="J177" i="3"/>
  <c r="D167" i="6" s="1"/>
  <c r="L179" i="3"/>
  <c r="N95" i="3"/>
  <c r="L91" i="3"/>
  <c r="N88" i="3"/>
  <c r="N86" i="3"/>
  <c r="L84" i="3"/>
  <c r="N77" i="3"/>
  <c r="L73" i="3"/>
  <c r="N70" i="3"/>
  <c r="N68" i="3"/>
  <c r="L66" i="3"/>
  <c r="N60" i="3"/>
  <c r="N93" i="3"/>
  <c r="N89" i="3"/>
  <c r="N84" i="3"/>
  <c r="N80" i="3"/>
  <c r="N76" i="3"/>
  <c r="L72" i="3"/>
  <c r="N67" i="3"/>
  <c r="L64" i="3"/>
  <c r="L92" i="3"/>
  <c r="N87" i="3"/>
  <c r="L83" i="3"/>
  <c r="L79" i="3"/>
  <c r="N75" i="3"/>
  <c r="N71" i="3"/>
  <c r="N66" i="3"/>
  <c r="N62" i="3"/>
  <c r="N91" i="3"/>
  <c r="L87" i="3"/>
  <c r="N82" i="3"/>
  <c r="N78" i="3"/>
  <c r="N74" i="3"/>
  <c r="L71" i="3"/>
  <c r="N65" i="3"/>
  <c r="L62" i="3"/>
  <c r="N94" i="3"/>
  <c r="L90" i="3"/>
  <c r="N85" i="3"/>
  <c r="L82" i="3"/>
  <c r="L78" i="3"/>
  <c r="L74" i="3"/>
  <c r="N69" i="3"/>
  <c r="L65" i="3"/>
  <c r="L61" i="3"/>
  <c r="L103" i="3"/>
  <c r="F93" i="6" s="1"/>
  <c r="R154" i="3"/>
  <c r="R198" i="3"/>
  <c r="R189" i="3"/>
  <c r="R201" i="3"/>
  <c r="P195" i="3"/>
  <c r="J185" i="6" s="1"/>
  <c r="R209" i="3"/>
  <c r="P220" i="3"/>
  <c r="J210" i="6" s="1"/>
  <c r="R95" i="3"/>
  <c r="J95" i="3"/>
  <c r="J89" i="3"/>
  <c r="J83" i="3"/>
  <c r="J77" i="3"/>
  <c r="J65" i="3"/>
  <c r="P212" i="3"/>
  <c r="J202" i="6" s="1"/>
  <c r="I202" i="6"/>
  <c r="R212" i="3"/>
  <c r="L202" i="6" s="1"/>
  <c r="K202" i="6"/>
  <c r="P199" i="3"/>
  <c r="J189" i="6" s="1"/>
  <c r="R215" i="3"/>
  <c r="L205" i="6" s="1"/>
  <c r="P222" i="3"/>
  <c r="J212" i="6" s="1"/>
  <c r="P192" i="3"/>
  <c r="J182" i="6" s="1"/>
  <c r="R199" i="3"/>
  <c r="L189" i="6" s="1"/>
  <c r="P224" i="3"/>
  <c r="J214" i="6" s="1"/>
  <c r="P93" i="3"/>
  <c r="P87" i="3"/>
  <c r="P81" i="3"/>
  <c r="P75" i="3"/>
  <c r="P69" i="3"/>
  <c r="P63" i="3"/>
  <c r="L81" i="3"/>
  <c r="J94" i="3"/>
  <c r="J76" i="3"/>
  <c r="J70" i="3"/>
  <c r="J64" i="3"/>
  <c r="R211" i="3"/>
  <c r="L201" i="6" s="1"/>
  <c r="P217" i="3"/>
  <c r="J207" i="6" s="1"/>
  <c r="P209" i="3"/>
  <c r="J199" i="6" s="1"/>
  <c r="P221" i="3"/>
  <c r="J211" i="6" s="1"/>
  <c r="R222" i="3"/>
  <c r="L212" i="6" s="1"/>
  <c r="P215" i="3"/>
  <c r="J205" i="6" s="1"/>
  <c r="R105" i="3"/>
  <c r="L95" i="6" s="1"/>
  <c r="P218" i="3"/>
  <c r="J208" i="6" s="1"/>
  <c r="R224" i="3"/>
  <c r="R194" i="3"/>
  <c r="R195" i="3"/>
  <c r="P103" i="3"/>
  <c r="L63" i="3"/>
  <c r="J93" i="3"/>
  <c r="J87" i="3"/>
  <c r="J81" i="3"/>
  <c r="J75" i="3"/>
  <c r="J69" i="3"/>
  <c r="P52" i="3"/>
  <c r="P46" i="3"/>
  <c r="P40" i="3"/>
  <c r="P34" i="3"/>
  <c r="P28" i="3"/>
  <c r="P22" i="3"/>
  <c r="L50" i="3"/>
  <c r="L44" i="3"/>
  <c r="L38" i="3"/>
  <c r="L32" i="3"/>
  <c r="L26" i="3"/>
  <c r="L20" i="3"/>
  <c r="R223" i="3"/>
  <c r="L213" i="6" s="1"/>
  <c r="R193" i="3"/>
  <c r="R109" i="3"/>
  <c r="P193" i="3"/>
  <c r="J183" i="6" s="1"/>
  <c r="P223" i="3"/>
  <c r="J213" i="6" s="1"/>
  <c r="R111" i="3"/>
  <c r="L101" i="6" s="1"/>
  <c r="P214" i="3"/>
  <c r="J204" i="6" s="1"/>
  <c r="R221" i="3"/>
  <c r="P194" i="3"/>
  <c r="J184" i="6" s="1"/>
  <c r="R202" i="3"/>
  <c r="R94" i="3"/>
  <c r="N92" i="3"/>
  <c r="L76" i="3"/>
  <c r="J86" i="3"/>
  <c r="J80" i="3"/>
  <c r="J74" i="3"/>
  <c r="T47" i="3"/>
  <c r="T41" i="3"/>
  <c r="T35" i="3"/>
  <c r="T29" i="3"/>
  <c r="T23" i="3"/>
  <c r="N52" i="3"/>
  <c r="N46" i="3"/>
  <c r="N40" i="3"/>
  <c r="N34" i="3"/>
  <c r="N28" i="3"/>
  <c r="N22" i="3"/>
  <c r="J50" i="3"/>
  <c r="J44" i="3"/>
  <c r="J38" i="3"/>
  <c r="J32" i="3"/>
  <c r="J26" i="3"/>
  <c r="J20" i="3"/>
  <c r="J36" i="3"/>
  <c r="J18" i="3"/>
  <c r="T64" i="3"/>
  <c r="N64" i="3"/>
  <c r="R80" i="3"/>
  <c r="L80" i="3"/>
  <c r="P91" i="3"/>
  <c r="P85" i="3"/>
  <c r="J85" i="3"/>
  <c r="P79" i="3"/>
  <c r="P73" i="3"/>
  <c r="P67" i="3"/>
  <c r="P61" i="3"/>
  <c r="J42" i="3"/>
  <c r="N44" i="3"/>
  <c r="T44" i="3"/>
  <c r="N26" i="3"/>
  <c r="T26" i="3"/>
  <c r="N43" i="3"/>
  <c r="T43" i="3"/>
  <c r="N25" i="3"/>
  <c r="T25" i="3"/>
  <c r="R42" i="3"/>
  <c r="L42" i="3"/>
  <c r="R24" i="3"/>
  <c r="L24" i="3"/>
  <c r="L67" i="3"/>
  <c r="R67" i="3"/>
  <c r="P90" i="3"/>
  <c r="J90" i="3"/>
  <c r="P84" i="3"/>
  <c r="P78" i="3"/>
  <c r="J78" i="3"/>
  <c r="P72" i="3"/>
  <c r="P47" i="3"/>
  <c r="P41" i="3"/>
  <c r="P35" i="3"/>
  <c r="P29" i="3"/>
  <c r="P23" i="3"/>
  <c r="J48" i="3"/>
  <c r="J30" i="3"/>
  <c r="J24" i="3"/>
  <c r="N32" i="3"/>
  <c r="T32" i="3"/>
  <c r="N49" i="3"/>
  <c r="T49" i="3"/>
  <c r="N37" i="3"/>
  <c r="T37" i="3"/>
  <c r="N19" i="3"/>
  <c r="T19" i="3"/>
  <c r="R36" i="3"/>
  <c r="L36" i="3"/>
  <c r="R18" i="3"/>
  <c r="L18" i="3"/>
  <c r="P76" i="3"/>
  <c r="P88" i="3"/>
  <c r="P82" i="3"/>
  <c r="P92" i="3"/>
  <c r="P80" i="3"/>
  <c r="P94" i="3"/>
  <c r="P60" i="3"/>
  <c r="P70" i="3"/>
  <c r="P86" i="3"/>
  <c r="N50" i="3"/>
  <c r="T50" i="3"/>
  <c r="N20" i="3"/>
  <c r="T20" i="3"/>
  <c r="R48" i="3"/>
  <c r="L48" i="3"/>
  <c r="N38" i="3"/>
  <c r="T38" i="3"/>
  <c r="N31" i="3"/>
  <c r="T31" i="3"/>
  <c r="R30" i="3"/>
  <c r="L30" i="3"/>
  <c r="J188" i="6"/>
  <c r="P172" i="3"/>
  <c r="R172" i="3"/>
  <c r="P181" i="3"/>
  <c r="J171" i="6" s="1"/>
  <c r="L128" i="6"/>
  <c r="L208" i="6"/>
  <c r="L153" i="6"/>
  <c r="L169" i="6"/>
  <c r="L164" i="6"/>
  <c r="L159" i="6"/>
  <c r="L157" i="6"/>
  <c r="L152" i="6"/>
  <c r="L147" i="6"/>
  <c r="J145" i="6"/>
  <c r="J140" i="6"/>
  <c r="L137" i="6"/>
  <c r="J151" i="6"/>
  <c r="L145" i="6"/>
  <c r="L139" i="6"/>
  <c r="L167" i="6"/>
  <c r="J164" i="6"/>
  <c r="L161" i="6"/>
  <c r="L158" i="6"/>
  <c r="L155" i="6"/>
  <c r="J153" i="6"/>
  <c r="L149" i="6"/>
  <c r="L146" i="6"/>
  <c r="J141" i="6"/>
  <c r="J170" i="6"/>
  <c r="J161" i="6"/>
  <c r="J158" i="6"/>
  <c r="J155" i="6"/>
  <c r="J152" i="6"/>
  <c r="J149" i="6"/>
  <c r="J146" i="6"/>
  <c r="L143" i="6"/>
  <c r="L140" i="6"/>
  <c r="J137" i="6"/>
  <c r="J169" i="6"/>
  <c r="L163" i="6"/>
  <c r="L151" i="6"/>
  <c r="J143" i="6"/>
  <c r="L171" i="6"/>
  <c r="J163" i="6"/>
  <c r="J157" i="6"/>
  <c r="L107" i="6"/>
  <c r="L119" i="6"/>
  <c r="J147" i="6"/>
  <c r="J165" i="6"/>
  <c r="J139" i="6"/>
  <c r="L165" i="6"/>
  <c r="J159" i="6"/>
  <c r="L141" i="6"/>
  <c r="L125" i="6"/>
  <c r="L113" i="6"/>
  <c r="L106" i="6"/>
  <c r="L117" i="6"/>
  <c r="J201" i="6"/>
  <c r="J191" i="6"/>
  <c r="L207" i="6"/>
  <c r="L203" i="6"/>
  <c r="J192" i="6"/>
  <c r="J203" i="6"/>
  <c r="L204" i="6"/>
  <c r="J126" i="6"/>
  <c r="J125" i="6"/>
  <c r="J120" i="6"/>
  <c r="J119" i="6"/>
  <c r="J117" i="6"/>
  <c r="J114" i="6"/>
  <c r="J113" i="6"/>
  <c r="J112" i="6"/>
  <c r="J108" i="6"/>
  <c r="J107" i="6"/>
  <c r="J106" i="6"/>
  <c r="J105" i="6"/>
  <c r="J102" i="6"/>
  <c r="J101" i="6"/>
  <c r="J95" i="6"/>
  <c r="T83" i="3"/>
  <c r="N83" i="3"/>
  <c r="N73" i="3"/>
  <c r="T73" i="3"/>
  <c r="L89" i="3"/>
  <c r="R89" i="3"/>
  <c r="L85" i="3"/>
  <c r="R85" i="3"/>
  <c r="L69" i="3"/>
  <c r="R69" i="3"/>
  <c r="P66" i="3"/>
  <c r="N51" i="3"/>
  <c r="T51" i="3"/>
  <c r="N48" i="3"/>
  <c r="T48" i="3"/>
  <c r="N45" i="3"/>
  <c r="T45" i="3"/>
  <c r="N42" i="3"/>
  <c r="T42" i="3"/>
  <c r="N39" i="3"/>
  <c r="T39" i="3"/>
  <c r="N36" i="3"/>
  <c r="T36" i="3"/>
  <c r="N33" i="3"/>
  <c r="T33" i="3"/>
  <c r="N30" i="3"/>
  <c r="T30" i="3"/>
  <c r="N27" i="3"/>
  <c r="T27" i="3"/>
  <c r="N24" i="3"/>
  <c r="T24" i="3"/>
  <c r="N21" i="3"/>
  <c r="T21" i="3"/>
  <c r="N18" i="3"/>
  <c r="T18" i="3"/>
  <c r="L52" i="3"/>
  <c r="R52" i="3"/>
  <c r="R51" i="3"/>
  <c r="L51" i="3"/>
  <c r="R49" i="3"/>
  <c r="L49" i="3"/>
  <c r="R47" i="3"/>
  <c r="L47" i="3"/>
  <c r="L46" i="3"/>
  <c r="R46" i="3"/>
  <c r="R45" i="3"/>
  <c r="L45" i="3"/>
  <c r="R43" i="3"/>
  <c r="L43" i="3"/>
  <c r="R41" i="3"/>
  <c r="L41" i="3"/>
  <c r="L40" i="3"/>
  <c r="R40" i="3"/>
  <c r="R39" i="3"/>
  <c r="L39" i="3"/>
  <c r="L37" i="3"/>
  <c r="R37" i="3"/>
  <c r="R35" i="3"/>
  <c r="L35" i="3"/>
  <c r="L34" i="3"/>
  <c r="R34" i="3"/>
  <c r="R33" i="3"/>
  <c r="L33" i="3"/>
  <c r="R31" i="3"/>
  <c r="L31" i="3"/>
  <c r="R29" i="3"/>
  <c r="L29" i="3"/>
  <c r="L28" i="3"/>
  <c r="R28" i="3"/>
  <c r="R27" i="3"/>
  <c r="L27" i="3"/>
  <c r="R25" i="3"/>
  <c r="L25" i="3"/>
  <c r="R23" i="3"/>
  <c r="L23" i="3"/>
  <c r="L22" i="3"/>
  <c r="R22" i="3"/>
  <c r="R21" i="3"/>
  <c r="L21" i="3"/>
  <c r="L19" i="3"/>
  <c r="R19" i="3"/>
  <c r="P51" i="3"/>
  <c r="J51" i="3"/>
  <c r="J49" i="3"/>
  <c r="P49" i="3"/>
  <c r="P45" i="3"/>
  <c r="J45" i="3"/>
  <c r="J43" i="3"/>
  <c r="P43" i="3"/>
  <c r="P39" i="3"/>
  <c r="J39" i="3"/>
  <c r="J37" i="3"/>
  <c r="P37" i="3"/>
  <c r="P33" i="3"/>
  <c r="J33" i="3"/>
  <c r="J31" i="3"/>
  <c r="P31" i="3"/>
  <c r="P27" i="3"/>
  <c r="J27" i="3"/>
  <c r="J25" i="3"/>
  <c r="P25" i="3"/>
  <c r="P21" i="3"/>
  <c r="J21" i="3"/>
  <c r="J19" i="3"/>
  <c r="P19" i="3"/>
  <c r="T17" i="3"/>
  <c r="N17" i="3"/>
  <c r="M38" i="2"/>
  <c r="M26" i="2"/>
  <c r="I162" i="2"/>
  <c r="I174" i="2"/>
  <c r="S65" i="2"/>
  <c r="S28" i="2"/>
  <c r="K19" i="2"/>
  <c r="O26" i="2"/>
  <c r="K67" i="2"/>
  <c r="Q124" i="2"/>
  <c r="Q170" i="2"/>
  <c r="S69" i="2"/>
  <c r="K111" i="2"/>
  <c r="K37" i="2"/>
  <c r="O50" i="2"/>
  <c r="M72" i="2"/>
  <c r="Q133" i="2"/>
  <c r="Q180" i="2"/>
  <c r="M20" i="2"/>
  <c r="Q39" i="2"/>
  <c r="M60" i="2"/>
  <c r="I81" i="2"/>
  <c r="I115" i="2"/>
  <c r="I150" i="2"/>
  <c r="S52" i="2"/>
  <c r="I38" i="2"/>
  <c r="M44" i="2"/>
  <c r="S92" i="2"/>
  <c r="Q104" i="2"/>
  <c r="Q158" i="2"/>
  <c r="I86" i="2"/>
  <c r="O17" i="2"/>
  <c r="I19" i="2"/>
  <c r="I31" i="2"/>
  <c r="I44" i="2"/>
  <c r="K26" i="2"/>
  <c r="K44" i="2"/>
  <c r="M27" i="2"/>
  <c r="M45" i="2"/>
  <c r="Q27" i="2"/>
  <c r="Q51" i="2"/>
  <c r="S40" i="2"/>
  <c r="K61" i="2"/>
  <c r="K65" i="2"/>
  <c r="K69" i="2"/>
  <c r="M74" i="2"/>
  <c r="I79" i="2"/>
  <c r="M82" i="2"/>
  <c r="I91" i="2"/>
  <c r="Q63" i="2"/>
  <c r="O68" i="2"/>
  <c r="O73" i="2"/>
  <c r="O78" i="2"/>
  <c r="S83" i="2"/>
  <c r="S87" i="2"/>
  <c r="S95" i="2"/>
  <c r="Q103" i="2"/>
  <c r="I105" i="2"/>
  <c r="I122" i="2"/>
  <c r="I135" i="2"/>
  <c r="K127" i="2"/>
  <c r="O110" i="2"/>
  <c r="Q119" i="2"/>
  <c r="Q136" i="2"/>
  <c r="I156" i="2"/>
  <c r="I168" i="2"/>
  <c r="K177" i="2"/>
  <c r="Q152" i="2"/>
  <c r="Q164" i="2"/>
  <c r="Q176" i="2"/>
  <c r="K211" i="2"/>
  <c r="Q201" i="2"/>
  <c r="I25" i="2"/>
  <c r="M94" i="2"/>
  <c r="Q75" i="2"/>
  <c r="S17" i="2"/>
  <c r="I20" i="2"/>
  <c r="I36" i="2"/>
  <c r="I48" i="2"/>
  <c r="K31" i="2"/>
  <c r="K49" i="2"/>
  <c r="M32" i="2"/>
  <c r="M50" i="2"/>
  <c r="O39" i="2"/>
  <c r="Q28" i="2"/>
  <c r="Q52" i="2"/>
  <c r="S41" i="2"/>
  <c r="M62" i="2"/>
  <c r="M66" i="2"/>
  <c r="K79" i="2"/>
  <c r="K83" i="2"/>
  <c r="I92" i="2"/>
  <c r="S63" i="2"/>
  <c r="O69" i="2"/>
  <c r="O74" i="2"/>
  <c r="O84" i="2"/>
  <c r="Q89" i="2"/>
  <c r="I123" i="2"/>
  <c r="K138" i="2"/>
  <c r="Q110" i="2"/>
  <c r="Q121" i="2"/>
  <c r="Q130" i="2"/>
  <c r="Q137" i="2"/>
  <c r="K156" i="2"/>
  <c r="K168" i="2"/>
  <c r="I180" i="2"/>
  <c r="K214" i="2"/>
  <c r="Q202" i="2"/>
  <c r="Q81" i="2"/>
  <c r="I24" i="2"/>
  <c r="I37" i="2"/>
  <c r="I49" i="2"/>
  <c r="K32" i="2"/>
  <c r="K50" i="2"/>
  <c r="M33" i="2"/>
  <c r="M51" i="2"/>
  <c r="O40" i="2"/>
  <c r="Q29" i="2"/>
  <c r="S18" i="2"/>
  <c r="S42" i="2"/>
  <c r="I63" i="2"/>
  <c r="I67" i="2"/>
  <c r="M70" i="2"/>
  <c r="M75" i="2"/>
  <c r="M80" i="2"/>
  <c r="I85" i="2"/>
  <c r="K92" i="2"/>
  <c r="O75" i="2"/>
  <c r="O80" i="2"/>
  <c r="O90" i="2"/>
  <c r="I111" i="2"/>
  <c r="I127" i="2"/>
  <c r="K105" i="2"/>
  <c r="O104" i="2"/>
  <c r="Q112" i="2"/>
  <c r="Q131" i="2"/>
  <c r="K147" i="2"/>
  <c r="M76" i="2"/>
  <c r="Q113" i="2"/>
  <c r="I42" i="2"/>
  <c r="K20" i="2"/>
  <c r="K38" i="2"/>
  <c r="M21" i="2"/>
  <c r="M39" i="2"/>
  <c r="O27" i="2"/>
  <c r="O51" i="2"/>
  <c r="Q40" i="2"/>
  <c r="S29" i="2"/>
  <c r="M68" i="2"/>
  <c r="I77" i="2"/>
  <c r="K86" i="2"/>
  <c r="O61" i="2"/>
  <c r="O66" i="2"/>
  <c r="Q71" i="2"/>
  <c r="S81" i="2"/>
  <c r="O87" i="2"/>
  <c r="O93" i="2"/>
  <c r="I116" i="2"/>
  <c r="I129" i="2"/>
  <c r="K117" i="2"/>
  <c r="Q106" i="2"/>
  <c r="Q125" i="2"/>
  <c r="O134" i="2"/>
  <c r="K150" i="2"/>
  <c r="K162" i="2"/>
  <c r="K174" i="2"/>
  <c r="O189" i="2"/>
  <c r="Q192" i="2"/>
  <c r="Q224" i="2"/>
  <c r="I18" i="2"/>
  <c r="I30" i="2"/>
  <c r="I43" i="2"/>
  <c r="K25" i="2"/>
  <c r="K43" i="2"/>
  <c r="O28" i="2"/>
  <c r="O52" i="2"/>
  <c r="Q41" i="2"/>
  <c r="S30" i="2"/>
  <c r="M64" i="2"/>
  <c r="K73" i="2"/>
  <c r="K77" i="2"/>
  <c r="M88" i="2"/>
  <c r="O62" i="2"/>
  <c r="O72" i="2"/>
  <c r="S77" i="2"/>
  <c r="Q87" i="2"/>
  <c r="Q93" i="2"/>
  <c r="I117" i="2"/>
  <c r="K123" i="2"/>
  <c r="Q107" i="2"/>
  <c r="Q118" i="2"/>
  <c r="Q134" i="2"/>
  <c r="Q189" i="2"/>
  <c r="Q193" i="2"/>
  <c r="Q148" i="2"/>
  <c r="K148" i="2"/>
  <c r="Q172" i="2"/>
  <c r="K172" i="2"/>
  <c r="I171" i="2"/>
  <c r="I32" i="2"/>
  <c r="K18" i="2"/>
  <c r="K30" i="2"/>
  <c r="K42" i="2"/>
  <c r="M19" i="2"/>
  <c r="M31" i="2"/>
  <c r="M43" i="2"/>
  <c r="Q21" i="2"/>
  <c r="Q33" i="2"/>
  <c r="Q45" i="2"/>
  <c r="S22" i="2"/>
  <c r="S34" i="2"/>
  <c r="S46" i="2"/>
  <c r="Q64" i="2"/>
  <c r="K64" i="2"/>
  <c r="Q70" i="2"/>
  <c r="K70" i="2"/>
  <c r="Q76" i="2"/>
  <c r="K76" i="2"/>
  <c r="Q82" i="2"/>
  <c r="K82" i="2"/>
  <c r="I71" i="2"/>
  <c r="M78" i="2"/>
  <c r="S71" i="2"/>
  <c r="S89" i="2"/>
  <c r="O95" i="2"/>
  <c r="I107" i="2"/>
  <c r="O107" i="2"/>
  <c r="I113" i="2"/>
  <c r="O113" i="2"/>
  <c r="I119" i="2"/>
  <c r="O119" i="2"/>
  <c r="I125" i="2"/>
  <c r="O125" i="2"/>
  <c r="I131" i="2"/>
  <c r="O131" i="2"/>
  <c r="I137" i="2"/>
  <c r="O137" i="2"/>
  <c r="K108" i="2"/>
  <c r="Q108" i="2"/>
  <c r="K114" i="2"/>
  <c r="Q114" i="2"/>
  <c r="K120" i="2"/>
  <c r="Q120" i="2"/>
  <c r="K126" i="2"/>
  <c r="Q126" i="2"/>
  <c r="Q132" i="2"/>
  <c r="K132" i="2"/>
  <c r="Q115" i="2"/>
  <c r="Q128" i="2"/>
  <c r="I165" i="2"/>
  <c r="K171" i="2"/>
  <c r="K213" i="2"/>
  <c r="Q160" i="2"/>
  <c r="K160" i="2"/>
  <c r="Q166" i="2"/>
  <c r="K166" i="2"/>
  <c r="I23" i="2"/>
  <c r="I35" i="2"/>
  <c r="O21" i="2"/>
  <c r="O33" i="2"/>
  <c r="O45" i="2"/>
  <c r="Q22" i="2"/>
  <c r="Q34" i="2"/>
  <c r="Q46" i="2"/>
  <c r="S23" i="2"/>
  <c r="S35" i="2"/>
  <c r="S47" i="2"/>
  <c r="O64" i="2"/>
  <c r="I64" i="2"/>
  <c r="O70" i="2"/>
  <c r="I70" i="2"/>
  <c r="O76" i="2"/>
  <c r="I76" i="2"/>
  <c r="O82" i="2"/>
  <c r="I82" i="2"/>
  <c r="I88" i="2"/>
  <c r="O88" i="2"/>
  <c r="O94" i="2"/>
  <c r="I94" i="2"/>
  <c r="S84" i="2"/>
  <c r="M84" i="2"/>
  <c r="M90" i="2"/>
  <c r="S90" i="2"/>
  <c r="K88" i="2"/>
  <c r="K94" i="2"/>
  <c r="Q95" i="2"/>
  <c r="I108" i="2"/>
  <c r="O108" i="2"/>
  <c r="I114" i="2"/>
  <c r="O114" i="2"/>
  <c r="I120" i="2"/>
  <c r="O120" i="2"/>
  <c r="I126" i="2"/>
  <c r="O126" i="2"/>
  <c r="I132" i="2"/>
  <c r="O132" i="2"/>
  <c r="I138" i="2"/>
  <c r="O138" i="2"/>
  <c r="Q109" i="2"/>
  <c r="Q122" i="2"/>
  <c r="I159" i="2"/>
  <c r="K165" i="2"/>
  <c r="Q220" i="2"/>
  <c r="O177" i="2"/>
  <c r="I41" i="2"/>
  <c r="O22" i="2"/>
  <c r="O34" i="2"/>
  <c r="O46" i="2"/>
  <c r="Q23" i="2"/>
  <c r="Q35" i="2"/>
  <c r="Q47" i="2"/>
  <c r="S24" i="2"/>
  <c r="S36" i="2"/>
  <c r="S48" i="2"/>
  <c r="O60" i="2"/>
  <c r="Q66" i="2"/>
  <c r="K66" i="2"/>
  <c r="Q72" i="2"/>
  <c r="K72" i="2"/>
  <c r="Q78" i="2"/>
  <c r="K78" i="2"/>
  <c r="Q84" i="2"/>
  <c r="K84" i="2"/>
  <c r="Q90" i="2"/>
  <c r="K90" i="2"/>
  <c r="S61" i="2"/>
  <c r="M61" i="2"/>
  <c r="S67" i="2"/>
  <c r="M67" i="2"/>
  <c r="S73" i="2"/>
  <c r="M73" i="2"/>
  <c r="S79" i="2"/>
  <c r="M79" i="2"/>
  <c r="M85" i="2"/>
  <c r="S85" i="2"/>
  <c r="I65" i="2"/>
  <c r="I83" i="2"/>
  <c r="S91" i="2"/>
  <c r="O109" i="2"/>
  <c r="I109" i="2"/>
  <c r="O121" i="2"/>
  <c r="I121" i="2"/>
  <c r="O133" i="2"/>
  <c r="I133" i="2"/>
  <c r="K116" i="2"/>
  <c r="K146" i="2"/>
  <c r="I153" i="2"/>
  <c r="K159" i="2"/>
  <c r="Q221" i="2"/>
  <c r="Q154" i="2"/>
  <c r="K154" i="2"/>
  <c r="Q178" i="2"/>
  <c r="K178" i="2"/>
  <c r="Q198" i="2"/>
  <c r="K198" i="2"/>
  <c r="Q17" i="2"/>
  <c r="I29" i="2"/>
  <c r="I47" i="2"/>
  <c r="K24" i="2"/>
  <c r="K36" i="2"/>
  <c r="K48" i="2"/>
  <c r="M25" i="2"/>
  <c r="M37" i="2"/>
  <c r="M49" i="2"/>
  <c r="Q60" i="2"/>
  <c r="I89" i="2"/>
  <c r="O152" i="2"/>
  <c r="I152" i="2"/>
  <c r="O158" i="2"/>
  <c r="I158" i="2"/>
  <c r="O164" i="2"/>
  <c r="I164" i="2"/>
  <c r="O170" i="2"/>
  <c r="I170" i="2"/>
  <c r="O176" i="2"/>
  <c r="I176" i="2"/>
  <c r="I147" i="2"/>
  <c r="K153" i="2"/>
  <c r="Q195" i="2"/>
  <c r="K195" i="2"/>
  <c r="M86" i="2"/>
  <c r="O148" i="2"/>
  <c r="I148" i="2"/>
  <c r="O154" i="2"/>
  <c r="I154" i="2"/>
  <c r="O160" i="2"/>
  <c r="I160" i="2"/>
  <c r="O166" i="2"/>
  <c r="I166" i="2"/>
  <c r="O172" i="2"/>
  <c r="I172" i="2"/>
  <c r="O178" i="2"/>
  <c r="I178" i="2"/>
  <c r="K149" i="2"/>
  <c r="K155" i="2"/>
  <c r="K161" i="2"/>
  <c r="K167" i="2"/>
  <c r="K173" i="2"/>
  <c r="K179" i="2"/>
  <c r="Q85" i="2"/>
  <c r="S93" i="2"/>
  <c r="K62" i="2"/>
  <c r="K68" i="2"/>
  <c r="K74" i="2"/>
  <c r="K80" i="2"/>
  <c r="Q91" i="2"/>
  <c r="O106" i="2"/>
  <c r="I106" i="2"/>
  <c r="K199" i="2"/>
  <c r="K222" i="2"/>
  <c r="I112" i="2"/>
  <c r="I118" i="2"/>
  <c r="I124" i="2"/>
  <c r="I130" i="2"/>
  <c r="I136" i="2"/>
  <c r="K129" i="2"/>
  <c r="K135" i="2"/>
  <c r="I151" i="2"/>
  <c r="I157" i="2"/>
  <c r="I163" i="2"/>
  <c r="I169" i="2"/>
  <c r="I175" i="2"/>
  <c r="I181" i="2"/>
  <c r="K215" i="2"/>
  <c r="K223" i="2"/>
  <c r="K151" i="2"/>
  <c r="K157" i="2"/>
  <c r="K163" i="2"/>
  <c r="K169" i="2"/>
  <c r="K175" i="2"/>
  <c r="K181" i="2"/>
  <c r="K217" i="2"/>
  <c r="Q194" i="2"/>
  <c r="Q209" i="2"/>
  <c r="I146" i="2"/>
  <c r="I149" i="2"/>
  <c r="I155" i="2"/>
  <c r="I161" i="2"/>
  <c r="I167" i="2"/>
  <c r="I173" i="2"/>
  <c r="I179" i="2"/>
  <c r="K218" i="2"/>
  <c r="K219" i="1"/>
  <c r="I219" i="1"/>
  <c r="F224" i="1"/>
  <c r="Q224" i="1" s="1"/>
  <c r="F223" i="1"/>
  <c r="Q223" i="1" s="1"/>
  <c r="K213" i="6" s="1"/>
  <c r="F222" i="1"/>
  <c r="K222" i="1" s="1"/>
  <c r="F221" i="1"/>
  <c r="K221" i="1" s="1"/>
  <c r="E211" i="6" s="1"/>
  <c r="F220" i="1"/>
  <c r="F218" i="1"/>
  <c r="Q218" i="1" s="1"/>
  <c r="K208" i="6" s="1"/>
  <c r="F217" i="1"/>
  <c r="Q217" i="1" s="1"/>
  <c r="K207" i="6" s="1"/>
  <c r="F215" i="1"/>
  <c r="Q215" i="1" s="1"/>
  <c r="K205" i="6" s="1"/>
  <c r="F214" i="1"/>
  <c r="K214" i="1" s="1"/>
  <c r="F213" i="1"/>
  <c r="F211" i="1"/>
  <c r="K211" i="1" s="1"/>
  <c r="F209" i="1"/>
  <c r="K209" i="1" s="1"/>
  <c r="E199" i="6" s="1"/>
  <c r="F202" i="1"/>
  <c r="K202" i="1" s="1"/>
  <c r="E192" i="6" s="1"/>
  <c r="F201" i="1"/>
  <c r="K201" i="1" s="1"/>
  <c r="E191" i="6" s="1"/>
  <c r="F199" i="1"/>
  <c r="Q199" i="1" s="1"/>
  <c r="K189" i="6" s="1"/>
  <c r="F198" i="1"/>
  <c r="F195" i="1"/>
  <c r="F194" i="1"/>
  <c r="Q194" i="1" s="1"/>
  <c r="F193" i="1"/>
  <c r="Q193" i="1" s="1"/>
  <c r="F192" i="1"/>
  <c r="F189" i="1"/>
  <c r="Q189" i="1" s="1"/>
  <c r="R189" i="1" s="1"/>
  <c r="D224" i="1"/>
  <c r="I224" i="1" s="1"/>
  <c r="D223" i="1"/>
  <c r="D222" i="1"/>
  <c r="O222" i="1" s="1"/>
  <c r="I212" i="6" s="1"/>
  <c r="D221" i="1"/>
  <c r="O221" i="1" s="1"/>
  <c r="I211" i="6" s="1"/>
  <c r="D220" i="1"/>
  <c r="I220" i="1" s="1"/>
  <c r="D218" i="1"/>
  <c r="I218" i="1" s="1"/>
  <c r="D217" i="1"/>
  <c r="D215" i="1"/>
  <c r="I215" i="1" s="1"/>
  <c r="D214" i="1"/>
  <c r="O214" i="1" s="1"/>
  <c r="I204" i="6" s="1"/>
  <c r="D213" i="1"/>
  <c r="O213" i="1" s="1"/>
  <c r="I203" i="6" s="1"/>
  <c r="D211" i="1"/>
  <c r="I211" i="1" s="1"/>
  <c r="D209" i="1"/>
  <c r="O209" i="1" s="1"/>
  <c r="I199" i="6" s="1"/>
  <c r="D202" i="1"/>
  <c r="D201" i="1"/>
  <c r="D199" i="1"/>
  <c r="O199" i="1" s="1"/>
  <c r="I189" i="6" s="1"/>
  <c r="D198" i="1"/>
  <c r="O198" i="1" s="1"/>
  <c r="I188" i="6" s="1"/>
  <c r="D195" i="1"/>
  <c r="D194" i="1"/>
  <c r="O194" i="1" s="1"/>
  <c r="I184" i="6" s="1"/>
  <c r="D193" i="1"/>
  <c r="D192" i="1"/>
  <c r="O192" i="1" s="1"/>
  <c r="I182" i="6" s="1"/>
  <c r="D189" i="1"/>
  <c r="I189" i="1" s="1"/>
  <c r="F181" i="1"/>
  <c r="Q181" i="1" s="1"/>
  <c r="K171" i="6" s="1"/>
  <c r="F180" i="1"/>
  <c r="K180" i="1" s="1"/>
  <c r="E170" i="6" s="1"/>
  <c r="F179" i="1"/>
  <c r="K179" i="1" s="1"/>
  <c r="F178" i="1"/>
  <c r="Q178" i="1" s="1"/>
  <c r="F177" i="1"/>
  <c r="Q177" i="1" s="1"/>
  <c r="K167" i="6" s="1"/>
  <c r="F176" i="1"/>
  <c r="K176" i="1" s="1"/>
  <c r="E166" i="6" s="1"/>
  <c r="F175" i="1"/>
  <c r="Q175" i="1" s="1"/>
  <c r="K165" i="6" s="1"/>
  <c r="F174" i="1"/>
  <c r="Q174" i="1" s="1"/>
  <c r="K164" i="6" s="1"/>
  <c r="F173" i="1"/>
  <c r="F172" i="1"/>
  <c r="K172" i="1" s="1"/>
  <c r="F171" i="1"/>
  <c r="K171" i="1" s="1"/>
  <c r="F170" i="1"/>
  <c r="Q170" i="1" s="1"/>
  <c r="F169" i="1"/>
  <c r="Q169" i="1" s="1"/>
  <c r="K159" i="6" s="1"/>
  <c r="F168" i="1"/>
  <c r="K168" i="1" s="1"/>
  <c r="F167" i="1"/>
  <c r="F166" i="1"/>
  <c r="K166" i="1" s="1"/>
  <c r="F165" i="1"/>
  <c r="Q165" i="1" s="1"/>
  <c r="K155" i="6" s="1"/>
  <c r="F164" i="1"/>
  <c r="F163" i="1"/>
  <c r="Q163" i="1" s="1"/>
  <c r="K153" i="6" s="1"/>
  <c r="F162" i="1"/>
  <c r="K162" i="1" s="1"/>
  <c r="F161" i="1"/>
  <c r="K161" i="1" s="1"/>
  <c r="F160" i="1"/>
  <c r="Q160" i="1" s="1"/>
  <c r="F159" i="1"/>
  <c r="K159" i="1" s="1"/>
  <c r="F158" i="1"/>
  <c r="K158" i="1" s="1"/>
  <c r="E148" i="6" s="1"/>
  <c r="F157" i="1"/>
  <c r="Q157" i="1" s="1"/>
  <c r="K147" i="6" s="1"/>
  <c r="F156" i="1"/>
  <c r="Q156" i="1" s="1"/>
  <c r="K146" i="6" s="1"/>
  <c r="F155" i="1"/>
  <c r="F154" i="1"/>
  <c r="Q154" i="1" s="1"/>
  <c r="F153" i="1"/>
  <c r="Q153" i="1" s="1"/>
  <c r="K143" i="6" s="1"/>
  <c r="F152" i="1"/>
  <c r="Q152" i="1" s="1"/>
  <c r="F151" i="1"/>
  <c r="Q151" i="1" s="1"/>
  <c r="K141" i="6" s="1"/>
  <c r="F150" i="1"/>
  <c r="K150" i="1" s="1"/>
  <c r="F149" i="1"/>
  <c r="F148" i="1"/>
  <c r="K148" i="1" s="1"/>
  <c r="F147" i="1"/>
  <c r="Q147" i="1" s="1"/>
  <c r="K137" i="6" s="1"/>
  <c r="D181" i="1"/>
  <c r="D180" i="1"/>
  <c r="O180" i="1" s="1"/>
  <c r="I170" i="6" s="1"/>
  <c r="D179" i="1"/>
  <c r="I179" i="1" s="1"/>
  <c r="D178" i="1"/>
  <c r="I178" i="1" s="1"/>
  <c r="D177" i="1"/>
  <c r="O177" i="1" s="1"/>
  <c r="D176" i="1"/>
  <c r="O176" i="1" s="1"/>
  <c r="D175" i="1"/>
  <c r="I175" i="1" s="1"/>
  <c r="D174" i="1"/>
  <c r="O174" i="1" s="1"/>
  <c r="I164" i="6" s="1"/>
  <c r="D173" i="1"/>
  <c r="O173" i="1" s="1"/>
  <c r="I163" i="6" s="1"/>
  <c r="D172" i="1"/>
  <c r="D171" i="1"/>
  <c r="I171" i="1" s="1"/>
  <c r="D170" i="1"/>
  <c r="I170" i="1" s="1"/>
  <c r="D169" i="1"/>
  <c r="O169" i="1" s="1"/>
  <c r="I159" i="6" s="1"/>
  <c r="D168" i="1"/>
  <c r="O168" i="1" s="1"/>
  <c r="I158" i="6" s="1"/>
  <c r="D167" i="1"/>
  <c r="I167" i="1" s="1"/>
  <c r="D166" i="1"/>
  <c r="D165" i="1"/>
  <c r="O165" i="1" s="1"/>
  <c r="I155" i="6" s="1"/>
  <c r="D164" i="1"/>
  <c r="O164" i="1" s="1"/>
  <c r="D163" i="1"/>
  <c r="D162" i="1"/>
  <c r="O162" i="1" s="1"/>
  <c r="I152" i="6" s="1"/>
  <c r="D161" i="1"/>
  <c r="I161" i="1" s="1"/>
  <c r="D160" i="1"/>
  <c r="I160" i="1" s="1"/>
  <c r="D159" i="1"/>
  <c r="O159" i="1" s="1"/>
  <c r="I149" i="6" s="1"/>
  <c r="D158" i="1"/>
  <c r="I158" i="1" s="1"/>
  <c r="D157" i="1"/>
  <c r="I157" i="1" s="1"/>
  <c r="D156" i="1"/>
  <c r="O156" i="1" s="1"/>
  <c r="I146" i="6" s="1"/>
  <c r="D155" i="1"/>
  <c r="O155" i="1" s="1"/>
  <c r="I145" i="6" s="1"/>
  <c r="D154" i="1"/>
  <c r="D153" i="1"/>
  <c r="O153" i="1" s="1"/>
  <c r="I143" i="6" s="1"/>
  <c r="D152" i="1"/>
  <c r="O152" i="1" s="1"/>
  <c r="D151" i="1"/>
  <c r="O151" i="1" s="1"/>
  <c r="I141" i="6" s="1"/>
  <c r="D150" i="1"/>
  <c r="O150" i="1" s="1"/>
  <c r="I140" i="6" s="1"/>
  <c r="D149" i="1"/>
  <c r="I149" i="1" s="1"/>
  <c r="D148" i="1"/>
  <c r="D147" i="1"/>
  <c r="I147" i="1" s="1"/>
  <c r="F146" i="1"/>
  <c r="Q146" i="1" s="1"/>
  <c r="D146" i="1"/>
  <c r="F138" i="1"/>
  <c r="Q138" i="1" s="1"/>
  <c r="K128" i="6" s="1"/>
  <c r="F137" i="1"/>
  <c r="Q137" i="1" s="1"/>
  <c r="F136" i="1"/>
  <c r="F135" i="1"/>
  <c r="Q135" i="1" s="1"/>
  <c r="K125" i="6" s="1"/>
  <c r="F134" i="1"/>
  <c r="Q134" i="1" s="1"/>
  <c r="F133" i="1"/>
  <c r="F132" i="1"/>
  <c r="Q132" i="1" s="1"/>
  <c r="F131" i="1"/>
  <c r="Q131" i="1" s="1"/>
  <c r="F130" i="1"/>
  <c r="F129" i="1"/>
  <c r="Q129" i="1" s="1"/>
  <c r="K119" i="6" s="1"/>
  <c r="F128" i="1"/>
  <c r="K128" i="1" s="1"/>
  <c r="E118" i="6" s="1"/>
  <c r="F127" i="1"/>
  <c r="F126" i="1"/>
  <c r="Q126" i="1" s="1"/>
  <c r="F125" i="1"/>
  <c r="Q125" i="1" s="1"/>
  <c r="F124" i="1"/>
  <c r="Q124" i="1" s="1"/>
  <c r="F123" i="1"/>
  <c r="Q123" i="1" s="1"/>
  <c r="K113" i="6" s="1"/>
  <c r="F122" i="1"/>
  <c r="Q122" i="1" s="1"/>
  <c r="F121" i="1"/>
  <c r="Q121" i="1" s="1"/>
  <c r="F120" i="1"/>
  <c r="Q120" i="1" s="1"/>
  <c r="F119" i="1"/>
  <c r="Q119" i="1" s="1"/>
  <c r="F118" i="1"/>
  <c r="F117" i="1"/>
  <c r="Q117" i="1" s="1"/>
  <c r="K107" i="6" s="1"/>
  <c r="F116" i="1"/>
  <c r="Q116" i="1" s="1"/>
  <c r="K106" i="6" s="1"/>
  <c r="F115" i="1"/>
  <c r="F114" i="1"/>
  <c r="Q114" i="1" s="1"/>
  <c r="F113" i="1"/>
  <c r="Q113" i="1" s="1"/>
  <c r="F112" i="1"/>
  <c r="F111" i="1"/>
  <c r="Q111" i="1" s="1"/>
  <c r="K101" i="6" s="1"/>
  <c r="F110" i="1"/>
  <c r="Q110" i="1" s="1"/>
  <c r="F109" i="1"/>
  <c r="F108" i="1"/>
  <c r="Q108" i="1" s="1"/>
  <c r="F107" i="1"/>
  <c r="K107" i="1" s="1"/>
  <c r="E97" i="6" s="1"/>
  <c r="F106" i="1"/>
  <c r="Q106" i="1" s="1"/>
  <c r="F105" i="1"/>
  <c r="Q105" i="1" s="1"/>
  <c r="K95" i="6" s="1"/>
  <c r="F104" i="1"/>
  <c r="Q104" i="1" s="1"/>
  <c r="D138" i="1"/>
  <c r="I138" i="1" s="1"/>
  <c r="D137" i="1"/>
  <c r="O137" i="1" s="1"/>
  <c r="D136" i="1"/>
  <c r="O136" i="1" s="1"/>
  <c r="I126" i="6" s="1"/>
  <c r="D135" i="1"/>
  <c r="D134" i="1"/>
  <c r="O134" i="1" s="1"/>
  <c r="D133" i="1"/>
  <c r="O133" i="1" s="1"/>
  <c r="D132" i="1"/>
  <c r="D131" i="1"/>
  <c r="O131" i="1" s="1"/>
  <c r="D130" i="1"/>
  <c r="O130" i="1" s="1"/>
  <c r="I120" i="6" s="1"/>
  <c r="D129" i="1"/>
  <c r="D128" i="1"/>
  <c r="O128" i="1" s="1"/>
  <c r="D127" i="1"/>
  <c r="O127" i="1" s="1"/>
  <c r="I117" i="6" s="1"/>
  <c r="D126" i="1"/>
  <c r="D125" i="1"/>
  <c r="O125" i="1" s="1"/>
  <c r="D124" i="1"/>
  <c r="O124" i="1" s="1"/>
  <c r="I114" i="6" s="1"/>
  <c r="D123" i="1"/>
  <c r="O123" i="1" s="1"/>
  <c r="I113" i="6" s="1"/>
  <c r="D122" i="1"/>
  <c r="O122" i="1" s="1"/>
  <c r="I112" i="6" s="1"/>
  <c r="D121" i="1"/>
  <c r="O121" i="1" s="1"/>
  <c r="D120" i="1"/>
  <c r="I120" i="1" s="1"/>
  <c r="D119" i="1"/>
  <c r="O119" i="1" s="1"/>
  <c r="D118" i="1"/>
  <c r="O118" i="1" s="1"/>
  <c r="I108" i="6" s="1"/>
  <c r="D117" i="1"/>
  <c r="D116" i="1"/>
  <c r="O116" i="1" s="1"/>
  <c r="I106" i="6" s="1"/>
  <c r="M106" i="6" s="1"/>
  <c r="D115" i="1"/>
  <c r="O115" i="1" s="1"/>
  <c r="I105" i="6" s="1"/>
  <c r="D114" i="1"/>
  <c r="D113" i="1"/>
  <c r="O113" i="1" s="1"/>
  <c r="D112" i="1"/>
  <c r="O112" i="1" s="1"/>
  <c r="I102" i="6" s="1"/>
  <c r="D111" i="1"/>
  <c r="D110" i="1"/>
  <c r="I110" i="1" s="1"/>
  <c r="C100" i="6" s="1"/>
  <c r="D109" i="1"/>
  <c r="O109" i="1" s="1"/>
  <c r="D108" i="1"/>
  <c r="D107" i="1"/>
  <c r="O107" i="1" s="1"/>
  <c r="D106" i="1"/>
  <c r="O106" i="1" s="1"/>
  <c r="D105" i="1"/>
  <c r="O105" i="1" s="1"/>
  <c r="I95" i="6" s="1"/>
  <c r="D104" i="1"/>
  <c r="O104" i="1" s="1"/>
  <c r="F103" i="1"/>
  <c r="Q103" i="1" s="1"/>
  <c r="R103" i="1" s="1"/>
  <c r="D103" i="1"/>
  <c r="I103" i="1" s="1"/>
  <c r="D95" i="1"/>
  <c r="D94" i="1"/>
  <c r="O94" i="1" s="1"/>
  <c r="I84" i="5" s="1"/>
  <c r="D93" i="1"/>
  <c r="O93" i="1" s="1"/>
  <c r="D92" i="1"/>
  <c r="I92" i="1" s="1"/>
  <c r="C82" i="5" s="1"/>
  <c r="D91" i="1"/>
  <c r="O91" i="1" s="1"/>
  <c r="D90" i="1"/>
  <c r="O90" i="1" s="1"/>
  <c r="D89" i="1"/>
  <c r="D88" i="1"/>
  <c r="O88" i="1" s="1"/>
  <c r="I78" i="5" s="1"/>
  <c r="D87" i="1"/>
  <c r="O87" i="1" s="1"/>
  <c r="D86" i="1"/>
  <c r="D85" i="1"/>
  <c r="O85" i="1" s="1"/>
  <c r="D84" i="1"/>
  <c r="O84" i="1" s="1"/>
  <c r="D83" i="1"/>
  <c r="D82" i="1"/>
  <c r="I82" i="1" s="1"/>
  <c r="D81" i="1"/>
  <c r="O81" i="1" s="1"/>
  <c r="I71" i="6" s="1"/>
  <c r="D80" i="1"/>
  <c r="D79" i="1"/>
  <c r="O79" i="1" s="1"/>
  <c r="D78" i="1"/>
  <c r="O78" i="1" s="1"/>
  <c r="P78" i="1" s="1"/>
  <c r="D77" i="1"/>
  <c r="D76" i="1"/>
  <c r="O76" i="1" s="1"/>
  <c r="P76" i="1" s="1"/>
  <c r="D75" i="1"/>
  <c r="O75" i="1" s="1"/>
  <c r="P75" i="1" s="1"/>
  <c r="D74" i="1"/>
  <c r="I74" i="1" s="1"/>
  <c r="D73" i="1"/>
  <c r="O73" i="1" s="1"/>
  <c r="P73" i="1" s="1"/>
  <c r="D72" i="1"/>
  <c r="O72" i="1" s="1"/>
  <c r="P72" i="1" s="1"/>
  <c r="D71" i="1"/>
  <c r="D70" i="1"/>
  <c r="O70" i="1" s="1"/>
  <c r="P70" i="1" s="1"/>
  <c r="D69" i="1"/>
  <c r="O69" i="1" s="1"/>
  <c r="P69" i="1" s="1"/>
  <c r="D68" i="1"/>
  <c r="D67" i="1"/>
  <c r="O67" i="1" s="1"/>
  <c r="D66" i="1"/>
  <c r="O66" i="1" s="1"/>
  <c r="P66" i="1" s="1"/>
  <c r="D65" i="1"/>
  <c r="D64" i="1"/>
  <c r="I64" i="1" s="1"/>
  <c r="J64" i="1" s="1"/>
  <c r="D63" i="1"/>
  <c r="O63" i="1" s="1"/>
  <c r="D62" i="1"/>
  <c r="D61" i="1"/>
  <c r="O61" i="1" s="1"/>
  <c r="P61" i="1" s="1"/>
  <c r="F95" i="1"/>
  <c r="K95" i="1" s="1"/>
  <c r="F94" i="1"/>
  <c r="Q94" i="1" s="1"/>
  <c r="F93" i="1"/>
  <c r="K93" i="1" s="1"/>
  <c r="F92" i="1"/>
  <c r="K92" i="1" s="1"/>
  <c r="F91" i="1"/>
  <c r="Q91" i="1" s="1"/>
  <c r="F90" i="1"/>
  <c r="Q90" i="1" s="1"/>
  <c r="F89" i="1"/>
  <c r="K89" i="1" s="1"/>
  <c r="F88" i="1"/>
  <c r="Q88" i="1" s="1"/>
  <c r="F87" i="1"/>
  <c r="K87" i="1" s="1"/>
  <c r="F86" i="1"/>
  <c r="K86" i="1" s="1"/>
  <c r="F85" i="1"/>
  <c r="Q85" i="1" s="1"/>
  <c r="F84" i="1"/>
  <c r="K84" i="1" s="1"/>
  <c r="E74" i="5" s="1"/>
  <c r="F83" i="1"/>
  <c r="Q83" i="1" s="1"/>
  <c r="F82" i="1"/>
  <c r="Q82" i="1" s="1"/>
  <c r="K72" i="5" s="1"/>
  <c r="F81" i="1"/>
  <c r="K81" i="1" s="1"/>
  <c r="E71" i="6" s="1"/>
  <c r="F80" i="1"/>
  <c r="K80" i="1" s="1"/>
  <c r="L80" i="1" s="1"/>
  <c r="F79" i="1"/>
  <c r="Q79" i="1" s="1"/>
  <c r="F78" i="1"/>
  <c r="K78" i="1" s="1"/>
  <c r="L78" i="1" s="1"/>
  <c r="F77" i="1"/>
  <c r="K77" i="1" s="1"/>
  <c r="L77" i="1" s="1"/>
  <c r="F76" i="1"/>
  <c r="Q76" i="1" s="1"/>
  <c r="R76" i="1" s="1"/>
  <c r="F75" i="1"/>
  <c r="Q75" i="1" s="1"/>
  <c r="R75" i="1" s="1"/>
  <c r="F74" i="1"/>
  <c r="Q74" i="1" s="1"/>
  <c r="F73" i="1"/>
  <c r="Q73" i="1" s="1"/>
  <c r="F72" i="1"/>
  <c r="Q72" i="1" s="1"/>
  <c r="R72" i="1" s="1"/>
  <c r="F71" i="1"/>
  <c r="Q71" i="1" s="1"/>
  <c r="R71" i="1" s="1"/>
  <c r="F70" i="1"/>
  <c r="Q70" i="1" s="1"/>
  <c r="R70" i="1" s="1"/>
  <c r="F69" i="1"/>
  <c r="K69" i="1" s="1"/>
  <c r="L69" i="1" s="1"/>
  <c r="F68" i="1"/>
  <c r="Q68" i="1" s="1"/>
  <c r="F67" i="1"/>
  <c r="Q67" i="1" s="1"/>
  <c r="F66" i="1"/>
  <c r="K66" i="1" s="1"/>
  <c r="L66" i="1" s="1"/>
  <c r="F65" i="1"/>
  <c r="Q65" i="1" s="1"/>
  <c r="F64" i="1"/>
  <c r="Q64" i="1" s="1"/>
  <c r="R64" i="1" s="1"/>
  <c r="F63" i="1"/>
  <c r="K63" i="1" s="1"/>
  <c r="F62" i="1"/>
  <c r="K62" i="1" s="1"/>
  <c r="L62" i="1" s="1"/>
  <c r="F61" i="1"/>
  <c r="Q61" i="1" s="1"/>
  <c r="H95" i="1"/>
  <c r="H94" i="1"/>
  <c r="S94" i="1" s="1"/>
  <c r="H93" i="1"/>
  <c r="H92" i="1"/>
  <c r="S92" i="1" s="1"/>
  <c r="M82" i="5" s="1"/>
  <c r="H91" i="1"/>
  <c r="S91" i="1" s="1"/>
  <c r="H90" i="1"/>
  <c r="H89" i="1"/>
  <c r="H88" i="1"/>
  <c r="S88" i="1" s="1"/>
  <c r="H87" i="1"/>
  <c r="H86" i="1"/>
  <c r="S86" i="1" s="1"/>
  <c r="H85" i="1"/>
  <c r="M85" i="1" s="1"/>
  <c r="H84" i="1"/>
  <c r="H83" i="1"/>
  <c r="H82" i="1"/>
  <c r="S82" i="1" s="1"/>
  <c r="H81" i="1"/>
  <c r="M81" i="1" s="1"/>
  <c r="G71" i="6" s="1"/>
  <c r="H80" i="1"/>
  <c r="S80" i="1" s="1"/>
  <c r="H79" i="1"/>
  <c r="S79" i="1" s="1"/>
  <c r="T79" i="1" s="1"/>
  <c r="H78" i="1"/>
  <c r="S78" i="1" s="1"/>
  <c r="H77" i="1"/>
  <c r="H76" i="1"/>
  <c r="S76" i="1" s="1"/>
  <c r="H75" i="1"/>
  <c r="H74" i="1"/>
  <c r="M74" i="1" s="1"/>
  <c r="N74" i="1" s="1"/>
  <c r="H73" i="1"/>
  <c r="S73" i="1" s="1"/>
  <c r="T73" i="1" s="1"/>
  <c r="H72" i="1"/>
  <c r="H71" i="1"/>
  <c r="S71" i="1" s="1"/>
  <c r="T71" i="1" s="1"/>
  <c r="H70" i="1"/>
  <c r="M70" i="1" s="1"/>
  <c r="N70" i="1" s="1"/>
  <c r="H69" i="1"/>
  <c r="H68" i="1"/>
  <c r="S68" i="1" s="1"/>
  <c r="H67" i="1"/>
  <c r="M67" i="1" s="1"/>
  <c r="N67" i="1" s="1"/>
  <c r="H66" i="1"/>
  <c r="H65" i="1"/>
  <c r="S65" i="1" s="1"/>
  <c r="T65" i="1" s="1"/>
  <c r="H64" i="1"/>
  <c r="M64" i="1" s="1"/>
  <c r="N64" i="1" s="1"/>
  <c r="H63" i="1"/>
  <c r="M63" i="1" s="1"/>
  <c r="H62" i="1"/>
  <c r="S62" i="1" s="1"/>
  <c r="H61" i="1"/>
  <c r="S61" i="1" s="1"/>
  <c r="T61" i="1" s="1"/>
  <c r="H60" i="1"/>
  <c r="S60" i="1" s="1"/>
  <c r="F60" i="1"/>
  <c r="K60" i="1" s="1"/>
  <c r="D60" i="1"/>
  <c r="I60" i="1" s="1"/>
  <c r="H52" i="1"/>
  <c r="H51" i="1"/>
  <c r="M51" i="1" s="1"/>
  <c r="N51" i="1" s="1"/>
  <c r="H50" i="1"/>
  <c r="H49" i="1"/>
  <c r="H48" i="1"/>
  <c r="S48" i="1" s="1"/>
  <c r="T48" i="1" s="1"/>
  <c r="H47" i="1"/>
  <c r="S47" i="1" s="1"/>
  <c r="T47" i="1" s="1"/>
  <c r="H46" i="1"/>
  <c r="H45" i="1"/>
  <c r="S45" i="1" s="1"/>
  <c r="H44" i="1"/>
  <c r="H43" i="1"/>
  <c r="H42" i="1"/>
  <c r="S42" i="1" s="1"/>
  <c r="T42" i="1" s="1"/>
  <c r="H41" i="1"/>
  <c r="S41" i="1" s="1"/>
  <c r="T41" i="1" s="1"/>
  <c r="H40" i="1"/>
  <c r="H39" i="1"/>
  <c r="S39" i="1" s="1"/>
  <c r="H38" i="1"/>
  <c r="H37" i="1"/>
  <c r="H36" i="1"/>
  <c r="S36" i="1" s="1"/>
  <c r="T36" i="1" s="1"/>
  <c r="H35" i="1"/>
  <c r="S35" i="1" s="1"/>
  <c r="T35" i="1" s="1"/>
  <c r="H34" i="1"/>
  <c r="H33" i="1"/>
  <c r="M33" i="1" s="1"/>
  <c r="N33" i="1" s="1"/>
  <c r="H32" i="1"/>
  <c r="H31" i="1"/>
  <c r="S31" i="1" s="1"/>
  <c r="H30" i="1"/>
  <c r="S30" i="1" s="1"/>
  <c r="T30" i="1" s="1"/>
  <c r="H29" i="1"/>
  <c r="S29" i="1" s="1"/>
  <c r="T29" i="1" s="1"/>
  <c r="H28" i="1"/>
  <c r="H27" i="1"/>
  <c r="S27" i="1" s="1"/>
  <c r="H26" i="1"/>
  <c r="H25" i="1"/>
  <c r="S25" i="1" s="1"/>
  <c r="H24" i="1"/>
  <c r="S24" i="1" s="1"/>
  <c r="T24" i="1" s="1"/>
  <c r="H23" i="1"/>
  <c r="S23" i="1" s="1"/>
  <c r="T23" i="1" s="1"/>
  <c r="H22" i="1"/>
  <c r="H21" i="1"/>
  <c r="S21" i="1" s="1"/>
  <c r="H20" i="1"/>
  <c r="H19" i="1"/>
  <c r="S19" i="1" s="1"/>
  <c r="H18" i="1"/>
  <c r="S18" i="1" s="1"/>
  <c r="T18" i="1" s="1"/>
  <c r="F52" i="1"/>
  <c r="Q52" i="1" s="1"/>
  <c r="R52" i="1" s="1"/>
  <c r="F51" i="1"/>
  <c r="K51" i="1" s="1"/>
  <c r="F50" i="1"/>
  <c r="Q50" i="1" s="1"/>
  <c r="F49" i="1"/>
  <c r="Q49" i="1" s="1"/>
  <c r="F48" i="1"/>
  <c r="K48" i="1" s="1"/>
  <c r="L48" i="1" s="1"/>
  <c r="F47" i="1"/>
  <c r="Q47" i="1" s="1"/>
  <c r="R47" i="1" s="1"/>
  <c r="F46" i="1"/>
  <c r="K46" i="1" s="1"/>
  <c r="F45" i="1"/>
  <c r="K45" i="1" s="1"/>
  <c r="F44" i="1"/>
  <c r="Q44" i="1" s="1"/>
  <c r="F43" i="1"/>
  <c r="Q43" i="1" s="1"/>
  <c r="F42" i="1"/>
  <c r="K42" i="1" s="1"/>
  <c r="L42" i="1" s="1"/>
  <c r="F41" i="1"/>
  <c r="Q41" i="1" s="1"/>
  <c r="R41" i="1" s="1"/>
  <c r="F40" i="1"/>
  <c r="Q40" i="1" s="1"/>
  <c r="R40" i="1" s="1"/>
  <c r="F39" i="1"/>
  <c r="K39" i="1" s="1"/>
  <c r="F38" i="1"/>
  <c r="Q38" i="1" s="1"/>
  <c r="F37" i="1"/>
  <c r="Q37" i="1" s="1"/>
  <c r="F36" i="1"/>
  <c r="K36" i="1" s="1"/>
  <c r="L36" i="1" s="1"/>
  <c r="F35" i="1"/>
  <c r="Q35" i="1" s="1"/>
  <c r="R35" i="1" s="1"/>
  <c r="F34" i="1"/>
  <c r="Q34" i="1" s="1"/>
  <c r="R34" i="1" s="1"/>
  <c r="F33" i="1"/>
  <c r="K33" i="1" s="1"/>
  <c r="F32" i="1"/>
  <c r="Q32" i="1" s="1"/>
  <c r="F31" i="1"/>
  <c r="Q31" i="1" s="1"/>
  <c r="F30" i="1"/>
  <c r="K30" i="1" s="1"/>
  <c r="L30" i="1" s="1"/>
  <c r="F29" i="1"/>
  <c r="Q29" i="1" s="1"/>
  <c r="R29" i="1" s="1"/>
  <c r="F28" i="1"/>
  <c r="K28" i="1" s="1"/>
  <c r="F27" i="1"/>
  <c r="K27" i="1" s="1"/>
  <c r="F26" i="1"/>
  <c r="Q26" i="1" s="1"/>
  <c r="F25" i="1"/>
  <c r="Q25" i="1" s="1"/>
  <c r="F24" i="1"/>
  <c r="K24" i="1" s="1"/>
  <c r="L24" i="1" s="1"/>
  <c r="F23" i="1"/>
  <c r="Q23" i="1" s="1"/>
  <c r="R23" i="1" s="1"/>
  <c r="F22" i="1"/>
  <c r="Q22" i="1" s="1"/>
  <c r="R22" i="1" s="1"/>
  <c r="F21" i="1"/>
  <c r="K21" i="1" s="1"/>
  <c r="F20" i="1"/>
  <c r="Q20" i="1" s="1"/>
  <c r="F19" i="1"/>
  <c r="Q19" i="1" s="1"/>
  <c r="F18" i="1"/>
  <c r="K18" i="1" s="1"/>
  <c r="L18" i="1" s="1"/>
  <c r="D52" i="1"/>
  <c r="I52" i="1" s="1"/>
  <c r="D51" i="1"/>
  <c r="O51" i="1" s="1"/>
  <c r="P51" i="1" s="1"/>
  <c r="D50" i="1"/>
  <c r="O50" i="1" s="1"/>
  <c r="P50" i="1" s="1"/>
  <c r="J40" i="6" s="1"/>
  <c r="D49" i="1"/>
  <c r="I49" i="1" s="1"/>
  <c r="J49" i="1" s="1"/>
  <c r="D48" i="1"/>
  <c r="D47" i="1"/>
  <c r="O47" i="1" s="1"/>
  <c r="D46" i="1"/>
  <c r="I46" i="1" s="1"/>
  <c r="D45" i="1"/>
  <c r="O45" i="1" s="1"/>
  <c r="P45" i="1" s="1"/>
  <c r="D44" i="1"/>
  <c r="O44" i="1" s="1"/>
  <c r="D43" i="1"/>
  <c r="I43" i="1" s="1"/>
  <c r="J43" i="1" s="1"/>
  <c r="D42" i="1"/>
  <c r="D41" i="1"/>
  <c r="O41" i="1" s="1"/>
  <c r="D40" i="1"/>
  <c r="I40" i="1" s="1"/>
  <c r="D39" i="1"/>
  <c r="O39" i="1" s="1"/>
  <c r="P39" i="1" s="1"/>
  <c r="D38" i="1"/>
  <c r="O38" i="1" s="1"/>
  <c r="D37" i="1"/>
  <c r="I37" i="1" s="1"/>
  <c r="J37" i="1" s="1"/>
  <c r="D36" i="1"/>
  <c r="D35" i="1"/>
  <c r="O35" i="1" s="1"/>
  <c r="D34" i="1"/>
  <c r="I34" i="1" s="1"/>
  <c r="D33" i="1"/>
  <c r="O33" i="1" s="1"/>
  <c r="P33" i="1" s="1"/>
  <c r="D32" i="1"/>
  <c r="O32" i="1" s="1"/>
  <c r="D31" i="1"/>
  <c r="I31" i="1" s="1"/>
  <c r="J31" i="1" s="1"/>
  <c r="D30" i="1"/>
  <c r="D29" i="1"/>
  <c r="O29" i="1" s="1"/>
  <c r="D28" i="1"/>
  <c r="I28" i="1" s="1"/>
  <c r="D27" i="1"/>
  <c r="O27" i="1" s="1"/>
  <c r="P27" i="1" s="1"/>
  <c r="D26" i="1"/>
  <c r="O26" i="1" s="1"/>
  <c r="P26" i="1" s="1"/>
  <c r="J16" i="6" s="1"/>
  <c r="D25" i="1"/>
  <c r="I25" i="1" s="1"/>
  <c r="J25" i="1" s="1"/>
  <c r="D24" i="1"/>
  <c r="D23" i="1"/>
  <c r="O23" i="1" s="1"/>
  <c r="D22" i="1"/>
  <c r="I22" i="1" s="1"/>
  <c r="D21" i="1"/>
  <c r="O21" i="1" s="1"/>
  <c r="P21" i="1" s="1"/>
  <c r="D20" i="1"/>
  <c r="O20" i="1" s="1"/>
  <c r="D19" i="1"/>
  <c r="I19" i="1" s="1"/>
  <c r="J19" i="1" s="1"/>
  <c r="D18" i="1"/>
  <c r="H17" i="1"/>
  <c r="F17" i="1"/>
  <c r="K17" i="1" s="1"/>
  <c r="D17" i="1"/>
  <c r="O17" i="1" s="1"/>
  <c r="P17" i="1" s="1"/>
  <c r="P100" i="6" l="1"/>
  <c r="R100" i="6"/>
  <c r="Q100" i="6"/>
  <c r="X211" i="6"/>
  <c r="W211" i="6"/>
  <c r="V211" i="6"/>
  <c r="M95" i="6"/>
  <c r="M113" i="6"/>
  <c r="V97" i="6"/>
  <c r="W97" i="6"/>
  <c r="X97" i="6"/>
  <c r="X170" i="6"/>
  <c r="W170" i="6"/>
  <c r="V170" i="6"/>
  <c r="X191" i="6"/>
  <c r="W191" i="6"/>
  <c r="V191" i="6"/>
  <c r="X202" i="6"/>
  <c r="W202" i="6"/>
  <c r="V202" i="6"/>
  <c r="X192" i="6"/>
  <c r="W192" i="6"/>
  <c r="V192" i="6"/>
  <c r="X148" i="6"/>
  <c r="W148" i="6"/>
  <c r="V148" i="6"/>
  <c r="X166" i="6"/>
  <c r="W166" i="6"/>
  <c r="V166" i="6"/>
  <c r="X199" i="6"/>
  <c r="W199" i="6"/>
  <c r="V199" i="6"/>
  <c r="X118" i="6"/>
  <c r="W118" i="6"/>
  <c r="V118" i="6"/>
  <c r="X71" i="6"/>
  <c r="W71" i="6"/>
  <c r="V71" i="6"/>
  <c r="U71" i="6"/>
  <c r="T71" i="6"/>
  <c r="S71" i="6"/>
  <c r="L17" i="1"/>
  <c r="F7" i="6" s="1"/>
  <c r="E7" i="6"/>
  <c r="P20" i="1"/>
  <c r="J10" i="6" s="1"/>
  <c r="I10" i="6"/>
  <c r="J22" i="1"/>
  <c r="D12" i="6" s="1"/>
  <c r="C12" i="6"/>
  <c r="P23" i="1"/>
  <c r="I13" i="6"/>
  <c r="J28" i="1"/>
  <c r="D18" i="6" s="1"/>
  <c r="C18" i="6"/>
  <c r="P29" i="1"/>
  <c r="I19" i="6"/>
  <c r="P32" i="1"/>
  <c r="J22" i="6" s="1"/>
  <c r="I22" i="6"/>
  <c r="J34" i="1"/>
  <c r="D24" i="6" s="1"/>
  <c r="C24" i="6"/>
  <c r="P35" i="1"/>
  <c r="I25" i="6"/>
  <c r="P38" i="1"/>
  <c r="J28" i="6" s="1"/>
  <c r="I28" i="6"/>
  <c r="J40" i="1"/>
  <c r="D30" i="6" s="1"/>
  <c r="C30" i="6"/>
  <c r="P41" i="1"/>
  <c r="I31" i="6"/>
  <c r="P44" i="1"/>
  <c r="J34" i="6" s="1"/>
  <c r="I34" i="6"/>
  <c r="J46" i="1"/>
  <c r="D36" i="6" s="1"/>
  <c r="C36" i="6"/>
  <c r="P47" i="1"/>
  <c r="I37" i="6"/>
  <c r="J52" i="1"/>
  <c r="D42" i="6" s="1"/>
  <c r="C42" i="6"/>
  <c r="R19" i="1"/>
  <c r="K9" i="6"/>
  <c r="R20" i="1"/>
  <c r="L10" i="6" s="1"/>
  <c r="K10" i="6"/>
  <c r="L21" i="1"/>
  <c r="E11" i="6"/>
  <c r="R25" i="1"/>
  <c r="K15" i="6"/>
  <c r="R26" i="1"/>
  <c r="L16" i="6" s="1"/>
  <c r="K16" i="6"/>
  <c r="L27" i="1"/>
  <c r="E17" i="6"/>
  <c r="L28" i="1"/>
  <c r="E18" i="6"/>
  <c r="R31" i="1"/>
  <c r="K21" i="6"/>
  <c r="R32" i="1"/>
  <c r="L22" i="6" s="1"/>
  <c r="K22" i="6"/>
  <c r="L33" i="1"/>
  <c r="E23" i="6"/>
  <c r="R37" i="1"/>
  <c r="K27" i="6"/>
  <c r="R38" i="1"/>
  <c r="L28" i="6" s="1"/>
  <c r="K28" i="6"/>
  <c r="L39" i="1"/>
  <c r="E29" i="6"/>
  <c r="R43" i="1"/>
  <c r="K33" i="6"/>
  <c r="R44" i="1"/>
  <c r="L34" i="6" s="1"/>
  <c r="K34" i="6"/>
  <c r="L45" i="1"/>
  <c r="E35" i="6"/>
  <c r="L46" i="1"/>
  <c r="E36" i="6"/>
  <c r="R49" i="1"/>
  <c r="K39" i="6"/>
  <c r="R50" i="1"/>
  <c r="L40" i="6" s="1"/>
  <c r="K40" i="6"/>
  <c r="L51" i="1"/>
  <c r="E41" i="6"/>
  <c r="T19" i="1"/>
  <c r="M9" i="6"/>
  <c r="T21" i="1"/>
  <c r="M11" i="6"/>
  <c r="T25" i="1"/>
  <c r="M15" i="6"/>
  <c r="T27" i="1"/>
  <c r="M17" i="6"/>
  <c r="T31" i="1"/>
  <c r="M21" i="6"/>
  <c r="T39" i="1"/>
  <c r="M29" i="6"/>
  <c r="T45" i="1"/>
  <c r="M35" i="6"/>
  <c r="J60" i="1"/>
  <c r="D50" i="6" s="1"/>
  <c r="C50" i="6"/>
  <c r="L60" i="1"/>
  <c r="E50" i="6"/>
  <c r="T60" i="1"/>
  <c r="N50" i="6" s="1"/>
  <c r="M50" i="6"/>
  <c r="T62" i="1"/>
  <c r="N52" i="6" s="1"/>
  <c r="M52" i="6"/>
  <c r="N63" i="1"/>
  <c r="G53" i="6"/>
  <c r="T68" i="1"/>
  <c r="N58" i="6" s="1"/>
  <c r="M58" i="6"/>
  <c r="T76" i="1"/>
  <c r="N66" i="6" s="1"/>
  <c r="M66" i="6"/>
  <c r="T78" i="1"/>
  <c r="N68" i="6" s="1"/>
  <c r="M68" i="6"/>
  <c r="T80" i="1"/>
  <c r="N70" i="6" s="1"/>
  <c r="M70" i="6"/>
  <c r="M72" i="5"/>
  <c r="M72" i="6"/>
  <c r="M76" i="5"/>
  <c r="M76" i="6"/>
  <c r="M78" i="5"/>
  <c r="M78" i="6"/>
  <c r="M84" i="5"/>
  <c r="M84" i="6"/>
  <c r="R61" i="1"/>
  <c r="L51" i="6" s="1"/>
  <c r="K51" i="6"/>
  <c r="L63" i="1"/>
  <c r="E53" i="6"/>
  <c r="R65" i="1"/>
  <c r="L55" i="6" s="1"/>
  <c r="K55" i="6"/>
  <c r="R67" i="1"/>
  <c r="K57" i="6"/>
  <c r="R68" i="1"/>
  <c r="L58" i="6" s="1"/>
  <c r="K58" i="6"/>
  <c r="R73" i="1"/>
  <c r="L63" i="6" s="1"/>
  <c r="K63" i="6"/>
  <c r="R74" i="1"/>
  <c r="L64" i="6" s="1"/>
  <c r="K64" i="6"/>
  <c r="R79" i="1"/>
  <c r="L69" i="6" s="1"/>
  <c r="K69" i="6"/>
  <c r="K73" i="5"/>
  <c r="K73" i="6"/>
  <c r="E77" i="5"/>
  <c r="E77" i="6"/>
  <c r="K78" i="5"/>
  <c r="K78" i="6"/>
  <c r="E79" i="5"/>
  <c r="E79" i="6"/>
  <c r="E83" i="5"/>
  <c r="E83" i="6"/>
  <c r="K84" i="5"/>
  <c r="K84" i="6"/>
  <c r="E85" i="5"/>
  <c r="E85" i="6"/>
  <c r="P63" i="1"/>
  <c r="I53" i="6"/>
  <c r="P67" i="1"/>
  <c r="I57" i="6"/>
  <c r="J74" i="1"/>
  <c r="C64" i="6"/>
  <c r="P79" i="1"/>
  <c r="I69" i="6"/>
  <c r="I75" i="5"/>
  <c r="I75" i="6"/>
  <c r="I81" i="5"/>
  <c r="I81" i="6"/>
  <c r="R146" i="1"/>
  <c r="L136" i="6" s="1"/>
  <c r="K136" i="6"/>
  <c r="J189" i="1"/>
  <c r="C179" i="6"/>
  <c r="L218" i="2"/>
  <c r="J179" i="2"/>
  <c r="C169" i="6"/>
  <c r="J173" i="2"/>
  <c r="J167" i="2"/>
  <c r="C157" i="6"/>
  <c r="J161" i="2"/>
  <c r="C151" i="6"/>
  <c r="J155" i="2"/>
  <c r="J149" i="2"/>
  <c r="C139" i="6"/>
  <c r="J146" i="2"/>
  <c r="R209" i="2"/>
  <c r="R194" i="2"/>
  <c r="K184" i="6"/>
  <c r="L217" i="2"/>
  <c r="L181" i="2"/>
  <c r="L175" i="2"/>
  <c r="L169" i="2"/>
  <c r="L163" i="2"/>
  <c r="L157" i="2"/>
  <c r="L151" i="2"/>
  <c r="L223" i="2"/>
  <c r="L215" i="2"/>
  <c r="J181" i="2"/>
  <c r="J175" i="2"/>
  <c r="C165" i="6"/>
  <c r="J169" i="2"/>
  <c r="J163" i="2"/>
  <c r="J157" i="2"/>
  <c r="C147" i="6"/>
  <c r="J151" i="2"/>
  <c r="L135" i="2"/>
  <c r="L129" i="2"/>
  <c r="J136" i="2"/>
  <c r="J130" i="2"/>
  <c r="J124" i="2"/>
  <c r="J118" i="2"/>
  <c r="J112" i="2"/>
  <c r="L222" i="2"/>
  <c r="E212" i="6"/>
  <c r="L199" i="2"/>
  <c r="J106" i="2"/>
  <c r="P106" i="2"/>
  <c r="J96" i="6" s="1"/>
  <c r="I96" i="6"/>
  <c r="R91" i="2"/>
  <c r="K81" i="6"/>
  <c r="L80" i="2"/>
  <c r="E70" i="6"/>
  <c r="L74" i="2"/>
  <c r="L68" i="2"/>
  <c r="L62" i="2"/>
  <c r="E52" i="6"/>
  <c r="T93" i="2"/>
  <c r="R85" i="2"/>
  <c r="K75" i="6"/>
  <c r="L179" i="2"/>
  <c r="E169" i="6"/>
  <c r="L173" i="2"/>
  <c r="L167" i="2"/>
  <c r="L161" i="2"/>
  <c r="E151" i="6"/>
  <c r="L155" i="2"/>
  <c r="L149" i="2"/>
  <c r="J178" i="2"/>
  <c r="C168" i="6"/>
  <c r="P178" i="2"/>
  <c r="J168" i="6" s="1"/>
  <c r="J172" i="2"/>
  <c r="P172" i="2"/>
  <c r="J166" i="2"/>
  <c r="P166" i="2"/>
  <c r="J156" i="6" s="1"/>
  <c r="J160" i="2"/>
  <c r="C150" i="6"/>
  <c r="P160" i="2"/>
  <c r="J150" i="6" s="1"/>
  <c r="J154" i="2"/>
  <c r="P154" i="2"/>
  <c r="J144" i="6" s="1"/>
  <c r="J148" i="2"/>
  <c r="P148" i="2"/>
  <c r="J138" i="6" s="1"/>
  <c r="N86" i="2"/>
  <c r="L195" i="2"/>
  <c r="R195" i="2"/>
  <c r="L153" i="2"/>
  <c r="J147" i="2"/>
  <c r="C137" i="6"/>
  <c r="J176" i="2"/>
  <c r="P176" i="2"/>
  <c r="J166" i="6" s="1"/>
  <c r="I166" i="6"/>
  <c r="J170" i="2"/>
  <c r="C160" i="6"/>
  <c r="P170" i="2"/>
  <c r="J160" i="6" s="1"/>
  <c r="J164" i="2"/>
  <c r="P164" i="2"/>
  <c r="J154" i="6" s="1"/>
  <c r="I154" i="6"/>
  <c r="J158" i="2"/>
  <c r="C148" i="6"/>
  <c r="P158" i="2"/>
  <c r="J148" i="6" s="1"/>
  <c r="J152" i="2"/>
  <c r="P152" i="2"/>
  <c r="J142" i="6" s="1"/>
  <c r="I142" i="6"/>
  <c r="J89" i="2"/>
  <c r="R60" i="2"/>
  <c r="E38" i="6"/>
  <c r="E26" i="6"/>
  <c r="E14" i="6"/>
  <c r="R17" i="2"/>
  <c r="L198" i="2"/>
  <c r="R198" i="2"/>
  <c r="L178" i="2"/>
  <c r="R178" i="2"/>
  <c r="L168" i="6" s="1"/>
  <c r="K168" i="6"/>
  <c r="L154" i="2"/>
  <c r="R154" i="2"/>
  <c r="K144" i="6"/>
  <c r="R221" i="2"/>
  <c r="L159" i="2"/>
  <c r="E149" i="6"/>
  <c r="J153" i="2"/>
  <c r="L146" i="2"/>
  <c r="L116" i="2"/>
  <c r="J133" i="2"/>
  <c r="P133" i="2"/>
  <c r="J123" i="6" s="1"/>
  <c r="I123" i="6"/>
  <c r="J121" i="2"/>
  <c r="P121" i="2"/>
  <c r="J111" i="6" s="1"/>
  <c r="I111" i="6"/>
  <c r="J109" i="2"/>
  <c r="P109" i="2"/>
  <c r="J99" i="6" s="1"/>
  <c r="I99" i="6"/>
  <c r="T91" i="2"/>
  <c r="M81" i="6"/>
  <c r="J83" i="2"/>
  <c r="J65" i="2"/>
  <c r="T85" i="2"/>
  <c r="N85" i="2"/>
  <c r="G75" i="6"/>
  <c r="N79" i="2"/>
  <c r="T79" i="2"/>
  <c r="N69" i="6" s="1"/>
  <c r="M69" i="6"/>
  <c r="N73" i="2"/>
  <c r="T73" i="2"/>
  <c r="M63" i="6"/>
  <c r="N67" i="2"/>
  <c r="G57" i="6"/>
  <c r="T67" i="2"/>
  <c r="N61" i="2"/>
  <c r="T61" i="2"/>
  <c r="N51" i="6" s="1"/>
  <c r="M51" i="6"/>
  <c r="L90" i="2"/>
  <c r="R90" i="2"/>
  <c r="K80" i="6"/>
  <c r="L84" i="2"/>
  <c r="E74" i="6"/>
  <c r="R84" i="2"/>
  <c r="L78" i="2"/>
  <c r="E68" i="6"/>
  <c r="R78" i="2"/>
  <c r="L72" i="2"/>
  <c r="R72" i="2"/>
  <c r="L62" i="6" s="1"/>
  <c r="K62" i="6"/>
  <c r="L66" i="2"/>
  <c r="E56" i="6"/>
  <c r="R66" i="2"/>
  <c r="P60" i="2"/>
  <c r="M38" i="6"/>
  <c r="M26" i="6"/>
  <c r="M14" i="6"/>
  <c r="K37" i="6"/>
  <c r="K25" i="6"/>
  <c r="K13" i="6"/>
  <c r="P177" i="2"/>
  <c r="J167" i="6" s="1"/>
  <c r="I167" i="6"/>
  <c r="R220" i="2"/>
  <c r="L210" i="6" s="1"/>
  <c r="L165" i="2"/>
  <c r="J159" i="2"/>
  <c r="R122" i="2"/>
  <c r="L112" i="6" s="1"/>
  <c r="K112" i="6"/>
  <c r="M112" i="6" s="1"/>
  <c r="R109" i="2"/>
  <c r="P138" i="2"/>
  <c r="J128" i="6" s="1"/>
  <c r="J138" i="2"/>
  <c r="C128" i="6"/>
  <c r="P132" i="2"/>
  <c r="J122" i="6" s="1"/>
  <c r="J132" i="2"/>
  <c r="P126" i="2"/>
  <c r="J116" i="6" s="1"/>
  <c r="J126" i="2"/>
  <c r="P120" i="2"/>
  <c r="J110" i="6" s="1"/>
  <c r="J120" i="2"/>
  <c r="C110" i="6"/>
  <c r="P114" i="2"/>
  <c r="J104" i="6" s="1"/>
  <c r="J114" i="2"/>
  <c r="P108" i="2"/>
  <c r="J98" i="6" s="1"/>
  <c r="J108" i="2"/>
  <c r="R95" i="2"/>
  <c r="L94" i="2"/>
  <c r="L88" i="2"/>
  <c r="T90" i="2"/>
  <c r="N90" i="2"/>
  <c r="N84" i="2"/>
  <c r="T84" i="2"/>
  <c r="J94" i="2"/>
  <c r="P94" i="2"/>
  <c r="I84" i="6"/>
  <c r="P88" i="2"/>
  <c r="I78" i="6"/>
  <c r="J88" i="2"/>
  <c r="J82" i="2"/>
  <c r="C72" i="6"/>
  <c r="P82" i="2"/>
  <c r="J76" i="2"/>
  <c r="P76" i="2"/>
  <c r="I66" i="6"/>
  <c r="J70" i="2"/>
  <c r="P70" i="2"/>
  <c r="I60" i="6"/>
  <c r="J64" i="2"/>
  <c r="C54" i="6"/>
  <c r="P64" i="2"/>
  <c r="M37" i="6"/>
  <c r="M25" i="6"/>
  <c r="M13" i="6"/>
  <c r="K24" i="6"/>
  <c r="K12" i="6"/>
  <c r="I35" i="6"/>
  <c r="I23" i="6"/>
  <c r="I11" i="6"/>
  <c r="L166" i="2"/>
  <c r="E156" i="6"/>
  <c r="R166" i="2"/>
  <c r="L156" i="6" s="1"/>
  <c r="L160" i="2"/>
  <c r="R160" i="2"/>
  <c r="L150" i="6" s="1"/>
  <c r="K150" i="6"/>
  <c r="L213" i="2"/>
  <c r="L171" i="2"/>
  <c r="E161" i="6"/>
  <c r="J165" i="2"/>
  <c r="R128" i="2"/>
  <c r="L118" i="6" s="1"/>
  <c r="R115" i="2"/>
  <c r="L105" i="6" s="1"/>
  <c r="L132" i="2"/>
  <c r="R132" i="2"/>
  <c r="L122" i="6" s="1"/>
  <c r="K122" i="6"/>
  <c r="R126" i="2"/>
  <c r="L116" i="6" s="1"/>
  <c r="K116" i="6"/>
  <c r="L126" i="2"/>
  <c r="R120" i="2"/>
  <c r="L110" i="6" s="1"/>
  <c r="K110" i="6"/>
  <c r="L120" i="2"/>
  <c r="R114" i="2"/>
  <c r="L104" i="6" s="1"/>
  <c r="K104" i="6"/>
  <c r="L114" i="2"/>
  <c r="R108" i="2"/>
  <c r="L98" i="6" s="1"/>
  <c r="K98" i="6"/>
  <c r="L108" i="2"/>
  <c r="P137" i="2"/>
  <c r="J127" i="6" s="1"/>
  <c r="I127" i="6"/>
  <c r="J137" i="2"/>
  <c r="P131" i="2"/>
  <c r="J121" i="6" s="1"/>
  <c r="I121" i="6"/>
  <c r="J131" i="2"/>
  <c r="P125" i="2"/>
  <c r="J115" i="6" s="1"/>
  <c r="I115" i="6"/>
  <c r="J125" i="2"/>
  <c r="P119" i="2"/>
  <c r="J109" i="6" s="1"/>
  <c r="I109" i="6"/>
  <c r="J119" i="2"/>
  <c r="P113" i="2"/>
  <c r="J103" i="6" s="1"/>
  <c r="I103" i="6"/>
  <c r="J113" i="2"/>
  <c r="P107" i="2"/>
  <c r="J97" i="6" s="1"/>
  <c r="I97" i="6"/>
  <c r="J107" i="2"/>
  <c r="P95" i="2"/>
  <c r="T89" i="2"/>
  <c r="T71" i="2"/>
  <c r="N61" i="6" s="1"/>
  <c r="M61" i="6"/>
  <c r="N78" i="2"/>
  <c r="J71" i="2"/>
  <c r="L82" i="2"/>
  <c r="R82" i="2"/>
  <c r="K72" i="6"/>
  <c r="L76" i="2"/>
  <c r="R76" i="2"/>
  <c r="L66" i="6" s="1"/>
  <c r="K66" i="6"/>
  <c r="L70" i="2"/>
  <c r="R70" i="2"/>
  <c r="L60" i="6" s="1"/>
  <c r="K60" i="6"/>
  <c r="L64" i="2"/>
  <c r="R64" i="2"/>
  <c r="L54" i="6" s="1"/>
  <c r="K54" i="6"/>
  <c r="E32" i="6"/>
  <c r="E20" i="6"/>
  <c r="E8" i="6"/>
  <c r="J171" i="2"/>
  <c r="C161" i="6"/>
  <c r="L172" i="2"/>
  <c r="E162" i="6"/>
  <c r="R172" i="2"/>
  <c r="L148" i="2"/>
  <c r="E138" i="6"/>
  <c r="R148" i="2"/>
  <c r="L138" i="6" s="1"/>
  <c r="R193" i="2"/>
  <c r="K183" i="6"/>
  <c r="R189" i="2"/>
  <c r="K179" i="6"/>
  <c r="R134" i="2"/>
  <c r="L124" i="6" s="1"/>
  <c r="K124" i="6"/>
  <c r="R118" i="2"/>
  <c r="L108" i="6" s="1"/>
  <c r="R107" i="2"/>
  <c r="L97" i="6" s="1"/>
  <c r="L123" i="2"/>
  <c r="J117" i="2"/>
  <c r="R93" i="2"/>
  <c r="R87" i="2"/>
  <c r="T77" i="2"/>
  <c r="P72" i="2"/>
  <c r="I62" i="6"/>
  <c r="P62" i="2"/>
  <c r="N88" i="2"/>
  <c r="L77" i="2"/>
  <c r="E67" i="6"/>
  <c r="L73" i="2"/>
  <c r="N64" i="2"/>
  <c r="G54" i="6"/>
  <c r="M20" i="6"/>
  <c r="K31" i="6"/>
  <c r="C33" i="6"/>
  <c r="R224" i="2"/>
  <c r="K214" i="6"/>
  <c r="R192" i="2"/>
  <c r="L182" i="6" s="1"/>
  <c r="P189" i="2"/>
  <c r="L174" i="2"/>
  <c r="L162" i="2"/>
  <c r="E152" i="6"/>
  <c r="L150" i="2"/>
  <c r="E140" i="6"/>
  <c r="P134" i="2"/>
  <c r="J124" i="6" s="1"/>
  <c r="I124" i="6"/>
  <c r="M124" i="6" s="1"/>
  <c r="R125" i="2"/>
  <c r="L115" i="6" s="1"/>
  <c r="K115" i="6"/>
  <c r="R106" i="2"/>
  <c r="L96" i="6" s="1"/>
  <c r="K96" i="6"/>
  <c r="L117" i="2"/>
  <c r="J129" i="2"/>
  <c r="J116" i="2"/>
  <c r="P93" i="2"/>
  <c r="I83" i="6"/>
  <c r="P87" i="2"/>
  <c r="I77" i="6"/>
  <c r="T81" i="2"/>
  <c r="R71" i="2"/>
  <c r="L61" i="6" s="1"/>
  <c r="K61" i="6"/>
  <c r="P66" i="2"/>
  <c r="I56" i="6"/>
  <c r="P61" i="2"/>
  <c r="I51" i="6"/>
  <c r="L86" i="2"/>
  <c r="E76" i="6"/>
  <c r="J77" i="2"/>
  <c r="N68" i="2"/>
  <c r="M19" i="6"/>
  <c r="K30" i="6"/>
  <c r="I41" i="6"/>
  <c r="I17" i="6"/>
  <c r="R113" i="2"/>
  <c r="L103" i="6" s="1"/>
  <c r="K103" i="6"/>
  <c r="N76" i="2"/>
  <c r="L147" i="2"/>
  <c r="R131" i="2"/>
  <c r="L121" i="6" s="1"/>
  <c r="K121" i="6"/>
  <c r="R112" i="2"/>
  <c r="L102" i="6" s="1"/>
  <c r="P104" i="2"/>
  <c r="J94" i="6" s="1"/>
  <c r="I94" i="6"/>
  <c r="L105" i="2"/>
  <c r="J127" i="2"/>
  <c r="J111" i="2"/>
  <c r="P90" i="2"/>
  <c r="I80" i="6"/>
  <c r="P80" i="2"/>
  <c r="P75" i="2"/>
  <c r="I65" i="6"/>
  <c r="L92" i="2"/>
  <c r="E82" i="6"/>
  <c r="J85" i="2"/>
  <c r="N80" i="2"/>
  <c r="N75" i="2"/>
  <c r="N70" i="2"/>
  <c r="G60" i="6"/>
  <c r="J67" i="2"/>
  <c r="J63" i="2"/>
  <c r="M32" i="6"/>
  <c r="M8" i="6"/>
  <c r="K19" i="6"/>
  <c r="G41" i="6"/>
  <c r="G23" i="6"/>
  <c r="C39" i="6"/>
  <c r="C27" i="6"/>
  <c r="R81" i="2"/>
  <c r="R202" i="2"/>
  <c r="L214" i="2"/>
  <c r="E204" i="6"/>
  <c r="J180" i="2"/>
  <c r="L168" i="2"/>
  <c r="E158" i="6"/>
  <c r="L156" i="2"/>
  <c r="R137" i="2"/>
  <c r="L127" i="6" s="1"/>
  <c r="K127" i="6"/>
  <c r="R130" i="2"/>
  <c r="L120" i="6" s="1"/>
  <c r="R121" i="2"/>
  <c r="L111" i="6" s="1"/>
  <c r="K111" i="6"/>
  <c r="R110" i="2"/>
  <c r="L100" i="6" s="1"/>
  <c r="K100" i="6"/>
  <c r="L138" i="2"/>
  <c r="J123" i="2"/>
  <c r="R89" i="2"/>
  <c r="P84" i="2"/>
  <c r="I74" i="6"/>
  <c r="P74" i="2"/>
  <c r="P69" i="2"/>
  <c r="I59" i="6"/>
  <c r="T63" i="2"/>
  <c r="J92" i="2"/>
  <c r="C82" i="6"/>
  <c r="L83" i="2"/>
  <c r="L79" i="2"/>
  <c r="N66" i="2"/>
  <c r="N62" i="2"/>
  <c r="M31" i="6"/>
  <c r="K42" i="6"/>
  <c r="I29" i="6"/>
  <c r="T17" i="2"/>
  <c r="R75" i="2"/>
  <c r="L65" i="6" s="1"/>
  <c r="K65" i="6"/>
  <c r="N94" i="2"/>
  <c r="C15" i="6"/>
  <c r="R201" i="2"/>
  <c r="L211" i="2"/>
  <c r="E201" i="6"/>
  <c r="R176" i="2"/>
  <c r="L166" i="6" s="1"/>
  <c r="R164" i="2"/>
  <c r="L154" i="6" s="1"/>
  <c r="R152" i="2"/>
  <c r="L142" i="6" s="1"/>
  <c r="K142" i="6"/>
  <c r="L177" i="2"/>
  <c r="J168" i="2"/>
  <c r="J156" i="2"/>
  <c r="R136" i="2"/>
  <c r="L126" i="6" s="1"/>
  <c r="R119" i="2"/>
  <c r="L109" i="6" s="1"/>
  <c r="K109" i="6"/>
  <c r="P110" i="2"/>
  <c r="J100" i="6" s="1"/>
  <c r="L127" i="2"/>
  <c r="J135" i="2"/>
  <c r="J122" i="2"/>
  <c r="J105" i="2"/>
  <c r="R103" i="2"/>
  <c r="L93" i="6" s="1"/>
  <c r="K93" i="6"/>
  <c r="T95" i="2"/>
  <c r="T87" i="2"/>
  <c r="T83" i="2"/>
  <c r="P78" i="2"/>
  <c r="I68" i="6"/>
  <c r="P73" i="2"/>
  <c r="I63" i="6"/>
  <c r="P68" i="2"/>
  <c r="R63" i="2"/>
  <c r="J91" i="2"/>
  <c r="N82" i="2"/>
  <c r="J79" i="2"/>
  <c r="N74" i="2"/>
  <c r="G64" i="6"/>
  <c r="L69" i="2"/>
  <c r="E59" i="6"/>
  <c r="L65" i="2"/>
  <c r="L61" i="2"/>
  <c r="C21" i="6"/>
  <c r="C9" i="6"/>
  <c r="P17" i="2"/>
  <c r="J86" i="2"/>
  <c r="R158" i="2"/>
  <c r="L148" i="6" s="1"/>
  <c r="R104" i="2"/>
  <c r="L94" i="6" s="1"/>
  <c r="K94" i="6"/>
  <c r="T92" i="2"/>
  <c r="M82" i="6"/>
  <c r="J150" i="2"/>
  <c r="J115" i="2"/>
  <c r="J81" i="2"/>
  <c r="N60" i="2"/>
  <c r="R180" i="2"/>
  <c r="L170" i="6" s="1"/>
  <c r="R133" i="2"/>
  <c r="L123" i="6" s="1"/>
  <c r="N72" i="2"/>
  <c r="I40" i="6"/>
  <c r="L111" i="2"/>
  <c r="T69" i="2"/>
  <c r="R170" i="2"/>
  <c r="L160" i="6" s="1"/>
  <c r="K160" i="6"/>
  <c r="R124" i="2"/>
  <c r="L114" i="6" s="1"/>
  <c r="K114" i="6"/>
  <c r="M114" i="6" s="1"/>
  <c r="L67" i="2"/>
  <c r="I16" i="6"/>
  <c r="T65" i="2"/>
  <c r="N55" i="6" s="1"/>
  <c r="M55" i="6"/>
  <c r="J174" i="2"/>
  <c r="J162" i="2"/>
  <c r="D9" i="6"/>
  <c r="J11" i="6"/>
  <c r="D15" i="6"/>
  <c r="J17" i="6"/>
  <c r="D21" i="6"/>
  <c r="J23" i="6"/>
  <c r="D27" i="6"/>
  <c r="J29" i="6"/>
  <c r="D33" i="6"/>
  <c r="J35" i="6"/>
  <c r="D39" i="6"/>
  <c r="J41" i="6"/>
  <c r="L9" i="6"/>
  <c r="F11" i="6"/>
  <c r="L12" i="6"/>
  <c r="L13" i="6"/>
  <c r="L15" i="6"/>
  <c r="F17" i="6"/>
  <c r="F18" i="6"/>
  <c r="L19" i="6"/>
  <c r="L21" i="6"/>
  <c r="F23" i="6"/>
  <c r="L24" i="6"/>
  <c r="L25" i="6"/>
  <c r="L27" i="6"/>
  <c r="F29" i="6"/>
  <c r="L30" i="6"/>
  <c r="L31" i="6"/>
  <c r="L33" i="6"/>
  <c r="F35" i="6"/>
  <c r="F36" i="6"/>
  <c r="L37" i="6"/>
  <c r="L39" i="6"/>
  <c r="F41" i="6"/>
  <c r="L42" i="6"/>
  <c r="N8" i="6"/>
  <c r="N11" i="6"/>
  <c r="N14" i="6"/>
  <c r="N17" i="6"/>
  <c r="N20" i="6"/>
  <c r="H23" i="6"/>
  <c r="N26" i="6"/>
  <c r="N29" i="6"/>
  <c r="N32" i="6"/>
  <c r="N35" i="6"/>
  <c r="N38" i="6"/>
  <c r="H41" i="6"/>
  <c r="J56" i="6"/>
  <c r="F59" i="6"/>
  <c r="N63" i="6"/>
  <c r="L162" i="6"/>
  <c r="J162" i="6"/>
  <c r="F20" i="6"/>
  <c r="N21" i="6"/>
  <c r="F38" i="6"/>
  <c r="J60" i="6"/>
  <c r="J66" i="6"/>
  <c r="F8" i="6"/>
  <c r="F26" i="6"/>
  <c r="N9" i="6"/>
  <c r="J13" i="6"/>
  <c r="J19" i="6"/>
  <c r="J25" i="6"/>
  <c r="J31" i="6"/>
  <c r="J37" i="6"/>
  <c r="J62" i="6"/>
  <c r="J68" i="6"/>
  <c r="L57" i="6"/>
  <c r="F14" i="6"/>
  <c r="F32" i="6"/>
  <c r="N15" i="6"/>
  <c r="J51" i="6"/>
  <c r="J57" i="6"/>
  <c r="J63" i="6"/>
  <c r="J69" i="6"/>
  <c r="F70" i="6"/>
  <c r="H54" i="6"/>
  <c r="N13" i="6"/>
  <c r="N19" i="6"/>
  <c r="N25" i="6"/>
  <c r="N31" i="6"/>
  <c r="N37" i="6"/>
  <c r="D64" i="6"/>
  <c r="L192" i="6"/>
  <c r="L211" i="6"/>
  <c r="L99" i="6"/>
  <c r="L183" i="6"/>
  <c r="F53" i="6"/>
  <c r="L185" i="6"/>
  <c r="L184" i="6"/>
  <c r="L214" i="6"/>
  <c r="D54" i="6"/>
  <c r="J53" i="6"/>
  <c r="J59" i="6"/>
  <c r="J65" i="6"/>
  <c r="L199" i="6"/>
  <c r="L191" i="6"/>
  <c r="L179" i="6"/>
  <c r="L188" i="6"/>
  <c r="L144" i="6"/>
  <c r="F68" i="6"/>
  <c r="F52" i="6"/>
  <c r="H64" i="6"/>
  <c r="H57" i="6"/>
  <c r="F56" i="6"/>
  <c r="H60" i="6"/>
  <c r="F169" i="6"/>
  <c r="D164" i="6"/>
  <c r="D161" i="6"/>
  <c r="D158" i="6"/>
  <c r="D155" i="6"/>
  <c r="D152" i="6"/>
  <c r="D149" i="6"/>
  <c r="D146" i="6"/>
  <c r="D143" i="6"/>
  <c r="D140" i="6"/>
  <c r="D137" i="6"/>
  <c r="F171" i="6"/>
  <c r="F167" i="6"/>
  <c r="D157" i="6"/>
  <c r="D169" i="6"/>
  <c r="D166" i="6"/>
  <c r="F162" i="6"/>
  <c r="D159" i="6"/>
  <c r="F155" i="6"/>
  <c r="F151" i="6"/>
  <c r="D148" i="6"/>
  <c r="F144" i="6"/>
  <c r="D141" i="6"/>
  <c r="F137" i="6"/>
  <c r="F168" i="6"/>
  <c r="F165" i="6"/>
  <c r="D162" i="6"/>
  <c r="F158" i="6"/>
  <c r="D151" i="6"/>
  <c r="F147" i="6"/>
  <c r="D144" i="6"/>
  <c r="F140" i="6"/>
  <c r="D168" i="6"/>
  <c r="D165" i="6"/>
  <c r="F161" i="6"/>
  <c r="F157" i="6"/>
  <c r="D154" i="6"/>
  <c r="F150" i="6"/>
  <c r="D147" i="6"/>
  <c r="F143" i="6"/>
  <c r="F139" i="6"/>
  <c r="D171" i="6"/>
  <c r="F164" i="6"/>
  <c r="F156" i="6"/>
  <c r="F149" i="6"/>
  <c r="D142" i="6"/>
  <c r="D156" i="6"/>
  <c r="F141" i="6"/>
  <c r="F163" i="6"/>
  <c r="F153" i="6"/>
  <c r="F146" i="6"/>
  <c r="D139" i="6"/>
  <c r="D163" i="6"/>
  <c r="D153" i="6"/>
  <c r="F145" i="6"/>
  <c r="F138" i="6"/>
  <c r="D160" i="6"/>
  <c r="F152" i="6"/>
  <c r="D145" i="6"/>
  <c r="D138" i="6"/>
  <c r="D170" i="6"/>
  <c r="F159" i="6"/>
  <c r="D150" i="6"/>
  <c r="F128" i="6"/>
  <c r="F122" i="6"/>
  <c r="F116" i="6"/>
  <c r="F110" i="6"/>
  <c r="F104" i="6"/>
  <c r="F98" i="6"/>
  <c r="D127" i="6"/>
  <c r="D121" i="6"/>
  <c r="D115" i="6"/>
  <c r="D109" i="6"/>
  <c r="D103" i="6"/>
  <c r="D97" i="6"/>
  <c r="D116" i="6"/>
  <c r="D101" i="6"/>
  <c r="F107" i="6"/>
  <c r="D125" i="6"/>
  <c r="D111" i="6"/>
  <c r="D104" i="6"/>
  <c r="D96" i="6"/>
  <c r="F113" i="6"/>
  <c r="F106" i="6"/>
  <c r="D117" i="6"/>
  <c r="D110" i="6"/>
  <c r="D102" i="6"/>
  <c r="D95" i="6"/>
  <c r="F119" i="6"/>
  <c r="D123" i="6"/>
  <c r="D108" i="6"/>
  <c r="D114" i="6"/>
  <c r="F95" i="6"/>
  <c r="D128" i="6"/>
  <c r="D113" i="6"/>
  <c r="D99" i="6"/>
  <c r="D126" i="6"/>
  <c r="D112" i="6"/>
  <c r="D98" i="6"/>
  <c r="D122" i="6"/>
  <c r="D107" i="6"/>
  <c r="F117" i="6"/>
  <c r="D120" i="6"/>
  <c r="D106" i="6"/>
  <c r="F101" i="6"/>
  <c r="D119" i="6"/>
  <c r="D105" i="6"/>
  <c r="F125" i="6"/>
  <c r="F207" i="6"/>
  <c r="F203" i="6"/>
  <c r="F189" i="6"/>
  <c r="F213" i="6"/>
  <c r="F208" i="6"/>
  <c r="D179" i="6"/>
  <c r="F212" i="6"/>
  <c r="F205" i="6"/>
  <c r="F201" i="6"/>
  <c r="F188" i="6"/>
  <c r="F185" i="6"/>
  <c r="F204" i="6"/>
  <c r="F50" i="6"/>
  <c r="H53" i="6"/>
  <c r="F67" i="6"/>
  <c r="J7" i="6"/>
  <c r="P128" i="2"/>
  <c r="J118" i="6" s="1"/>
  <c r="I118" i="6"/>
  <c r="M118" i="6" s="1"/>
  <c r="J103" i="2"/>
  <c r="D93" i="6" s="1"/>
  <c r="C93" i="6"/>
  <c r="K75" i="5"/>
  <c r="K81" i="5"/>
  <c r="G75" i="5"/>
  <c r="E76" i="5"/>
  <c r="E82" i="5"/>
  <c r="I83" i="5"/>
  <c r="I80" i="5"/>
  <c r="I77" i="5"/>
  <c r="I74" i="5"/>
  <c r="K80" i="5"/>
  <c r="Q46" i="1"/>
  <c r="I69" i="1"/>
  <c r="Q62" i="1"/>
  <c r="Q128" i="1"/>
  <c r="K118" i="6" s="1"/>
  <c r="I72" i="1"/>
  <c r="I112" i="1"/>
  <c r="C102" i="6" s="1"/>
  <c r="I180" i="1"/>
  <c r="C170" i="6" s="1"/>
  <c r="I156" i="1"/>
  <c r="C146" i="6" s="1"/>
  <c r="K22" i="1"/>
  <c r="I78" i="1"/>
  <c r="I130" i="1"/>
  <c r="C120" i="6" s="1"/>
  <c r="K160" i="1"/>
  <c r="E150" i="6" s="1"/>
  <c r="S63" i="1"/>
  <c r="K31" i="1"/>
  <c r="I90" i="1"/>
  <c r="Q148" i="1"/>
  <c r="K138" i="6" s="1"/>
  <c r="K52" i="1"/>
  <c r="M88" i="1"/>
  <c r="Q166" i="1"/>
  <c r="K156" i="6" s="1"/>
  <c r="K32" i="1"/>
  <c r="I33" i="1"/>
  <c r="K40" i="1"/>
  <c r="O31" i="1"/>
  <c r="S51" i="1"/>
  <c r="I81" i="1"/>
  <c r="O60" i="1"/>
  <c r="S67" i="1"/>
  <c r="K113" i="1"/>
  <c r="E103" i="6" s="1"/>
  <c r="O138" i="1"/>
  <c r="I128" i="6" s="1"/>
  <c r="M128" i="6" s="1"/>
  <c r="K146" i="1"/>
  <c r="I162" i="1"/>
  <c r="C152" i="6" s="1"/>
  <c r="K163" i="1"/>
  <c r="E153" i="6" s="1"/>
  <c r="K189" i="1"/>
  <c r="K224" i="1"/>
  <c r="E214" i="6" s="1"/>
  <c r="Q202" i="1"/>
  <c r="K192" i="6" s="1"/>
  <c r="I17" i="1"/>
  <c r="I45" i="1"/>
  <c r="O49" i="1"/>
  <c r="I63" i="1"/>
  <c r="I85" i="1"/>
  <c r="S70" i="1"/>
  <c r="K121" i="1"/>
  <c r="E111" i="6" s="1"/>
  <c r="I169" i="1"/>
  <c r="C159" i="6" s="1"/>
  <c r="K175" i="1"/>
  <c r="E165" i="6" s="1"/>
  <c r="I198" i="1"/>
  <c r="Q221" i="1"/>
  <c r="K211" i="6" s="1"/>
  <c r="I27" i="1"/>
  <c r="S33" i="1"/>
  <c r="K20" i="1"/>
  <c r="K50" i="1"/>
  <c r="Q28" i="1"/>
  <c r="I67" i="1"/>
  <c r="I87" i="1"/>
  <c r="S85" i="1"/>
  <c r="I174" i="1"/>
  <c r="C164" i="6" s="1"/>
  <c r="K181" i="1"/>
  <c r="E171" i="6" s="1"/>
  <c r="I213" i="1"/>
  <c r="O215" i="1"/>
  <c r="I205" i="6" s="1"/>
  <c r="O167" i="1"/>
  <c r="I157" i="6" s="1"/>
  <c r="M65" i="1"/>
  <c r="Q80" i="1"/>
  <c r="O120" i="1"/>
  <c r="I110" i="6" s="1"/>
  <c r="K152" i="1"/>
  <c r="E142" i="6" s="1"/>
  <c r="I221" i="1"/>
  <c r="M86" i="1"/>
  <c r="O82" i="1"/>
  <c r="K194" i="1"/>
  <c r="E184" i="6" s="1"/>
  <c r="O34" i="1"/>
  <c r="K64" i="1"/>
  <c r="M68" i="1"/>
  <c r="Q63" i="1"/>
  <c r="Q81" i="1"/>
  <c r="K129" i="1"/>
  <c r="E119" i="6" s="1"/>
  <c r="I153" i="1"/>
  <c r="C143" i="6" s="1"/>
  <c r="I164" i="1"/>
  <c r="C154" i="6" s="1"/>
  <c r="I176" i="1"/>
  <c r="C166" i="6" s="1"/>
  <c r="K153" i="1"/>
  <c r="E143" i="6" s="1"/>
  <c r="K177" i="1"/>
  <c r="E167" i="6" s="1"/>
  <c r="O170" i="1"/>
  <c r="I160" i="6" s="1"/>
  <c r="Q150" i="1"/>
  <c r="K140" i="6" s="1"/>
  <c r="Q168" i="1"/>
  <c r="K158" i="6" s="1"/>
  <c r="O189" i="1"/>
  <c r="I214" i="1"/>
  <c r="K199" i="1"/>
  <c r="E189" i="6" s="1"/>
  <c r="O218" i="1"/>
  <c r="I208" i="6" s="1"/>
  <c r="I39" i="1"/>
  <c r="K23" i="1"/>
  <c r="K34" i="1"/>
  <c r="K44" i="1"/>
  <c r="M18" i="1"/>
  <c r="M36" i="1"/>
  <c r="O19" i="1"/>
  <c r="O37" i="1"/>
  <c r="I61" i="1"/>
  <c r="I70" i="1"/>
  <c r="I79" i="1"/>
  <c r="I88" i="1"/>
  <c r="K73" i="1"/>
  <c r="M71" i="1"/>
  <c r="M92" i="1"/>
  <c r="Q66" i="1"/>
  <c r="Q84" i="1"/>
  <c r="I116" i="1"/>
  <c r="C106" i="6" s="1"/>
  <c r="I134" i="1"/>
  <c r="C124" i="6" s="1"/>
  <c r="K117" i="1"/>
  <c r="E107" i="6" s="1"/>
  <c r="K131" i="1"/>
  <c r="E121" i="6" s="1"/>
  <c r="I155" i="1"/>
  <c r="C145" i="6" s="1"/>
  <c r="I165" i="1"/>
  <c r="C155" i="6" s="1"/>
  <c r="I177" i="1"/>
  <c r="C167" i="6" s="1"/>
  <c r="K154" i="1"/>
  <c r="E144" i="6" s="1"/>
  <c r="K165" i="1"/>
  <c r="E155" i="6" s="1"/>
  <c r="K178" i="1"/>
  <c r="E168" i="6" s="1"/>
  <c r="O157" i="1"/>
  <c r="I147" i="6" s="1"/>
  <c r="O171" i="1"/>
  <c r="I161" i="6" s="1"/>
  <c r="Q171" i="1"/>
  <c r="K161" i="6" s="1"/>
  <c r="I194" i="1"/>
  <c r="Q209" i="1"/>
  <c r="K199" i="6" s="1"/>
  <c r="Q222" i="1"/>
  <c r="K212" i="6" s="1"/>
  <c r="M48" i="1"/>
  <c r="I76" i="1"/>
  <c r="I94" i="1"/>
  <c r="O64" i="1"/>
  <c r="I128" i="1"/>
  <c r="C118" i="6" s="1"/>
  <c r="O110" i="1"/>
  <c r="I100" i="6" s="1"/>
  <c r="M100" i="6" s="1"/>
  <c r="I152" i="1"/>
  <c r="C142" i="6" s="1"/>
  <c r="K41" i="1"/>
  <c r="O52" i="1"/>
  <c r="K26" i="1"/>
  <c r="K35" i="1"/>
  <c r="M21" i="1"/>
  <c r="M39" i="1"/>
  <c r="O22" i="1"/>
  <c r="K82" i="1"/>
  <c r="K135" i="1"/>
  <c r="E125" i="6" s="1"/>
  <c r="K156" i="1"/>
  <c r="E146" i="6" s="1"/>
  <c r="O158" i="1"/>
  <c r="I148" i="6" s="1"/>
  <c r="I51" i="1"/>
  <c r="K37" i="1"/>
  <c r="K47" i="1"/>
  <c r="M24" i="1"/>
  <c r="M42" i="1"/>
  <c r="O25" i="1"/>
  <c r="O43" i="1"/>
  <c r="I73" i="1"/>
  <c r="I91" i="1"/>
  <c r="K91" i="1"/>
  <c r="M82" i="1"/>
  <c r="Q77" i="1"/>
  <c r="Q89" i="1"/>
  <c r="S74" i="1"/>
  <c r="I105" i="1"/>
  <c r="C95" i="6" s="1"/>
  <c r="I124" i="1"/>
  <c r="C114" i="6" s="1"/>
  <c r="K106" i="1"/>
  <c r="E96" i="6" s="1"/>
  <c r="K124" i="1"/>
  <c r="E114" i="6" s="1"/>
  <c r="O103" i="1"/>
  <c r="K147" i="1"/>
  <c r="E137" i="6" s="1"/>
  <c r="K157" i="1"/>
  <c r="E147" i="6" s="1"/>
  <c r="O147" i="1"/>
  <c r="I137" i="6" s="1"/>
  <c r="Q159" i="1"/>
  <c r="K149" i="6" s="1"/>
  <c r="I199" i="1"/>
  <c r="I222" i="1"/>
  <c r="K217" i="1"/>
  <c r="E207" i="6" s="1"/>
  <c r="O224" i="1"/>
  <c r="I214" i="6" s="1"/>
  <c r="M30" i="1"/>
  <c r="K111" i="1"/>
  <c r="E101" i="6" s="1"/>
  <c r="O40" i="1"/>
  <c r="Q69" i="1"/>
  <c r="Q87" i="1"/>
  <c r="I123" i="1"/>
  <c r="C113" i="6" s="1"/>
  <c r="Q172" i="1"/>
  <c r="K162" i="6" s="1"/>
  <c r="Q214" i="1"/>
  <c r="K204" i="6" s="1"/>
  <c r="I21" i="1"/>
  <c r="K19" i="1"/>
  <c r="K29" i="1"/>
  <c r="K38" i="1"/>
  <c r="K49" i="1"/>
  <c r="M27" i="1"/>
  <c r="M45" i="1"/>
  <c r="O28" i="1"/>
  <c r="O46" i="1"/>
  <c r="I66" i="1"/>
  <c r="I75" i="1"/>
  <c r="I84" i="1"/>
  <c r="I93" i="1"/>
  <c r="M62" i="1"/>
  <c r="Q60" i="1"/>
  <c r="Q78" i="1"/>
  <c r="Q95" i="1"/>
  <c r="S81" i="1"/>
  <c r="I109" i="1"/>
  <c r="C99" i="6" s="1"/>
  <c r="I127" i="1"/>
  <c r="C117" i="6" s="1"/>
  <c r="K110" i="1"/>
  <c r="E100" i="6" s="1"/>
  <c r="G100" i="6" s="1"/>
  <c r="K125" i="1"/>
  <c r="E115" i="6" s="1"/>
  <c r="I159" i="1"/>
  <c r="C149" i="6" s="1"/>
  <c r="I173" i="1"/>
  <c r="C163" i="6" s="1"/>
  <c r="K174" i="1"/>
  <c r="E164" i="6" s="1"/>
  <c r="O149" i="1"/>
  <c r="I139" i="6" s="1"/>
  <c r="I209" i="1"/>
  <c r="K193" i="1"/>
  <c r="E183" i="6" s="1"/>
  <c r="K218" i="1"/>
  <c r="E208" i="6" s="1"/>
  <c r="S8" i="1"/>
  <c r="S7" i="1"/>
  <c r="M37" i="1"/>
  <c r="S37" i="1"/>
  <c r="M43" i="1"/>
  <c r="S43" i="1"/>
  <c r="I23" i="1"/>
  <c r="I35" i="1"/>
  <c r="I47" i="1"/>
  <c r="K195" i="1"/>
  <c r="E185" i="6" s="1"/>
  <c r="Q195" i="1"/>
  <c r="K185" i="6" s="1"/>
  <c r="Q220" i="1"/>
  <c r="K210" i="6" s="1"/>
  <c r="K220" i="1"/>
  <c r="E210" i="6" s="1"/>
  <c r="O220" i="1"/>
  <c r="I210" i="6" s="1"/>
  <c r="O18" i="1"/>
  <c r="I18" i="1"/>
  <c r="O24" i="1"/>
  <c r="I24" i="1"/>
  <c r="O30" i="1"/>
  <c r="I30" i="1"/>
  <c r="O36" i="1"/>
  <c r="I36" i="1"/>
  <c r="O42" i="1"/>
  <c r="I42" i="1"/>
  <c r="O48" i="1"/>
  <c r="I48" i="1"/>
  <c r="M20" i="1"/>
  <c r="S20" i="1"/>
  <c r="M26" i="1"/>
  <c r="S26" i="1"/>
  <c r="M32" i="1"/>
  <c r="S32" i="1"/>
  <c r="M38" i="1"/>
  <c r="S38" i="1"/>
  <c r="M44" i="1"/>
  <c r="S44" i="1"/>
  <c r="M50" i="1"/>
  <c r="S50" i="1"/>
  <c r="I26" i="1"/>
  <c r="I38" i="1"/>
  <c r="I50" i="1"/>
  <c r="M25" i="1"/>
  <c r="Q18" i="1"/>
  <c r="Q30" i="1"/>
  <c r="Q42" i="1"/>
  <c r="S69" i="1"/>
  <c r="M69" i="1"/>
  <c r="S75" i="1"/>
  <c r="M75" i="1"/>
  <c r="S87" i="1"/>
  <c r="M87" i="1"/>
  <c r="S93" i="1"/>
  <c r="M93" i="1"/>
  <c r="O65" i="1"/>
  <c r="I65" i="1"/>
  <c r="O71" i="1"/>
  <c r="I71" i="1"/>
  <c r="O77" i="1"/>
  <c r="I77" i="1"/>
  <c r="O83" i="1"/>
  <c r="I83" i="1"/>
  <c r="O89" i="1"/>
  <c r="I89" i="1"/>
  <c r="O95" i="1"/>
  <c r="I95" i="1"/>
  <c r="K76" i="1"/>
  <c r="K94" i="1"/>
  <c r="M78" i="1"/>
  <c r="O163" i="1"/>
  <c r="I153" i="6" s="1"/>
  <c r="I163" i="1"/>
  <c r="C153" i="6" s="1"/>
  <c r="I181" i="1"/>
  <c r="C171" i="6" s="1"/>
  <c r="O181" i="1"/>
  <c r="I171" i="6" s="1"/>
  <c r="Q164" i="1"/>
  <c r="K154" i="6" s="1"/>
  <c r="K164" i="1"/>
  <c r="E154" i="6" s="1"/>
  <c r="K170" i="1"/>
  <c r="E160" i="6" s="1"/>
  <c r="Q161" i="1"/>
  <c r="K151" i="6" s="1"/>
  <c r="Q176" i="1"/>
  <c r="K166" i="6" s="1"/>
  <c r="I192" i="1"/>
  <c r="O211" i="1"/>
  <c r="I201" i="6" s="1"/>
  <c r="S17" i="1"/>
  <c r="M49" i="1"/>
  <c r="S49" i="1"/>
  <c r="I146" i="1"/>
  <c r="O146" i="1"/>
  <c r="I201" i="1"/>
  <c r="O201" i="1"/>
  <c r="I191" i="6" s="1"/>
  <c r="O223" i="1"/>
  <c r="I213" i="6" s="1"/>
  <c r="I223" i="1"/>
  <c r="K25" i="1"/>
  <c r="K43" i="1"/>
  <c r="Q21" i="1"/>
  <c r="Q33" i="1"/>
  <c r="Q45" i="1"/>
  <c r="M60" i="1"/>
  <c r="K61" i="1"/>
  <c r="K79" i="1"/>
  <c r="O74" i="1"/>
  <c r="O108" i="1"/>
  <c r="I98" i="6" s="1"/>
  <c r="I108" i="1"/>
  <c r="C98" i="6" s="1"/>
  <c r="O114" i="1"/>
  <c r="I104" i="6" s="1"/>
  <c r="M104" i="6" s="1"/>
  <c r="I114" i="1"/>
  <c r="C104" i="6" s="1"/>
  <c r="O126" i="1"/>
  <c r="I116" i="6" s="1"/>
  <c r="M116" i="6" s="1"/>
  <c r="I126" i="1"/>
  <c r="C116" i="6" s="1"/>
  <c r="O132" i="1"/>
  <c r="I122" i="6" s="1"/>
  <c r="I132" i="1"/>
  <c r="C122" i="6" s="1"/>
  <c r="Q109" i="1"/>
  <c r="K99" i="6" s="1"/>
  <c r="K109" i="1"/>
  <c r="E99" i="6" s="1"/>
  <c r="Q115" i="1"/>
  <c r="K105" i="6" s="1"/>
  <c r="M105" i="6" s="1"/>
  <c r="K115" i="1"/>
  <c r="E105" i="6" s="1"/>
  <c r="Q127" i="1"/>
  <c r="K117" i="6" s="1"/>
  <c r="M117" i="6" s="1"/>
  <c r="K127" i="1"/>
  <c r="E117" i="6" s="1"/>
  <c r="Q133" i="1"/>
  <c r="K123" i="6" s="1"/>
  <c r="K133" i="1"/>
  <c r="E123" i="6" s="1"/>
  <c r="I151" i="1"/>
  <c r="C141" i="6" s="1"/>
  <c r="O160" i="1"/>
  <c r="I150" i="6" s="1"/>
  <c r="O175" i="1"/>
  <c r="I165" i="6" s="1"/>
  <c r="K223" i="1"/>
  <c r="E213" i="6" s="1"/>
  <c r="Q211" i="1"/>
  <c r="K201" i="6" s="1"/>
  <c r="S22" i="1"/>
  <c r="M22" i="1"/>
  <c r="S34" i="1"/>
  <c r="M34" i="1"/>
  <c r="S46" i="1"/>
  <c r="M46" i="1"/>
  <c r="I29" i="1"/>
  <c r="I20" i="1"/>
  <c r="I32" i="1"/>
  <c r="I44" i="1"/>
  <c r="M19" i="1"/>
  <c r="M31" i="1"/>
  <c r="Q24" i="1"/>
  <c r="Q36" i="1"/>
  <c r="Q48" i="1"/>
  <c r="S66" i="1"/>
  <c r="M66" i="1"/>
  <c r="S72" i="1"/>
  <c r="M72" i="1"/>
  <c r="S84" i="1"/>
  <c r="M84" i="1"/>
  <c r="S90" i="1"/>
  <c r="M90" i="1"/>
  <c r="O62" i="1"/>
  <c r="I62" i="1"/>
  <c r="I68" i="1"/>
  <c r="O68" i="1"/>
  <c r="I80" i="1"/>
  <c r="O80" i="1"/>
  <c r="I86" i="1"/>
  <c r="O86" i="1"/>
  <c r="K67" i="1"/>
  <c r="K85" i="1"/>
  <c r="I148" i="1"/>
  <c r="C138" i="6" s="1"/>
  <c r="O148" i="1"/>
  <c r="I138" i="6" s="1"/>
  <c r="I154" i="1"/>
  <c r="C144" i="6" s="1"/>
  <c r="O154" i="1"/>
  <c r="I144" i="6" s="1"/>
  <c r="I166" i="1"/>
  <c r="C156" i="6" s="1"/>
  <c r="O166" i="1"/>
  <c r="I156" i="6" s="1"/>
  <c r="I172" i="1"/>
  <c r="C162" i="6" s="1"/>
  <c r="O172" i="1"/>
  <c r="I162" i="6" s="1"/>
  <c r="K149" i="1"/>
  <c r="E139" i="6" s="1"/>
  <c r="Q149" i="1"/>
  <c r="K139" i="6" s="1"/>
  <c r="K155" i="1"/>
  <c r="E145" i="6" s="1"/>
  <c r="Q155" i="1"/>
  <c r="K145" i="6" s="1"/>
  <c r="K167" i="1"/>
  <c r="E157" i="6" s="1"/>
  <c r="Q167" i="1"/>
  <c r="K157" i="6" s="1"/>
  <c r="K173" i="1"/>
  <c r="E163" i="6" s="1"/>
  <c r="Q173" i="1"/>
  <c r="K163" i="6" s="1"/>
  <c r="Q179" i="1"/>
  <c r="K169" i="6" s="1"/>
  <c r="K215" i="1"/>
  <c r="E205" i="6" s="1"/>
  <c r="S28" i="1"/>
  <c r="M28" i="1"/>
  <c r="S40" i="1"/>
  <c r="M40" i="1"/>
  <c r="S52" i="1"/>
  <c r="M52" i="1"/>
  <c r="I41" i="1"/>
  <c r="I195" i="1"/>
  <c r="O195" i="1"/>
  <c r="I185" i="6" s="1"/>
  <c r="K192" i="1"/>
  <c r="E182" i="6" s="1"/>
  <c r="Q192" i="1"/>
  <c r="K182" i="6" s="1"/>
  <c r="M17" i="1"/>
  <c r="Q27" i="1"/>
  <c r="Q39" i="1"/>
  <c r="Q51" i="1"/>
  <c r="M81" i="5"/>
  <c r="K70" i="1"/>
  <c r="K88" i="1"/>
  <c r="O92" i="1"/>
  <c r="O111" i="1"/>
  <c r="I101" i="6" s="1"/>
  <c r="M101" i="6" s="1"/>
  <c r="I111" i="1"/>
  <c r="C101" i="6" s="1"/>
  <c r="O117" i="1"/>
  <c r="I107" i="6" s="1"/>
  <c r="M107" i="6" s="1"/>
  <c r="I117" i="1"/>
  <c r="C107" i="6" s="1"/>
  <c r="O129" i="1"/>
  <c r="I119" i="6" s="1"/>
  <c r="M119" i="6" s="1"/>
  <c r="I129" i="1"/>
  <c r="C119" i="6" s="1"/>
  <c r="O135" i="1"/>
  <c r="I125" i="6" s="1"/>
  <c r="M125" i="6" s="1"/>
  <c r="I135" i="1"/>
  <c r="C125" i="6" s="1"/>
  <c r="Q112" i="1"/>
  <c r="K102" i="6" s="1"/>
  <c r="M102" i="6" s="1"/>
  <c r="K112" i="1"/>
  <c r="E102" i="6" s="1"/>
  <c r="Q118" i="1"/>
  <c r="K108" i="6" s="1"/>
  <c r="M108" i="6" s="1"/>
  <c r="K118" i="1"/>
  <c r="E108" i="6" s="1"/>
  <c r="Q130" i="1"/>
  <c r="K120" i="6" s="1"/>
  <c r="M120" i="6" s="1"/>
  <c r="K130" i="1"/>
  <c r="E120" i="6" s="1"/>
  <c r="Q136" i="1"/>
  <c r="K126" i="6" s="1"/>
  <c r="M126" i="6" s="1"/>
  <c r="K136" i="1"/>
  <c r="E126" i="6" s="1"/>
  <c r="O178" i="1"/>
  <c r="I168" i="6" s="1"/>
  <c r="Q158" i="1"/>
  <c r="K148" i="6" s="1"/>
  <c r="Q201" i="1"/>
  <c r="K191" i="6" s="1"/>
  <c r="C72" i="5"/>
  <c r="K65" i="1"/>
  <c r="K71" i="1"/>
  <c r="K83" i="1"/>
  <c r="M79" i="1"/>
  <c r="I106" i="1"/>
  <c r="C96" i="6" s="1"/>
  <c r="I121" i="1"/>
  <c r="C111" i="6" s="1"/>
  <c r="Q107" i="1"/>
  <c r="K97" i="6" s="1"/>
  <c r="Q92" i="1"/>
  <c r="S64" i="1"/>
  <c r="K122" i="1"/>
  <c r="E112" i="6" s="1"/>
  <c r="O179" i="1"/>
  <c r="I169" i="6" s="1"/>
  <c r="Q180" i="1"/>
  <c r="K170" i="6" s="1"/>
  <c r="Q17" i="1"/>
  <c r="M23" i="1"/>
  <c r="M29" i="1"/>
  <c r="M35" i="1"/>
  <c r="M41" i="1"/>
  <c r="M47" i="1"/>
  <c r="S77" i="1"/>
  <c r="M77" i="1"/>
  <c r="S83" i="1"/>
  <c r="M83" i="1"/>
  <c r="S89" i="1"/>
  <c r="M89" i="1"/>
  <c r="S95" i="1"/>
  <c r="M95" i="1"/>
  <c r="K72" i="1"/>
  <c r="K90" i="1"/>
  <c r="M61" i="1"/>
  <c r="M73" i="1"/>
  <c r="M80" i="1"/>
  <c r="M94" i="1"/>
  <c r="Q86" i="1"/>
  <c r="Q93" i="1"/>
  <c r="I115" i="1"/>
  <c r="C105" i="6" s="1"/>
  <c r="I122" i="1"/>
  <c r="C112" i="6" s="1"/>
  <c r="I136" i="1"/>
  <c r="C126" i="6" s="1"/>
  <c r="K116" i="1"/>
  <c r="E106" i="6" s="1"/>
  <c r="K123" i="1"/>
  <c r="E113" i="6" s="1"/>
  <c r="K137" i="1"/>
  <c r="E127" i="6" s="1"/>
  <c r="I150" i="1"/>
  <c r="C140" i="6" s="1"/>
  <c r="K151" i="1"/>
  <c r="E141" i="6" s="1"/>
  <c r="K68" i="1"/>
  <c r="K74" i="1"/>
  <c r="K103" i="1"/>
  <c r="E93" i="6" s="1"/>
  <c r="K104" i="1"/>
  <c r="E94" i="6" s="1"/>
  <c r="O161" i="1"/>
  <c r="I151" i="6" s="1"/>
  <c r="Q162" i="1"/>
  <c r="K152" i="6" s="1"/>
  <c r="O193" i="1"/>
  <c r="I183" i="6" s="1"/>
  <c r="I193" i="1"/>
  <c r="O202" i="1"/>
  <c r="I192" i="6" s="1"/>
  <c r="I202" i="1"/>
  <c r="O217" i="1"/>
  <c r="I207" i="6" s="1"/>
  <c r="I217" i="1"/>
  <c r="Q198" i="1"/>
  <c r="K188" i="6" s="1"/>
  <c r="K198" i="1"/>
  <c r="E188" i="6" s="1"/>
  <c r="Q213" i="1"/>
  <c r="K203" i="6" s="1"/>
  <c r="K213" i="1"/>
  <c r="E203" i="6" s="1"/>
  <c r="K75" i="1"/>
  <c r="M76" i="1"/>
  <c r="M91" i="1"/>
  <c r="I104" i="1"/>
  <c r="C94" i="6" s="1"/>
  <c r="I118" i="1"/>
  <c r="C108" i="6" s="1"/>
  <c r="I133" i="1"/>
  <c r="C123" i="6" s="1"/>
  <c r="K105" i="1"/>
  <c r="E95" i="6" s="1"/>
  <c r="K119" i="1"/>
  <c r="E109" i="6" s="1"/>
  <c r="K134" i="1"/>
  <c r="E124" i="6" s="1"/>
  <c r="I168" i="1"/>
  <c r="C158" i="6" s="1"/>
  <c r="K169" i="1"/>
  <c r="E159" i="6" s="1"/>
  <c r="I107" i="1"/>
  <c r="C97" i="6" s="1"/>
  <c r="I113" i="1"/>
  <c r="C103" i="6" s="1"/>
  <c r="I119" i="1"/>
  <c r="C109" i="6" s="1"/>
  <c r="I125" i="1"/>
  <c r="C115" i="6" s="1"/>
  <c r="I131" i="1"/>
  <c r="C121" i="6" s="1"/>
  <c r="I137" i="1"/>
  <c r="C127" i="6" s="1"/>
  <c r="K108" i="1"/>
  <c r="E98" i="6" s="1"/>
  <c r="K114" i="1"/>
  <c r="E104" i="6" s="1"/>
  <c r="K120" i="1"/>
  <c r="E110" i="6" s="1"/>
  <c r="K126" i="1"/>
  <c r="E116" i="6" s="1"/>
  <c r="K132" i="1"/>
  <c r="E122" i="6" s="1"/>
  <c r="K138" i="1"/>
  <c r="E128" i="6" s="1"/>
  <c r="P81" i="1"/>
  <c r="I71" i="5"/>
  <c r="N81" i="1"/>
  <c r="G71" i="5"/>
  <c r="L81" i="1"/>
  <c r="E71" i="5"/>
  <c r="R91" i="1"/>
  <c r="L81" i="5" s="1"/>
  <c r="R85" i="1"/>
  <c r="P88" i="1"/>
  <c r="P94" i="1"/>
  <c r="R82" i="1"/>
  <c r="L72" i="5" s="1"/>
  <c r="R88" i="1"/>
  <c r="R94" i="1"/>
  <c r="P93" i="1"/>
  <c r="R83" i="1"/>
  <c r="R95" i="1"/>
  <c r="T91" i="1"/>
  <c r="N81" i="5" s="1"/>
  <c r="P87" i="1"/>
  <c r="P84" i="1"/>
  <c r="P90" i="1"/>
  <c r="R90" i="1"/>
  <c r="L80" i="5" s="1"/>
  <c r="T86" i="1"/>
  <c r="T92" i="1"/>
  <c r="N82" i="5" s="1"/>
  <c r="P85" i="1"/>
  <c r="P91" i="1"/>
  <c r="R92" i="1"/>
  <c r="T82" i="1"/>
  <c r="T88" i="1"/>
  <c r="T94" i="1"/>
  <c r="L86" i="1"/>
  <c r="L89" i="1"/>
  <c r="L92" i="1"/>
  <c r="N94" i="1"/>
  <c r="L95" i="1"/>
  <c r="N85" i="1"/>
  <c r="L91" i="1"/>
  <c r="L87" i="1"/>
  <c r="L93" i="1"/>
  <c r="N95" i="1"/>
  <c r="J92" i="1"/>
  <c r="D82" i="5" s="1"/>
  <c r="J82" i="1"/>
  <c r="D72" i="5" s="1"/>
  <c r="L84" i="1"/>
  <c r="I224" i="2"/>
  <c r="I223" i="2"/>
  <c r="I222" i="2"/>
  <c r="I221" i="2"/>
  <c r="I220" i="2"/>
  <c r="I218" i="2"/>
  <c r="I217" i="2"/>
  <c r="I215" i="2"/>
  <c r="I214" i="2"/>
  <c r="I213" i="2"/>
  <c r="I211" i="2"/>
  <c r="I209" i="2"/>
  <c r="I202" i="2"/>
  <c r="I201" i="2"/>
  <c r="I199" i="2"/>
  <c r="I198" i="2"/>
  <c r="I195" i="2"/>
  <c r="I194" i="2"/>
  <c r="I193" i="2"/>
  <c r="I192" i="2"/>
  <c r="M98" i="6" l="1"/>
  <c r="M122" i="6"/>
  <c r="M110" i="6"/>
  <c r="U100" i="6"/>
  <c r="T100" i="6"/>
  <c r="S100" i="6"/>
  <c r="R127" i="6"/>
  <c r="G127" i="6"/>
  <c r="Q127" i="6"/>
  <c r="P127" i="6"/>
  <c r="X93" i="6"/>
  <c r="W93" i="6"/>
  <c r="V93" i="6"/>
  <c r="V105" i="6"/>
  <c r="X105" i="6"/>
  <c r="W105" i="6"/>
  <c r="P116" i="6"/>
  <c r="G116" i="6"/>
  <c r="R116" i="6"/>
  <c r="Q116" i="6"/>
  <c r="X210" i="6"/>
  <c r="W210" i="6"/>
  <c r="V210" i="6"/>
  <c r="R163" i="6"/>
  <c r="Q163" i="6"/>
  <c r="P163" i="6"/>
  <c r="G163" i="6"/>
  <c r="V101" i="6"/>
  <c r="X101" i="6"/>
  <c r="W101" i="6"/>
  <c r="X96" i="6"/>
  <c r="W96" i="6"/>
  <c r="V96" i="6"/>
  <c r="X146" i="6"/>
  <c r="W146" i="6"/>
  <c r="V146" i="6"/>
  <c r="P118" i="6"/>
  <c r="R118" i="6"/>
  <c r="G118" i="6"/>
  <c r="Q118" i="6"/>
  <c r="X155" i="6"/>
  <c r="W155" i="6"/>
  <c r="V155" i="6"/>
  <c r="V107" i="6"/>
  <c r="X107" i="6"/>
  <c r="W107" i="6"/>
  <c r="R154" i="6"/>
  <c r="Q154" i="6"/>
  <c r="P154" i="6"/>
  <c r="G154" i="6"/>
  <c r="X142" i="6"/>
  <c r="W142" i="6"/>
  <c r="V142" i="6"/>
  <c r="X201" i="6"/>
  <c r="W201" i="6"/>
  <c r="V201" i="6"/>
  <c r="X140" i="6"/>
  <c r="W140" i="6"/>
  <c r="V140" i="6"/>
  <c r="M99" i="6"/>
  <c r="M123" i="6"/>
  <c r="X149" i="6"/>
  <c r="W149" i="6"/>
  <c r="V149" i="6"/>
  <c r="X151" i="6"/>
  <c r="W151" i="6"/>
  <c r="V151" i="6"/>
  <c r="R151" i="6"/>
  <c r="Q151" i="6"/>
  <c r="P151" i="6"/>
  <c r="G151" i="6"/>
  <c r="X128" i="6"/>
  <c r="W128" i="6"/>
  <c r="V128" i="6"/>
  <c r="V113" i="6"/>
  <c r="X113" i="6"/>
  <c r="W113" i="6"/>
  <c r="X205" i="6"/>
  <c r="W205" i="6"/>
  <c r="V205" i="6"/>
  <c r="X122" i="6"/>
  <c r="W122" i="6"/>
  <c r="V122" i="6"/>
  <c r="R121" i="6"/>
  <c r="G121" i="6"/>
  <c r="Q121" i="6"/>
  <c r="P121" i="6"/>
  <c r="R158" i="6"/>
  <c r="Q158" i="6"/>
  <c r="P158" i="6"/>
  <c r="G158" i="6"/>
  <c r="P94" i="6"/>
  <c r="R94" i="6"/>
  <c r="Q94" i="6"/>
  <c r="G94" i="6"/>
  <c r="X188" i="6"/>
  <c r="W188" i="6"/>
  <c r="V188" i="6"/>
  <c r="X106" i="6"/>
  <c r="W106" i="6"/>
  <c r="V106" i="6"/>
  <c r="X126" i="6"/>
  <c r="W126" i="6"/>
  <c r="V126" i="6"/>
  <c r="X102" i="6"/>
  <c r="W102" i="6"/>
  <c r="V102" i="6"/>
  <c r="R107" i="6"/>
  <c r="Q107" i="6"/>
  <c r="P107" i="6"/>
  <c r="G107" i="6"/>
  <c r="X145" i="6"/>
  <c r="W145" i="6"/>
  <c r="V145" i="6"/>
  <c r="R156" i="6"/>
  <c r="Q156" i="6"/>
  <c r="P156" i="6"/>
  <c r="G156" i="6"/>
  <c r="R141" i="6"/>
  <c r="Q141" i="6"/>
  <c r="P141" i="6"/>
  <c r="G141" i="6"/>
  <c r="X208" i="6"/>
  <c r="W208" i="6"/>
  <c r="V208" i="6"/>
  <c r="R149" i="6"/>
  <c r="Q149" i="6"/>
  <c r="P149" i="6"/>
  <c r="G149" i="6"/>
  <c r="P114" i="6"/>
  <c r="G114" i="6"/>
  <c r="R114" i="6"/>
  <c r="Q114" i="6"/>
  <c r="V125" i="6"/>
  <c r="X125" i="6"/>
  <c r="W125" i="6"/>
  <c r="X144" i="6"/>
  <c r="W144" i="6"/>
  <c r="V144" i="6"/>
  <c r="P124" i="6"/>
  <c r="R124" i="6"/>
  <c r="Q124" i="6"/>
  <c r="G124" i="6"/>
  <c r="R143" i="6"/>
  <c r="Q143" i="6"/>
  <c r="P143" i="6"/>
  <c r="G143" i="6"/>
  <c r="X171" i="6"/>
  <c r="W171" i="6"/>
  <c r="V171" i="6"/>
  <c r="X165" i="6"/>
  <c r="W165" i="6"/>
  <c r="V165" i="6"/>
  <c r="X153" i="6"/>
  <c r="W153" i="6"/>
  <c r="V153" i="6"/>
  <c r="R146" i="6"/>
  <c r="Q146" i="6"/>
  <c r="P146" i="6"/>
  <c r="G146" i="6"/>
  <c r="G93" i="6"/>
  <c r="R93" i="6"/>
  <c r="Q93" i="6"/>
  <c r="P93" i="6"/>
  <c r="X204" i="6"/>
  <c r="W204" i="6"/>
  <c r="V204" i="6"/>
  <c r="M103" i="6"/>
  <c r="M115" i="6"/>
  <c r="M127" i="6"/>
  <c r="P110" i="6"/>
  <c r="G110" i="6"/>
  <c r="R110" i="6"/>
  <c r="Q110" i="6"/>
  <c r="R150" i="6"/>
  <c r="Q150" i="6"/>
  <c r="P150" i="6"/>
  <c r="G150" i="6"/>
  <c r="R147" i="6"/>
  <c r="P147" i="6"/>
  <c r="Q147" i="6"/>
  <c r="G147" i="6"/>
  <c r="X116" i="6"/>
  <c r="W116" i="6"/>
  <c r="V116" i="6"/>
  <c r="R115" i="6"/>
  <c r="G115" i="6"/>
  <c r="Q115" i="6"/>
  <c r="P115" i="6"/>
  <c r="X124" i="6"/>
  <c r="W124" i="6"/>
  <c r="V124" i="6"/>
  <c r="P126" i="6"/>
  <c r="G126" i="6"/>
  <c r="R126" i="6"/>
  <c r="Q126" i="6"/>
  <c r="X182" i="6"/>
  <c r="W182" i="6"/>
  <c r="V182" i="6"/>
  <c r="V123" i="6"/>
  <c r="W123" i="6"/>
  <c r="X123" i="6"/>
  <c r="V99" i="6"/>
  <c r="X99" i="6"/>
  <c r="W99" i="6"/>
  <c r="P104" i="6"/>
  <c r="G104" i="6"/>
  <c r="Q104" i="6"/>
  <c r="R104" i="6"/>
  <c r="R171" i="6"/>
  <c r="Q171" i="6"/>
  <c r="P171" i="6"/>
  <c r="G171" i="6"/>
  <c r="X183" i="6"/>
  <c r="W183" i="6"/>
  <c r="V183" i="6"/>
  <c r="V115" i="6"/>
  <c r="W115" i="6"/>
  <c r="X115" i="6"/>
  <c r="R113" i="6"/>
  <c r="Q113" i="6"/>
  <c r="P113" i="6"/>
  <c r="G113" i="6"/>
  <c r="X147" i="6"/>
  <c r="W147" i="6"/>
  <c r="V147" i="6"/>
  <c r="R95" i="6"/>
  <c r="Q95" i="6"/>
  <c r="P95" i="6"/>
  <c r="G95" i="6"/>
  <c r="R167" i="6"/>
  <c r="P167" i="6"/>
  <c r="Q167" i="6"/>
  <c r="G167" i="6"/>
  <c r="P106" i="6"/>
  <c r="R106" i="6"/>
  <c r="Q106" i="6"/>
  <c r="G106" i="6"/>
  <c r="V119" i="6"/>
  <c r="X119" i="6"/>
  <c r="W119" i="6"/>
  <c r="X184" i="6"/>
  <c r="W184" i="6"/>
  <c r="V184" i="6"/>
  <c r="R164" i="6"/>
  <c r="Q164" i="6"/>
  <c r="P164" i="6"/>
  <c r="G164" i="6"/>
  <c r="R159" i="6"/>
  <c r="Q159" i="6"/>
  <c r="P159" i="6"/>
  <c r="G159" i="6"/>
  <c r="R152" i="6"/>
  <c r="Q152" i="6"/>
  <c r="P152" i="6"/>
  <c r="G152" i="6"/>
  <c r="R170" i="6"/>
  <c r="Q170" i="6"/>
  <c r="P170" i="6"/>
  <c r="G170" i="6"/>
  <c r="X152" i="6"/>
  <c r="W152" i="6"/>
  <c r="V152" i="6"/>
  <c r="X162" i="6"/>
  <c r="W162" i="6"/>
  <c r="V162" i="6"/>
  <c r="P128" i="6"/>
  <c r="G128" i="6"/>
  <c r="R128" i="6"/>
  <c r="Q128" i="6"/>
  <c r="R137" i="6"/>
  <c r="Q137" i="6"/>
  <c r="P137" i="6"/>
  <c r="G137" i="6"/>
  <c r="R168" i="6"/>
  <c r="Q168" i="6"/>
  <c r="P168" i="6"/>
  <c r="G168" i="6"/>
  <c r="R157" i="6"/>
  <c r="Q157" i="6"/>
  <c r="P157" i="6"/>
  <c r="G157" i="6"/>
  <c r="R179" i="6"/>
  <c r="Q179" i="6"/>
  <c r="P179" i="6"/>
  <c r="X159" i="6"/>
  <c r="W159" i="6"/>
  <c r="V159" i="6"/>
  <c r="X110" i="6"/>
  <c r="W110" i="6"/>
  <c r="V110" i="6"/>
  <c r="R109" i="6"/>
  <c r="G109" i="6"/>
  <c r="Q109" i="6"/>
  <c r="P109" i="6"/>
  <c r="V109" i="6"/>
  <c r="W109" i="6"/>
  <c r="X109" i="6"/>
  <c r="X141" i="6"/>
  <c r="W141" i="6"/>
  <c r="V141" i="6"/>
  <c r="P112" i="6"/>
  <c r="R112" i="6"/>
  <c r="Q112" i="6"/>
  <c r="G112" i="6"/>
  <c r="G111" i="6"/>
  <c r="R111" i="6"/>
  <c r="Q111" i="6"/>
  <c r="P111" i="6"/>
  <c r="X120" i="6"/>
  <c r="W120" i="6"/>
  <c r="V120" i="6"/>
  <c r="R125" i="6"/>
  <c r="Q125" i="6"/>
  <c r="P125" i="6"/>
  <c r="G125" i="6"/>
  <c r="R101" i="6"/>
  <c r="Q101" i="6"/>
  <c r="P101" i="6"/>
  <c r="G101" i="6"/>
  <c r="X163" i="6"/>
  <c r="W163" i="6"/>
  <c r="V163" i="6"/>
  <c r="X139" i="6"/>
  <c r="W139" i="6"/>
  <c r="V139" i="6"/>
  <c r="R144" i="6"/>
  <c r="P144" i="6"/>
  <c r="Q144" i="6"/>
  <c r="G144" i="6"/>
  <c r="R153" i="6"/>
  <c r="P153" i="6"/>
  <c r="Q153" i="6"/>
  <c r="G153" i="6"/>
  <c r="X185" i="6"/>
  <c r="W185" i="6"/>
  <c r="V185" i="6"/>
  <c r="X100" i="6"/>
  <c r="W100" i="6"/>
  <c r="V100" i="6"/>
  <c r="X207" i="6"/>
  <c r="W207" i="6"/>
  <c r="V207" i="6"/>
  <c r="X137" i="6"/>
  <c r="W137" i="6"/>
  <c r="V137" i="6"/>
  <c r="R155" i="6"/>
  <c r="P155" i="6"/>
  <c r="Q155" i="6"/>
  <c r="G155" i="6"/>
  <c r="X189" i="6"/>
  <c r="W189" i="6"/>
  <c r="V189" i="6"/>
  <c r="X167" i="6"/>
  <c r="W167" i="6"/>
  <c r="V167" i="6"/>
  <c r="V111" i="6"/>
  <c r="W111" i="6"/>
  <c r="X111" i="6"/>
  <c r="X150" i="6"/>
  <c r="W150" i="6"/>
  <c r="V150" i="6"/>
  <c r="P102" i="6"/>
  <c r="G102" i="6"/>
  <c r="Q102" i="6"/>
  <c r="R102" i="6"/>
  <c r="X161" i="6"/>
  <c r="W161" i="6"/>
  <c r="V161" i="6"/>
  <c r="M111" i="6"/>
  <c r="R148" i="6"/>
  <c r="Q148" i="6"/>
  <c r="P148" i="6"/>
  <c r="G148" i="6"/>
  <c r="R160" i="6"/>
  <c r="Q160" i="6"/>
  <c r="P160" i="6"/>
  <c r="G160" i="6"/>
  <c r="X212" i="6"/>
  <c r="W212" i="6"/>
  <c r="V212" i="6"/>
  <c r="R139" i="6"/>
  <c r="Q139" i="6"/>
  <c r="P139" i="6"/>
  <c r="G139" i="6"/>
  <c r="X104" i="6"/>
  <c r="W104" i="6"/>
  <c r="V104" i="6"/>
  <c r="R103" i="6"/>
  <c r="G103" i="6"/>
  <c r="Q103" i="6"/>
  <c r="P103" i="6"/>
  <c r="V95" i="6"/>
  <c r="X95" i="6"/>
  <c r="W95" i="6"/>
  <c r="R140" i="6"/>
  <c r="Q140" i="6"/>
  <c r="P140" i="6"/>
  <c r="G140" i="6"/>
  <c r="G105" i="6"/>
  <c r="R105" i="6"/>
  <c r="Q105" i="6"/>
  <c r="P105" i="6"/>
  <c r="P96" i="6"/>
  <c r="G96" i="6"/>
  <c r="Q96" i="6"/>
  <c r="R96" i="6"/>
  <c r="X213" i="6"/>
  <c r="W213" i="6"/>
  <c r="V213" i="6"/>
  <c r="V117" i="6"/>
  <c r="X117" i="6"/>
  <c r="W117" i="6"/>
  <c r="P122" i="6"/>
  <c r="G122" i="6"/>
  <c r="R122" i="6"/>
  <c r="Q122" i="6"/>
  <c r="P98" i="6"/>
  <c r="G98" i="6"/>
  <c r="R98" i="6"/>
  <c r="Q98" i="6"/>
  <c r="X160" i="6"/>
  <c r="W160" i="6"/>
  <c r="V160" i="6"/>
  <c r="G117" i="6"/>
  <c r="R117" i="6"/>
  <c r="Q117" i="6"/>
  <c r="P117" i="6"/>
  <c r="R142" i="6"/>
  <c r="Q142" i="6"/>
  <c r="P142" i="6"/>
  <c r="G142" i="6"/>
  <c r="R145" i="6"/>
  <c r="Q145" i="6"/>
  <c r="P145" i="6"/>
  <c r="G145" i="6"/>
  <c r="X143" i="6"/>
  <c r="W143" i="6"/>
  <c r="V143" i="6"/>
  <c r="P120" i="6"/>
  <c r="G120" i="6"/>
  <c r="Q120" i="6"/>
  <c r="R120" i="6"/>
  <c r="X158" i="6"/>
  <c r="W158" i="6"/>
  <c r="V158" i="6"/>
  <c r="R161" i="6"/>
  <c r="Q161" i="6"/>
  <c r="P161" i="6"/>
  <c r="G161" i="6"/>
  <c r="M97" i="6"/>
  <c r="M109" i="6"/>
  <c r="M121" i="6"/>
  <c r="X156" i="6"/>
  <c r="W156" i="6"/>
  <c r="V156" i="6"/>
  <c r="X169" i="6"/>
  <c r="W169" i="6"/>
  <c r="V169" i="6"/>
  <c r="P108" i="6"/>
  <c r="G108" i="6"/>
  <c r="R108" i="6"/>
  <c r="Q108" i="6"/>
  <c r="X98" i="6"/>
  <c r="W98" i="6"/>
  <c r="V98" i="6"/>
  <c r="R97" i="6"/>
  <c r="G97" i="6"/>
  <c r="Q97" i="6"/>
  <c r="P97" i="6"/>
  <c r="G123" i="6"/>
  <c r="R123" i="6"/>
  <c r="Q123" i="6"/>
  <c r="P123" i="6"/>
  <c r="X203" i="6"/>
  <c r="W203" i="6"/>
  <c r="V203" i="6"/>
  <c r="X94" i="6"/>
  <c r="W94" i="6"/>
  <c r="V94" i="6"/>
  <c r="V127" i="6"/>
  <c r="X127" i="6"/>
  <c r="W127" i="6"/>
  <c r="X112" i="6"/>
  <c r="W112" i="6"/>
  <c r="V112" i="6"/>
  <c r="X108" i="6"/>
  <c r="W108" i="6"/>
  <c r="V108" i="6"/>
  <c r="R119" i="6"/>
  <c r="Q119" i="6"/>
  <c r="P119" i="6"/>
  <c r="G119" i="6"/>
  <c r="X157" i="6"/>
  <c r="W157" i="6"/>
  <c r="V157" i="6"/>
  <c r="R162" i="6"/>
  <c r="Q162" i="6"/>
  <c r="P162" i="6"/>
  <c r="G162" i="6"/>
  <c r="R138" i="6"/>
  <c r="Q138" i="6"/>
  <c r="P138" i="6"/>
  <c r="G138" i="6"/>
  <c r="X154" i="6"/>
  <c r="W154" i="6"/>
  <c r="V154" i="6"/>
  <c r="X164" i="6"/>
  <c r="W164" i="6"/>
  <c r="V164" i="6"/>
  <c r="G99" i="6"/>
  <c r="R99" i="6"/>
  <c r="Q99" i="6"/>
  <c r="P99" i="6"/>
  <c r="X114" i="6"/>
  <c r="W114" i="6"/>
  <c r="V114" i="6"/>
  <c r="X168" i="6"/>
  <c r="W168" i="6"/>
  <c r="V168" i="6"/>
  <c r="V121" i="6"/>
  <c r="X121" i="6"/>
  <c r="W121" i="6"/>
  <c r="R166" i="6"/>
  <c r="Q166" i="6"/>
  <c r="P166" i="6"/>
  <c r="G166" i="6"/>
  <c r="X214" i="6"/>
  <c r="W214" i="6"/>
  <c r="V214" i="6"/>
  <c r="V103" i="6"/>
  <c r="X103" i="6"/>
  <c r="W103" i="6"/>
  <c r="M94" i="6"/>
  <c r="X138" i="6"/>
  <c r="W138" i="6"/>
  <c r="V138" i="6"/>
  <c r="M96" i="6"/>
  <c r="R165" i="6"/>
  <c r="Q165" i="6"/>
  <c r="P165" i="6"/>
  <c r="G165" i="6"/>
  <c r="R169" i="6"/>
  <c r="Q169" i="6"/>
  <c r="P169" i="6"/>
  <c r="G169" i="6"/>
  <c r="U77" i="6"/>
  <c r="T77" i="6"/>
  <c r="S77" i="6"/>
  <c r="U50" i="6"/>
  <c r="T50" i="6"/>
  <c r="S50" i="6"/>
  <c r="U41" i="6"/>
  <c r="T41" i="6"/>
  <c r="S41" i="6"/>
  <c r="X64" i="6"/>
  <c r="V64" i="6"/>
  <c r="W64" i="6"/>
  <c r="X75" i="6"/>
  <c r="W75" i="6"/>
  <c r="V75" i="6"/>
  <c r="U83" i="6"/>
  <c r="T83" i="6"/>
  <c r="S83" i="6"/>
  <c r="X53" i="6"/>
  <c r="W53" i="6"/>
  <c r="V53" i="6"/>
  <c r="U36" i="6"/>
  <c r="T36" i="6"/>
  <c r="S36" i="6"/>
  <c r="X54" i="6"/>
  <c r="W54" i="6"/>
  <c r="V54" i="6"/>
  <c r="U8" i="6"/>
  <c r="T8" i="6"/>
  <c r="S8" i="6"/>
  <c r="U74" i="6"/>
  <c r="T74" i="6"/>
  <c r="S74" i="6"/>
  <c r="U14" i="6"/>
  <c r="T14" i="6"/>
  <c r="S14" i="6"/>
  <c r="U85" i="6"/>
  <c r="T85" i="6"/>
  <c r="S85" i="6"/>
  <c r="U79" i="6"/>
  <c r="T79" i="6"/>
  <c r="S79" i="6"/>
  <c r="U35" i="6"/>
  <c r="T35" i="6"/>
  <c r="S35" i="6"/>
  <c r="U29" i="6"/>
  <c r="T29" i="6"/>
  <c r="S29" i="6"/>
  <c r="U23" i="6"/>
  <c r="T23" i="6"/>
  <c r="S23" i="6"/>
  <c r="U18" i="6"/>
  <c r="T18" i="6"/>
  <c r="S18" i="6"/>
  <c r="X23" i="6"/>
  <c r="W23" i="6"/>
  <c r="V23" i="6"/>
  <c r="U82" i="6"/>
  <c r="T82" i="6"/>
  <c r="S82" i="6"/>
  <c r="U26" i="6"/>
  <c r="T26" i="6"/>
  <c r="S26" i="6"/>
  <c r="U70" i="6"/>
  <c r="T70" i="6"/>
  <c r="S70" i="6"/>
  <c r="X41" i="6"/>
  <c r="W41" i="6"/>
  <c r="V41" i="6"/>
  <c r="X60" i="6"/>
  <c r="V60" i="6"/>
  <c r="W60" i="6"/>
  <c r="U76" i="6"/>
  <c r="T76" i="6"/>
  <c r="S76" i="6"/>
  <c r="U32" i="6"/>
  <c r="T32" i="6"/>
  <c r="S32" i="6"/>
  <c r="U38" i="6"/>
  <c r="T38" i="6"/>
  <c r="S38" i="6"/>
  <c r="U53" i="6"/>
  <c r="T53" i="6"/>
  <c r="S53" i="6"/>
  <c r="U17" i="6"/>
  <c r="T17" i="6"/>
  <c r="S17" i="6"/>
  <c r="U11" i="6"/>
  <c r="T11" i="6"/>
  <c r="S11" i="6"/>
  <c r="U7" i="6"/>
  <c r="T7" i="6"/>
  <c r="S7" i="6"/>
  <c r="U20" i="6"/>
  <c r="T20" i="6"/>
  <c r="S20" i="6"/>
  <c r="U59" i="6"/>
  <c r="T59" i="6"/>
  <c r="S59" i="6"/>
  <c r="U67" i="6"/>
  <c r="T67" i="6"/>
  <c r="S67" i="6"/>
  <c r="U56" i="6"/>
  <c r="T56" i="6"/>
  <c r="S56" i="6"/>
  <c r="U68" i="6"/>
  <c r="T68" i="6"/>
  <c r="S68" i="6"/>
  <c r="X57" i="6"/>
  <c r="W57" i="6"/>
  <c r="V57" i="6"/>
  <c r="U52" i="6"/>
  <c r="T52" i="6"/>
  <c r="S52" i="6"/>
  <c r="J192" i="2"/>
  <c r="D182" i="6" s="1"/>
  <c r="C182" i="6"/>
  <c r="J193" i="2"/>
  <c r="D183" i="6" s="1"/>
  <c r="C183" i="6"/>
  <c r="J194" i="2"/>
  <c r="D184" i="6" s="1"/>
  <c r="C184" i="6"/>
  <c r="J195" i="2"/>
  <c r="D185" i="6" s="1"/>
  <c r="C185" i="6"/>
  <c r="J198" i="2"/>
  <c r="D188" i="6" s="1"/>
  <c r="C188" i="6"/>
  <c r="J199" i="2"/>
  <c r="D189" i="6" s="1"/>
  <c r="C189" i="6"/>
  <c r="J201" i="2"/>
  <c r="D191" i="6" s="1"/>
  <c r="C191" i="6"/>
  <c r="J202" i="2"/>
  <c r="D192" i="6" s="1"/>
  <c r="C192" i="6"/>
  <c r="J209" i="2"/>
  <c r="D199" i="6" s="1"/>
  <c r="C199" i="6"/>
  <c r="J211" i="2"/>
  <c r="D201" i="6" s="1"/>
  <c r="C201" i="6"/>
  <c r="J213" i="2"/>
  <c r="D203" i="6" s="1"/>
  <c r="C203" i="6"/>
  <c r="J214" i="2"/>
  <c r="D204" i="6" s="1"/>
  <c r="C204" i="6"/>
  <c r="J215" i="2"/>
  <c r="D205" i="6" s="1"/>
  <c r="C205" i="6"/>
  <c r="J217" i="2"/>
  <c r="D207" i="6" s="1"/>
  <c r="C207" i="6"/>
  <c r="J218" i="2"/>
  <c r="D208" i="6" s="1"/>
  <c r="C208" i="6"/>
  <c r="J220" i="2"/>
  <c r="D210" i="6" s="1"/>
  <c r="C210" i="6"/>
  <c r="J221" i="2"/>
  <c r="D211" i="6" s="1"/>
  <c r="C211" i="6"/>
  <c r="J222" i="2"/>
  <c r="D212" i="6" s="1"/>
  <c r="C212" i="6"/>
  <c r="J223" i="2"/>
  <c r="D213" i="6" s="1"/>
  <c r="C213" i="6"/>
  <c r="J224" i="2"/>
  <c r="D214" i="6" s="1"/>
  <c r="C214" i="6"/>
  <c r="F74" i="5"/>
  <c r="F74" i="6"/>
  <c r="H85" i="5"/>
  <c r="H85" i="6"/>
  <c r="F83" i="5"/>
  <c r="F83" i="6"/>
  <c r="F77" i="5"/>
  <c r="F77" i="6"/>
  <c r="F81" i="5"/>
  <c r="F81" i="6"/>
  <c r="H75" i="5"/>
  <c r="H75" i="6"/>
  <c r="F85" i="5"/>
  <c r="F85" i="6"/>
  <c r="H84" i="5"/>
  <c r="H84" i="6"/>
  <c r="F82" i="5"/>
  <c r="F82" i="6"/>
  <c r="F79" i="5"/>
  <c r="F79" i="6"/>
  <c r="F76" i="5"/>
  <c r="F76" i="6"/>
  <c r="N84" i="5"/>
  <c r="N84" i="6"/>
  <c r="N78" i="5"/>
  <c r="N78" i="6"/>
  <c r="N72" i="5"/>
  <c r="N72" i="6"/>
  <c r="L82" i="5"/>
  <c r="L82" i="6"/>
  <c r="J81" i="5"/>
  <c r="J81" i="6"/>
  <c r="J75" i="5"/>
  <c r="J75" i="6"/>
  <c r="N76" i="5"/>
  <c r="N76" i="6"/>
  <c r="J80" i="5"/>
  <c r="J80" i="6"/>
  <c r="J74" i="5"/>
  <c r="J74" i="6"/>
  <c r="J77" i="5"/>
  <c r="J77" i="6"/>
  <c r="L85" i="5"/>
  <c r="L85" i="6"/>
  <c r="L73" i="5"/>
  <c r="L73" i="6"/>
  <c r="J83" i="5"/>
  <c r="J83" i="6"/>
  <c r="L84" i="5"/>
  <c r="L84" i="6"/>
  <c r="L78" i="5"/>
  <c r="L78" i="6"/>
  <c r="J84" i="5"/>
  <c r="J84" i="6"/>
  <c r="J78" i="5"/>
  <c r="J78" i="6"/>
  <c r="L75" i="5"/>
  <c r="L75" i="6"/>
  <c r="F71" i="5"/>
  <c r="F71" i="6"/>
  <c r="H71" i="5"/>
  <c r="H71" i="6"/>
  <c r="J71" i="5"/>
  <c r="J71" i="6"/>
  <c r="G81" i="5"/>
  <c r="G81" i="6"/>
  <c r="N76" i="1"/>
  <c r="H66" i="6" s="1"/>
  <c r="G66" i="6"/>
  <c r="L75" i="1"/>
  <c r="F65" i="6" s="1"/>
  <c r="E65" i="6"/>
  <c r="L74" i="1"/>
  <c r="F64" i="6" s="1"/>
  <c r="E64" i="6"/>
  <c r="L68" i="1"/>
  <c r="F58" i="6" s="1"/>
  <c r="E58" i="6"/>
  <c r="K83" i="5"/>
  <c r="K83" i="6"/>
  <c r="K76" i="5"/>
  <c r="K76" i="6"/>
  <c r="G84" i="5"/>
  <c r="G84" i="6"/>
  <c r="N80" i="1"/>
  <c r="H70" i="6" s="1"/>
  <c r="G70" i="6"/>
  <c r="N73" i="1"/>
  <c r="H63" i="6" s="1"/>
  <c r="G63" i="6"/>
  <c r="N61" i="1"/>
  <c r="H51" i="6" s="1"/>
  <c r="G51" i="6"/>
  <c r="E80" i="5"/>
  <c r="E80" i="6"/>
  <c r="L72" i="1"/>
  <c r="F62" i="6" s="1"/>
  <c r="E62" i="6"/>
  <c r="G85" i="5"/>
  <c r="G85" i="6"/>
  <c r="M85" i="5"/>
  <c r="M85" i="6"/>
  <c r="G79" i="5"/>
  <c r="G79" i="6"/>
  <c r="M79" i="5"/>
  <c r="M79" i="6"/>
  <c r="G73" i="5"/>
  <c r="G73" i="6"/>
  <c r="M73" i="5"/>
  <c r="M73" i="6"/>
  <c r="N77" i="1"/>
  <c r="H67" i="6" s="1"/>
  <c r="G67" i="6"/>
  <c r="T77" i="1"/>
  <c r="M67" i="6"/>
  <c r="N47" i="1"/>
  <c r="H37" i="6" s="1"/>
  <c r="G37" i="6"/>
  <c r="N41" i="1"/>
  <c r="H31" i="6" s="1"/>
  <c r="G31" i="6"/>
  <c r="N35" i="1"/>
  <c r="H25" i="6" s="1"/>
  <c r="G25" i="6"/>
  <c r="N29" i="1"/>
  <c r="H19" i="6" s="1"/>
  <c r="G19" i="6"/>
  <c r="N23" i="1"/>
  <c r="H13" i="6" s="1"/>
  <c r="G13" i="6"/>
  <c r="R17" i="1"/>
  <c r="K7" i="6"/>
  <c r="T64" i="1"/>
  <c r="N54" i="6" s="1"/>
  <c r="M54" i="6"/>
  <c r="K82" i="5"/>
  <c r="K82" i="6"/>
  <c r="N79" i="1"/>
  <c r="H69" i="6" s="1"/>
  <c r="G69" i="6"/>
  <c r="E73" i="5"/>
  <c r="E73" i="6"/>
  <c r="L71" i="1"/>
  <c r="F61" i="6" s="1"/>
  <c r="E61" i="6"/>
  <c r="L65" i="1"/>
  <c r="F55" i="6" s="1"/>
  <c r="E55" i="6"/>
  <c r="I82" i="5"/>
  <c r="I82" i="6"/>
  <c r="E78" i="5"/>
  <c r="E78" i="6"/>
  <c r="L70" i="1"/>
  <c r="F60" i="6" s="1"/>
  <c r="E60" i="6"/>
  <c r="R51" i="1"/>
  <c r="L41" i="6" s="1"/>
  <c r="K41" i="6"/>
  <c r="R39" i="1"/>
  <c r="L29" i="6" s="1"/>
  <c r="K29" i="6"/>
  <c r="R27" i="1"/>
  <c r="L17" i="6" s="1"/>
  <c r="K17" i="6"/>
  <c r="N17" i="1"/>
  <c r="H7" i="6" s="1"/>
  <c r="G7" i="6"/>
  <c r="J41" i="1"/>
  <c r="D31" i="6" s="1"/>
  <c r="C31" i="6"/>
  <c r="N52" i="1"/>
  <c r="H42" i="6" s="1"/>
  <c r="G42" i="6"/>
  <c r="T52" i="1"/>
  <c r="N42" i="6" s="1"/>
  <c r="M42" i="6"/>
  <c r="N40" i="1"/>
  <c r="H30" i="6" s="1"/>
  <c r="G30" i="6"/>
  <c r="T40" i="1"/>
  <c r="N30" i="6" s="1"/>
  <c r="M30" i="6"/>
  <c r="N28" i="1"/>
  <c r="H18" i="6" s="1"/>
  <c r="G18" i="6"/>
  <c r="T28" i="1"/>
  <c r="N18" i="6" s="1"/>
  <c r="M18" i="6"/>
  <c r="E75" i="5"/>
  <c r="E75" i="6"/>
  <c r="L67" i="1"/>
  <c r="F57" i="6" s="1"/>
  <c r="E57" i="6"/>
  <c r="I76" i="5"/>
  <c r="I76" i="6"/>
  <c r="C76" i="5"/>
  <c r="C76" i="6"/>
  <c r="P80" i="1"/>
  <c r="J70" i="6" s="1"/>
  <c r="I70" i="6"/>
  <c r="J80" i="1"/>
  <c r="D70" i="6" s="1"/>
  <c r="C70" i="6"/>
  <c r="P68" i="1"/>
  <c r="I58" i="6"/>
  <c r="J68" i="1"/>
  <c r="D58" i="6" s="1"/>
  <c r="C58" i="6"/>
  <c r="J62" i="1"/>
  <c r="D52" i="6" s="1"/>
  <c r="C52" i="6"/>
  <c r="P62" i="1"/>
  <c r="I52" i="6"/>
  <c r="G80" i="5"/>
  <c r="G80" i="6"/>
  <c r="M80" i="5"/>
  <c r="M80" i="6"/>
  <c r="G74" i="5"/>
  <c r="G74" i="6"/>
  <c r="M74" i="5"/>
  <c r="M74" i="6"/>
  <c r="N72" i="1"/>
  <c r="H62" i="6" s="1"/>
  <c r="G62" i="6"/>
  <c r="T72" i="1"/>
  <c r="N62" i="6" s="1"/>
  <c r="M62" i="6"/>
  <c r="N66" i="1"/>
  <c r="H56" i="6" s="1"/>
  <c r="G56" i="6"/>
  <c r="T66" i="1"/>
  <c r="N56" i="6" s="1"/>
  <c r="M56" i="6"/>
  <c r="R48" i="1"/>
  <c r="L38" i="6" s="1"/>
  <c r="K38" i="6"/>
  <c r="R36" i="1"/>
  <c r="L26" i="6" s="1"/>
  <c r="K26" i="6"/>
  <c r="R24" i="1"/>
  <c r="L14" i="6" s="1"/>
  <c r="K14" i="6"/>
  <c r="N31" i="1"/>
  <c r="H21" i="6" s="1"/>
  <c r="G21" i="6"/>
  <c r="N19" i="1"/>
  <c r="H9" i="6" s="1"/>
  <c r="G9" i="6"/>
  <c r="J44" i="1"/>
  <c r="D34" i="6" s="1"/>
  <c r="C34" i="6"/>
  <c r="J32" i="1"/>
  <c r="D22" i="6" s="1"/>
  <c r="C22" i="6"/>
  <c r="J20" i="1"/>
  <c r="D10" i="6" s="1"/>
  <c r="C10" i="6"/>
  <c r="J29" i="1"/>
  <c r="D19" i="6" s="1"/>
  <c r="C19" i="6"/>
  <c r="N46" i="1"/>
  <c r="H36" i="6" s="1"/>
  <c r="G36" i="6"/>
  <c r="T46" i="1"/>
  <c r="N36" i="6" s="1"/>
  <c r="M36" i="6"/>
  <c r="N34" i="1"/>
  <c r="H24" i="6" s="1"/>
  <c r="G24" i="6"/>
  <c r="T34" i="1"/>
  <c r="N24" i="6" s="1"/>
  <c r="M24" i="6"/>
  <c r="N22" i="1"/>
  <c r="H12" i="6" s="1"/>
  <c r="G12" i="6"/>
  <c r="T22" i="1"/>
  <c r="N12" i="6" s="1"/>
  <c r="M12" i="6"/>
  <c r="P74" i="1"/>
  <c r="I64" i="6"/>
  <c r="L79" i="1"/>
  <c r="F69" i="6" s="1"/>
  <c r="E69" i="6"/>
  <c r="L61" i="1"/>
  <c r="F51" i="6" s="1"/>
  <c r="E51" i="6"/>
  <c r="N60" i="1"/>
  <c r="H50" i="6" s="1"/>
  <c r="G50" i="6"/>
  <c r="R45" i="1"/>
  <c r="L35" i="6" s="1"/>
  <c r="K35" i="6"/>
  <c r="R33" i="1"/>
  <c r="L23" i="6" s="1"/>
  <c r="K23" i="6"/>
  <c r="R21" i="1"/>
  <c r="L11" i="6" s="1"/>
  <c r="K11" i="6"/>
  <c r="L43" i="1"/>
  <c r="F33" i="6" s="1"/>
  <c r="E33" i="6"/>
  <c r="L25" i="1"/>
  <c r="F15" i="6" s="1"/>
  <c r="E15" i="6"/>
  <c r="P146" i="1"/>
  <c r="J136" i="6" s="1"/>
  <c r="I136" i="6"/>
  <c r="J146" i="1"/>
  <c r="D136" i="6" s="1"/>
  <c r="C136" i="6"/>
  <c r="T49" i="1"/>
  <c r="N39" i="6" s="1"/>
  <c r="M39" i="6"/>
  <c r="N49" i="1"/>
  <c r="H39" i="6" s="1"/>
  <c r="G39" i="6"/>
  <c r="T17" i="1"/>
  <c r="N7" i="6" s="1"/>
  <c r="M7" i="6"/>
  <c r="N78" i="1"/>
  <c r="H68" i="6" s="1"/>
  <c r="G68" i="6"/>
  <c r="E84" i="5"/>
  <c r="E84" i="6"/>
  <c r="L76" i="1"/>
  <c r="F66" i="6" s="1"/>
  <c r="E66" i="6"/>
  <c r="C85" i="5"/>
  <c r="C85" i="6"/>
  <c r="I85" i="5"/>
  <c r="I85" i="6"/>
  <c r="C79" i="5"/>
  <c r="C79" i="6"/>
  <c r="I79" i="5"/>
  <c r="I79" i="6"/>
  <c r="C73" i="5"/>
  <c r="C73" i="6"/>
  <c r="I73" i="5"/>
  <c r="I73" i="6"/>
  <c r="J77" i="1"/>
  <c r="D67" i="6" s="1"/>
  <c r="C67" i="6"/>
  <c r="P77" i="1"/>
  <c r="J67" i="6" s="1"/>
  <c r="I67" i="6"/>
  <c r="J71" i="1"/>
  <c r="C61" i="6"/>
  <c r="P71" i="1"/>
  <c r="J61" i="6" s="1"/>
  <c r="I61" i="6"/>
  <c r="J65" i="1"/>
  <c r="D55" i="6" s="1"/>
  <c r="C55" i="6"/>
  <c r="P65" i="1"/>
  <c r="J55" i="6" s="1"/>
  <c r="I55" i="6"/>
  <c r="G83" i="5"/>
  <c r="G83" i="6"/>
  <c r="M83" i="5"/>
  <c r="M83" i="6"/>
  <c r="G77" i="5"/>
  <c r="G77" i="6"/>
  <c r="M77" i="5"/>
  <c r="M77" i="6"/>
  <c r="N75" i="1"/>
  <c r="H65" i="6" s="1"/>
  <c r="G65" i="6"/>
  <c r="T75" i="1"/>
  <c r="N65" i="6" s="1"/>
  <c r="M65" i="6"/>
  <c r="N69" i="1"/>
  <c r="H59" i="6" s="1"/>
  <c r="G59" i="6"/>
  <c r="T69" i="1"/>
  <c r="M59" i="6"/>
  <c r="R42" i="1"/>
  <c r="L32" i="6" s="1"/>
  <c r="K32" i="6"/>
  <c r="R30" i="1"/>
  <c r="L20" i="6" s="1"/>
  <c r="K20" i="6"/>
  <c r="R18" i="1"/>
  <c r="L8" i="6" s="1"/>
  <c r="K8" i="6"/>
  <c r="N25" i="1"/>
  <c r="H15" i="6" s="1"/>
  <c r="G15" i="6"/>
  <c r="J50" i="1"/>
  <c r="D40" i="6" s="1"/>
  <c r="C40" i="6"/>
  <c r="J38" i="1"/>
  <c r="D28" i="6" s="1"/>
  <c r="C28" i="6"/>
  <c r="J26" i="1"/>
  <c r="D16" i="6" s="1"/>
  <c r="C16" i="6"/>
  <c r="T50" i="1"/>
  <c r="N40" i="6" s="1"/>
  <c r="M40" i="6"/>
  <c r="N50" i="1"/>
  <c r="H40" i="6" s="1"/>
  <c r="G40" i="6"/>
  <c r="T44" i="1"/>
  <c r="N34" i="6" s="1"/>
  <c r="M34" i="6"/>
  <c r="N44" i="1"/>
  <c r="H34" i="6" s="1"/>
  <c r="G34" i="6"/>
  <c r="T38" i="1"/>
  <c r="N28" i="6" s="1"/>
  <c r="M28" i="6"/>
  <c r="N38" i="1"/>
  <c r="H28" i="6" s="1"/>
  <c r="G28" i="6"/>
  <c r="T32" i="1"/>
  <c r="N22" i="6" s="1"/>
  <c r="M22" i="6"/>
  <c r="N32" i="1"/>
  <c r="H22" i="6" s="1"/>
  <c r="G22" i="6"/>
  <c r="T26" i="1"/>
  <c r="N16" i="6" s="1"/>
  <c r="M16" i="6"/>
  <c r="N26" i="1"/>
  <c r="H16" i="6" s="1"/>
  <c r="G16" i="6"/>
  <c r="T20" i="1"/>
  <c r="N10" i="6" s="1"/>
  <c r="M10" i="6"/>
  <c r="N20" i="1"/>
  <c r="H10" i="6" s="1"/>
  <c r="G10" i="6"/>
  <c r="J48" i="1"/>
  <c r="D38" i="6" s="1"/>
  <c r="C38" i="6"/>
  <c r="P48" i="1"/>
  <c r="J38" i="6" s="1"/>
  <c r="I38" i="6"/>
  <c r="J42" i="1"/>
  <c r="D32" i="6" s="1"/>
  <c r="C32" i="6"/>
  <c r="P42" i="1"/>
  <c r="J32" i="6" s="1"/>
  <c r="I32" i="6"/>
  <c r="J36" i="1"/>
  <c r="D26" i="6" s="1"/>
  <c r="C26" i="6"/>
  <c r="P36" i="1"/>
  <c r="J26" i="6" s="1"/>
  <c r="I26" i="6"/>
  <c r="J30" i="1"/>
  <c r="D20" i="6" s="1"/>
  <c r="C20" i="6"/>
  <c r="P30" i="1"/>
  <c r="J20" i="6" s="1"/>
  <c r="I20" i="6"/>
  <c r="J24" i="1"/>
  <c r="D14" i="6" s="1"/>
  <c r="C14" i="6"/>
  <c r="P24" i="1"/>
  <c r="J14" i="6" s="1"/>
  <c r="I14" i="6"/>
  <c r="J18" i="1"/>
  <c r="D8" i="6" s="1"/>
  <c r="C8" i="6"/>
  <c r="P18" i="1"/>
  <c r="J8" i="6" s="1"/>
  <c r="I8" i="6"/>
  <c r="J47" i="1"/>
  <c r="D37" i="6" s="1"/>
  <c r="C37" i="6"/>
  <c r="J35" i="1"/>
  <c r="D25" i="6" s="1"/>
  <c r="C25" i="6"/>
  <c r="J23" i="1"/>
  <c r="D13" i="6" s="1"/>
  <c r="C13" i="6"/>
  <c r="T43" i="1"/>
  <c r="N33" i="6" s="1"/>
  <c r="M33" i="6"/>
  <c r="N43" i="1"/>
  <c r="H33" i="6" s="1"/>
  <c r="G33" i="6"/>
  <c r="T37" i="1"/>
  <c r="N27" i="6" s="1"/>
  <c r="M27" i="6"/>
  <c r="N37" i="1"/>
  <c r="H27" i="6" s="1"/>
  <c r="G27" i="6"/>
  <c r="T81" i="1"/>
  <c r="N71" i="5" s="1"/>
  <c r="M71" i="6"/>
  <c r="K85" i="5"/>
  <c r="K85" i="6"/>
  <c r="R78" i="1"/>
  <c r="K68" i="6"/>
  <c r="R60" i="1"/>
  <c r="K50" i="6"/>
  <c r="N62" i="1"/>
  <c r="H52" i="6" s="1"/>
  <c r="G52" i="6"/>
  <c r="C83" i="5"/>
  <c r="C83" i="6"/>
  <c r="C74" i="5"/>
  <c r="C74" i="6"/>
  <c r="J75" i="1"/>
  <c r="D65" i="6" s="1"/>
  <c r="C65" i="6"/>
  <c r="J66" i="1"/>
  <c r="D56" i="6" s="1"/>
  <c r="C56" i="6"/>
  <c r="P46" i="1"/>
  <c r="J36" i="6" s="1"/>
  <c r="I36" i="6"/>
  <c r="P28" i="1"/>
  <c r="J18" i="6" s="1"/>
  <c r="I18" i="6"/>
  <c r="N45" i="1"/>
  <c r="H35" i="6" s="1"/>
  <c r="G35" i="6"/>
  <c r="N27" i="1"/>
  <c r="H17" i="6" s="1"/>
  <c r="G17" i="6"/>
  <c r="L49" i="1"/>
  <c r="F39" i="6" s="1"/>
  <c r="E39" i="6"/>
  <c r="L38" i="1"/>
  <c r="F28" i="6" s="1"/>
  <c r="E28" i="6"/>
  <c r="L29" i="1"/>
  <c r="F19" i="6" s="1"/>
  <c r="E19" i="6"/>
  <c r="L19" i="1"/>
  <c r="F9" i="6" s="1"/>
  <c r="E9" i="6"/>
  <c r="J21" i="1"/>
  <c r="D11" i="6" s="1"/>
  <c r="C11" i="6"/>
  <c r="K77" i="5"/>
  <c r="K77" i="6"/>
  <c r="R69" i="1"/>
  <c r="L59" i="6" s="1"/>
  <c r="K59" i="6"/>
  <c r="P40" i="1"/>
  <c r="J30" i="6" s="1"/>
  <c r="I30" i="6"/>
  <c r="N30" i="1"/>
  <c r="H20" i="6" s="1"/>
  <c r="G20" i="6"/>
  <c r="P103" i="1"/>
  <c r="J93" i="6" s="1"/>
  <c r="I93" i="6"/>
  <c r="M93" i="6" s="1"/>
  <c r="T74" i="1"/>
  <c r="N64" i="6" s="1"/>
  <c r="M64" i="6"/>
  <c r="K79" i="5"/>
  <c r="K79" i="6"/>
  <c r="R77" i="1"/>
  <c r="L67" i="6" s="1"/>
  <c r="K67" i="6"/>
  <c r="G72" i="5"/>
  <c r="G72" i="6"/>
  <c r="E81" i="5"/>
  <c r="E81" i="6"/>
  <c r="C81" i="5"/>
  <c r="C81" i="6"/>
  <c r="J73" i="1"/>
  <c r="D63" i="6" s="1"/>
  <c r="C63" i="6"/>
  <c r="P43" i="1"/>
  <c r="J33" i="6" s="1"/>
  <c r="I33" i="6"/>
  <c r="P25" i="1"/>
  <c r="J15" i="6" s="1"/>
  <c r="I15" i="6"/>
  <c r="N42" i="1"/>
  <c r="H32" i="6" s="1"/>
  <c r="G32" i="6"/>
  <c r="N24" i="1"/>
  <c r="H14" i="6" s="1"/>
  <c r="G14" i="6"/>
  <c r="L47" i="1"/>
  <c r="F37" i="6" s="1"/>
  <c r="E37" i="6"/>
  <c r="L37" i="1"/>
  <c r="F27" i="6" s="1"/>
  <c r="E27" i="6"/>
  <c r="J51" i="1"/>
  <c r="D41" i="6" s="1"/>
  <c r="C41" i="6"/>
  <c r="E72" i="5"/>
  <c r="E72" i="6"/>
  <c r="P22" i="1"/>
  <c r="J12" i="6" s="1"/>
  <c r="I12" i="6"/>
  <c r="N39" i="1"/>
  <c r="H29" i="6" s="1"/>
  <c r="G29" i="6"/>
  <c r="N21" i="1"/>
  <c r="H11" i="6" s="1"/>
  <c r="G11" i="6"/>
  <c r="L35" i="1"/>
  <c r="F25" i="6" s="1"/>
  <c r="E25" i="6"/>
  <c r="L26" i="1"/>
  <c r="F16" i="6" s="1"/>
  <c r="E16" i="6"/>
  <c r="P52" i="1"/>
  <c r="J42" i="6" s="1"/>
  <c r="I42" i="6"/>
  <c r="L41" i="1"/>
  <c r="F31" i="6" s="1"/>
  <c r="E31" i="6"/>
  <c r="P64" i="1"/>
  <c r="I54" i="6"/>
  <c r="C84" i="5"/>
  <c r="C84" i="6"/>
  <c r="J76" i="1"/>
  <c r="D66" i="6" s="1"/>
  <c r="C66" i="6"/>
  <c r="N48" i="1"/>
  <c r="H38" i="6" s="1"/>
  <c r="G38" i="6"/>
  <c r="K74" i="5"/>
  <c r="K74" i="6"/>
  <c r="R66" i="1"/>
  <c r="K56" i="6"/>
  <c r="G82" i="5"/>
  <c r="G82" i="6"/>
  <c r="N71" i="1"/>
  <c r="H61" i="6" s="1"/>
  <c r="G61" i="6"/>
  <c r="L73" i="1"/>
  <c r="F63" i="6" s="1"/>
  <c r="E63" i="6"/>
  <c r="C78" i="5"/>
  <c r="C78" i="6"/>
  <c r="J79" i="1"/>
  <c r="C69" i="6"/>
  <c r="J70" i="1"/>
  <c r="D60" i="6" s="1"/>
  <c r="C60" i="6"/>
  <c r="J61" i="1"/>
  <c r="D51" i="6" s="1"/>
  <c r="C51" i="6"/>
  <c r="P37" i="1"/>
  <c r="J27" i="6" s="1"/>
  <c r="I27" i="6"/>
  <c r="P19" i="1"/>
  <c r="J9" i="6" s="1"/>
  <c r="I9" i="6"/>
  <c r="N36" i="1"/>
  <c r="H26" i="6" s="1"/>
  <c r="G26" i="6"/>
  <c r="N18" i="1"/>
  <c r="H8" i="6" s="1"/>
  <c r="G8" i="6"/>
  <c r="L44" i="1"/>
  <c r="F34" i="6" s="1"/>
  <c r="E34" i="6"/>
  <c r="L34" i="1"/>
  <c r="F24" i="6" s="1"/>
  <c r="E24" i="6"/>
  <c r="L23" i="1"/>
  <c r="F13" i="6" s="1"/>
  <c r="E13" i="6"/>
  <c r="J39" i="1"/>
  <c r="D29" i="6" s="1"/>
  <c r="C29" i="6"/>
  <c r="P189" i="1"/>
  <c r="I179" i="6"/>
  <c r="R81" i="1"/>
  <c r="L71" i="5" s="1"/>
  <c r="K71" i="6"/>
  <c r="R63" i="1"/>
  <c r="K53" i="6"/>
  <c r="N68" i="1"/>
  <c r="H58" i="6" s="1"/>
  <c r="G58" i="6"/>
  <c r="L64" i="1"/>
  <c r="F54" i="6" s="1"/>
  <c r="E54" i="6"/>
  <c r="P34" i="1"/>
  <c r="J24" i="6" s="1"/>
  <c r="I24" i="6"/>
  <c r="I72" i="5"/>
  <c r="I72" i="6"/>
  <c r="G76" i="5"/>
  <c r="G76" i="6"/>
  <c r="R80" i="1"/>
  <c r="L70" i="6" s="1"/>
  <c r="K70" i="6"/>
  <c r="N65" i="1"/>
  <c r="H55" i="6" s="1"/>
  <c r="G55" i="6"/>
  <c r="M75" i="5"/>
  <c r="M75" i="6"/>
  <c r="C77" i="5"/>
  <c r="C77" i="6"/>
  <c r="J67" i="1"/>
  <c r="C57" i="6"/>
  <c r="R28" i="1"/>
  <c r="L18" i="6" s="1"/>
  <c r="K18" i="6"/>
  <c r="L50" i="1"/>
  <c r="F40" i="6" s="1"/>
  <c r="E40" i="6"/>
  <c r="L20" i="1"/>
  <c r="F10" i="6" s="1"/>
  <c r="E10" i="6"/>
  <c r="T33" i="1"/>
  <c r="N23" i="6" s="1"/>
  <c r="M23" i="6"/>
  <c r="J27" i="1"/>
  <c r="D17" i="6" s="1"/>
  <c r="C17" i="6"/>
  <c r="T70" i="1"/>
  <c r="N60" i="6" s="1"/>
  <c r="M60" i="6"/>
  <c r="C75" i="5"/>
  <c r="C75" i="6"/>
  <c r="J63" i="1"/>
  <c r="C53" i="6"/>
  <c r="P49" i="1"/>
  <c r="J39" i="6" s="1"/>
  <c r="I39" i="6"/>
  <c r="J45" i="1"/>
  <c r="D35" i="6" s="1"/>
  <c r="C35" i="6"/>
  <c r="J17" i="1"/>
  <c r="D7" i="6" s="1"/>
  <c r="C7" i="6"/>
  <c r="L189" i="1"/>
  <c r="F179" i="6" s="1"/>
  <c r="E179" i="6"/>
  <c r="L146" i="1"/>
  <c r="F136" i="6" s="1"/>
  <c r="E136" i="6"/>
  <c r="T67" i="1"/>
  <c r="M57" i="6"/>
  <c r="P60" i="1"/>
  <c r="J50" i="6" s="1"/>
  <c r="I50" i="6"/>
  <c r="J81" i="1"/>
  <c r="C71" i="6"/>
  <c r="T51" i="1"/>
  <c r="N41" i="6" s="1"/>
  <c r="M41" i="6"/>
  <c r="P31" i="1"/>
  <c r="J21" i="6" s="1"/>
  <c r="I21" i="6"/>
  <c r="L40" i="1"/>
  <c r="F30" i="6" s="1"/>
  <c r="E30" i="6"/>
  <c r="J33" i="1"/>
  <c r="D23" i="6" s="1"/>
  <c r="C23" i="6"/>
  <c r="L32" i="1"/>
  <c r="F22" i="6" s="1"/>
  <c r="E22" i="6"/>
  <c r="G78" i="5"/>
  <c r="G78" i="6"/>
  <c r="L52" i="1"/>
  <c r="F42" i="6" s="1"/>
  <c r="E42" i="6"/>
  <c r="C80" i="5"/>
  <c r="C80" i="6"/>
  <c r="L31" i="1"/>
  <c r="F21" i="6" s="1"/>
  <c r="E21" i="6"/>
  <c r="T63" i="1"/>
  <c r="M53" i="6"/>
  <c r="J78" i="1"/>
  <c r="D68" i="6" s="1"/>
  <c r="C68" i="6"/>
  <c r="L22" i="1"/>
  <c r="F12" i="6" s="1"/>
  <c r="E12" i="6"/>
  <c r="J72" i="1"/>
  <c r="D62" i="6" s="1"/>
  <c r="C62" i="6"/>
  <c r="R62" i="1"/>
  <c r="L52" i="6" s="1"/>
  <c r="K52" i="6"/>
  <c r="J69" i="1"/>
  <c r="D59" i="6" s="1"/>
  <c r="C59" i="6"/>
  <c r="R46" i="1"/>
  <c r="L36" i="6" s="1"/>
  <c r="K36" i="6"/>
  <c r="N59" i="6"/>
  <c r="N82" i="6"/>
  <c r="P9" i="6"/>
  <c r="R9" i="6"/>
  <c r="Q9" i="6"/>
  <c r="P21" i="6"/>
  <c r="R21" i="6"/>
  <c r="Q21" i="6"/>
  <c r="D69" i="6"/>
  <c r="L53" i="6"/>
  <c r="J58" i="6"/>
  <c r="P15" i="6"/>
  <c r="R15" i="6"/>
  <c r="Q15" i="6"/>
  <c r="P82" i="6"/>
  <c r="R82" i="6"/>
  <c r="Q82" i="6"/>
  <c r="D82" i="6"/>
  <c r="N53" i="6"/>
  <c r="J64" i="6"/>
  <c r="L71" i="6"/>
  <c r="P27" i="6"/>
  <c r="R27" i="6"/>
  <c r="Q27" i="6"/>
  <c r="P39" i="6"/>
  <c r="R39" i="6"/>
  <c r="Q39" i="6"/>
  <c r="D53" i="6"/>
  <c r="D57" i="6"/>
  <c r="N71" i="6"/>
  <c r="J179" i="6"/>
  <c r="P33" i="6"/>
  <c r="R33" i="6"/>
  <c r="Q33" i="6"/>
  <c r="J52" i="6"/>
  <c r="N67" i="6"/>
  <c r="L72" i="6"/>
  <c r="D61" i="6"/>
  <c r="J54" i="6"/>
  <c r="P54" i="6"/>
  <c r="R54" i="6"/>
  <c r="Q54" i="6"/>
  <c r="P72" i="6"/>
  <c r="R72" i="6"/>
  <c r="Q72" i="6"/>
  <c r="D72" i="6"/>
  <c r="L56" i="6"/>
  <c r="L68" i="6"/>
  <c r="L80" i="6"/>
  <c r="N57" i="6"/>
  <c r="N81" i="6"/>
  <c r="L7" i="6"/>
  <c r="L50" i="6"/>
  <c r="L81" i="6"/>
  <c r="P64" i="6"/>
  <c r="Q64" i="6"/>
  <c r="R64" i="6"/>
  <c r="R50" i="6"/>
  <c r="Q50" i="6"/>
  <c r="P50" i="6"/>
  <c r="P42" i="6"/>
  <c r="R42" i="6"/>
  <c r="Q42" i="6"/>
  <c r="P36" i="6"/>
  <c r="R36" i="6"/>
  <c r="Q36" i="6"/>
  <c r="P30" i="6"/>
  <c r="R30" i="6"/>
  <c r="Q30" i="6"/>
  <c r="P24" i="6"/>
  <c r="R24" i="6"/>
  <c r="Q24" i="6"/>
  <c r="P18" i="6"/>
  <c r="R18" i="6"/>
  <c r="Q18" i="6"/>
  <c r="P12" i="6"/>
  <c r="R12" i="6"/>
  <c r="Q12" i="6"/>
  <c r="T85" i="1"/>
  <c r="J83" i="1"/>
  <c r="J90" i="1"/>
  <c r="N84" i="1"/>
  <c r="M71" i="5"/>
  <c r="L94" i="1"/>
  <c r="L85" i="1"/>
  <c r="N82" i="1"/>
  <c r="T84" i="1"/>
  <c r="N88" i="1"/>
  <c r="N90" i="1"/>
  <c r="N87" i="1"/>
  <c r="P82" i="1"/>
  <c r="N92" i="1"/>
  <c r="J85" i="1"/>
  <c r="J84" i="1"/>
  <c r="T95" i="1"/>
  <c r="J86" i="1"/>
  <c r="J93" i="1"/>
  <c r="P89" i="1"/>
  <c r="T87" i="1"/>
  <c r="N83" i="1"/>
  <c r="T89" i="1"/>
  <c r="J89" i="1"/>
  <c r="P92" i="1"/>
  <c r="R89" i="1"/>
  <c r="T93" i="1"/>
  <c r="N86" i="1"/>
  <c r="R87" i="1"/>
  <c r="C71" i="5"/>
  <c r="K71" i="5"/>
  <c r="L90" i="1"/>
  <c r="J87" i="1"/>
  <c r="R93" i="1"/>
  <c r="L82" i="1"/>
  <c r="J91" i="1"/>
  <c r="J95" i="1"/>
  <c r="N89" i="1"/>
  <c r="N93" i="1"/>
  <c r="P86" i="1"/>
  <c r="R84" i="1"/>
  <c r="T90" i="1"/>
  <c r="J94" i="1"/>
  <c r="J88" i="1"/>
  <c r="P95" i="1"/>
  <c r="L88" i="1"/>
  <c r="R86" i="1"/>
  <c r="L83" i="1"/>
  <c r="P83" i="1"/>
  <c r="T83" i="1"/>
  <c r="N91" i="1"/>
  <c r="N213" i="5"/>
  <c r="M213" i="5"/>
  <c r="L213" i="5"/>
  <c r="K213" i="5"/>
  <c r="J213" i="5"/>
  <c r="I213" i="5"/>
  <c r="H213" i="5"/>
  <c r="G213" i="5"/>
  <c r="F213" i="5"/>
  <c r="E213" i="5"/>
  <c r="D213" i="5"/>
  <c r="C213" i="5"/>
  <c r="N212" i="5"/>
  <c r="M212" i="5"/>
  <c r="L212" i="5"/>
  <c r="K212" i="5"/>
  <c r="J212" i="5"/>
  <c r="I212" i="5"/>
  <c r="H212" i="5"/>
  <c r="G212" i="5"/>
  <c r="F212" i="5"/>
  <c r="E212" i="5"/>
  <c r="D212" i="5"/>
  <c r="C212" i="5"/>
  <c r="N211" i="5"/>
  <c r="M211" i="5"/>
  <c r="L211" i="5"/>
  <c r="K211" i="5"/>
  <c r="J211" i="5"/>
  <c r="I211" i="5"/>
  <c r="H211" i="5"/>
  <c r="G211" i="5"/>
  <c r="F211" i="5"/>
  <c r="E211" i="5"/>
  <c r="D211" i="5"/>
  <c r="C211" i="5"/>
  <c r="N210" i="5"/>
  <c r="M210" i="5"/>
  <c r="L210" i="5"/>
  <c r="K210" i="5"/>
  <c r="J210" i="5"/>
  <c r="I210" i="5"/>
  <c r="H210" i="5"/>
  <c r="G210" i="5"/>
  <c r="F210" i="5"/>
  <c r="E210" i="5"/>
  <c r="D210" i="5"/>
  <c r="C210" i="5"/>
  <c r="N209" i="5"/>
  <c r="M209" i="5"/>
  <c r="L209" i="5"/>
  <c r="K209" i="5"/>
  <c r="J209" i="5"/>
  <c r="I209" i="5"/>
  <c r="H209" i="5"/>
  <c r="G209" i="5"/>
  <c r="F209" i="5"/>
  <c r="E209" i="5"/>
  <c r="D209" i="5"/>
  <c r="C209" i="5"/>
  <c r="N207" i="5"/>
  <c r="M207" i="5"/>
  <c r="L207" i="5"/>
  <c r="K207" i="5"/>
  <c r="J207" i="5"/>
  <c r="I207" i="5"/>
  <c r="H207" i="5"/>
  <c r="G207" i="5"/>
  <c r="F207" i="5"/>
  <c r="E207" i="5"/>
  <c r="D207" i="5"/>
  <c r="C207" i="5"/>
  <c r="N206" i="5"/>
  <c r="M206" i="5"/>
  <c r="L206" i="5"/>
  <c r="K206" i="5"/>
  <c r="J206" i="5"/>
  <c r="I206" i="5"/>
  <c r="H206" i="5"/>
  <c r="G206" i="5"/>
  <c r="F206" i="5"/>
  <c r="E206" i="5"/>
  <c r="D206" i="5"/>
  <c r="C206" i="5"/>
  <c r="N204" i="5"/>
  <c r="M204" i="5"/>
  <c r="L204" i="5"/>
  <c r="K204" i="5"/>
  <c r="J204" i="5"/>
  <c r="I204" i="5"/>
  <c r="H204" i="5"/>
  <c r="G204" i="5"/>
  <c r="F204" i="5"/>
  <c r="E204" i="5"/>
  <c r="D204" i="5"/>
  <c r="C204" i="5"/>
  <c r="N203" i="5"/>
  <c r="M203" i="5"/>
  <c r="L203" i="5"/>
  <c r="K203" i="5"/>
  <c r="J203" i="5"/>
  <c r="I203" i="5"/>
  <c r="H203" i="5"/>
  <c r="G203" i="5"/>
  <c r="F203" i="5"/>
  <c r="E203" i="5"/>
  <c r="D203" i="5"/>
  <c r="C203" i="5"/>
  <c r="N202" i="5"/>
  <c r="M202" i="5"/>
  <c r="L202" i="5"/>
  <c r="K202" i="5"/>
  <c r="J202" i="5"/>
  <c r="I202" i="5"/>
  <c r="H202" i="5"/>
  <c r="G202" i="5"/>
  <c r="F202" i="5"/>
  <c r="E202" i="5"/>
  <c r="D202" i="5"/>
  <c r="C202" i="5"/>
  <c r="N201" i="5"/>
  <c r="M201" i="5"/>
  <c r="L201" i="5"/>
  <c r="K201" i="5"/>
  <c r="J201" i="5"/>
  <c r="I201" i="5"/>
  <c r="H201" i="5"/>
  <c r="G201" i="5"/>
  <c r="F201" i="5"/>
  <c r="E201" i="5"/>
  <c r="D201" i="5"/>
  <c r="C201" i="5"/>
  <c r="N200" i="5"/>
  <c r="M200" i="5"/>
  <c r="L200" i="5"/>
  <c r="K200" i="5"/>
  <c r="J200" i="5"/>
  <c r="I200" i="5"/>
  <c r="H200" i="5"/>
  <c r="G200" i="5"/>
  <c r="F200" i="5"/>
  <c r="E200" i="5"/>
  <c r="D200" i="5"/>
  <c r="C200" i="5"/>
  <c r="N198" i="5"/>
  <c r="M198" i="5"/>
  <c r="L198" i="5"/>
  <c r="K198" i="5"/>
  <c r="J198" i="5"/>
  <c r="I198" i="5"/>
  <c r="H198" i="5"/>
  <c r="G198" i="5"/>
  <c r="F198" i="5"/>
  <c r="E198" i="5"/>
  <c r="D198" i="5"/>
  <c r="C198" i="5"/>
  <c r="N191" i="5"/>
  <c r="M191" i="5"/>
  <c r="L191" i="5"/>
  <c r="K191" i="5"/>
  <c r="J191" i="5"/>
  <c r="I191" i="5"/>
  <c r="H191" i="5"/>
  <c r="G191" i="5"/>
  <c r="F191" i="5"/>
  <c r="E191" i="5"/>
  <c r="D191" i="5"/>
  <c r="C191" i="5"/>
  <c r="N190" i="5"/>
  <c r="M190" i="5"/>
  <c r="L190" i="5"/>
  <c r="K190" i="5"/>
  <c r="J190" i="5"/>
  <c r="I190" i="5"/>
  <c r="H190" i="5"/>
  <c r="G190" i="5"/>
  <c r="F190" i="5"/>
  <c r="E190" i="5"/>
  <c r="D190" i="5"/>
  <c r="C190" i="5"/>
  <c r="N189" i="5"/>
  <c r="M189" i="5"/>
  <c r="L189" i="5"/>
  <c r="K189" i="5"/>
  <c r="J189" i="5"/>
  <c r="I189" i="5"/>
  <c r="H189" i="5"/>
  <c r="G189" i="5"/>
  <c r="F189" i="5"/>
  <c r="E189" i="5"/>
  <c r="D189" i="5"/>
  <c r="C189" i="5"/>
  <c r="N188" i="5"/>
  <c r="M188" i="5"/>
  <c r="L188" i="5"/>
  <c r="K188" i="5"/>
  <c r="J188" i="5"/>
  <c r="I188" i="5"/>
  <c r="H188" i="5"/>
  <c r="G188" i="5"/>
  <c r="F188" i="5"/>
  <c r="E188" i="5"/>
  <c r="D188" i="5"/>
  <c r="C188" i="5"/>
  <c r="N187" i="5"/>
  <c r="M187" i="5"/>
  <c r="L187" i="5"/>
  <c r="K187" i="5"/>
  <c r="J187" i="5"/>
  <c r="I187" i="5"/>
  <c r="H187" i="5"/>
  <c r="G187" i="5"/>
  <c r="F187" i="5"/>
  <c r="E187" i="5"/>
  <c r="D187" i="5"/>
  <c r="C187" i="5"/>
  <c r="N184" i="5"/>
  <c r="M184" i="5"/>
  <c r="L184" i="5"/>
  <c r="K184" i="5"/>
  <c r="J184" i="5"/>
  <c r="I184" i="5"/>
  <c r="H184" i="5"/>
  <c r="G184" i="5"/>
  <c r="F184" i="5"/>
  <c r="E184" i="5"/>
  <c r="D184" i="5"/>
  <c r="C184" i="5"/>
  <c r="N183" i="5"/>
  <c r="M183" i="5"/>
  <c r="L183" i="5"/>
  <c r="K183" i="5"/>
  <c r="J183" i="5"/>
  <c r="I183" i="5"/>
  <c r="H183" i="5"/>
  <c r="G183" i="5"/>
  <c r="F183" i="5"/>
  <c r="E183" i="5"/>
  <c r="D183" i="5"/>
  <c r="C183" i="5"/>
  <c r="N182" i="5"/>
  <c r="M182" i="5"/>
  <c r="L182" i="5"/>
  <c r="K182" i="5"/>
  <c r="J182" i="5"/>
  <c r="I182" i="5"/>
  <c r="H182" i="5"/>
  <c r="G182" i="5"/>
  <c r="F182" i="5"/>
  <c r="E182" i="5"/>
  <c r="D182" i="5"/>
  <c r="C182" i="5"/>
  <c r="N181" i="5"/>
  <c r="M181" i="5"/>
  <c r="L181" i="5"/>
  <c r="K181" i="5"/>
  <c r="J181" i="5"/>
  <c r="I181" i="5"/>
  <c r="H181" i="5"/>
  <c r="G181" i="5"/>
  <c r="F181" i="5"/>
  <c r="E181" i="5"/>
  <c r="D181" i="5"/>
  <c r="C181" i="5"/>
  <c r="N178" i="5"/>
  <c r="M178" i="5"/>
  <c r="L178" i="5"/>
  <c r="K178" i="5"/>
  <c r="J178" i="5"/>
  <c r="I178" i="5"/>
  <c r="H178" i="5"/>
  <c r="G178" i="5"/>
  <c r="F178" i="5"/>
  <c r="E178" i="5"/>
  <c r="D178" i="5"/>
  <c r="C178" i="5"/>
  <c r="L170" i="5"/>
  <c r="K170" i="5"/>
  <c r="J170" i="5"/>
  <c r="I170" i="5"/>
  <c r="F170" i="5"/>
  <c r="E170" i="5"/>
  <c r="D170" i="5"/>
  <c r="C170" i="5"/>
  <c r="L169" i="5"/>
  <c r="K169" i="5"/>
  <c r="J169" i="5"/>
  <c r="I169" i="5"/>
  <c r="F169" i="5"/>
  <c r="E169" i="5"/>
  <c r="D169" i="5"/>
  <c r="C169" i="5"/>
  <c r="L168" i="5"/>
  <c r="K168" i="5"/>
  <c r="J168" i="5"/>
  <c r="I168" i="5"/>
  <c r="F168" i="5"/>
  <c r="E168" i="5"/>
  <c r="D168" i="5"/>
  <c r="C168" i="5"/>
  <c r="L167" i="5"/>
  <c r="K167" i="5"/>
  <c r="J167" i="5"/>
  <c r="I167" i="5"/>
  <c r="F167" i="5"/>
  <c r="E167" i="5"/>
  <c r="D167" i="5"/>
  <c r="C167" i="5"/>
  <c r="L166" i="5"/>
  <c r="K166" i="5"/>
  <c r="J166" i="5"/>
  <c r="I166" i="5"/>
  <c r="F166" i="5"/>
  <c r="E166" i="5"/>
  <c r="D166" i="5"/>
  <c r="C166" i="5"/>
  <c r="L165" i="5"/>
  <c r="K165" i="5"/>
  <c r="J165" i="5"/>
  <c r="I165" i="5"/>
  <c r="F165" i="5"/>
  <c r="E165" i="5"/>
  <c r="D165" i="5"/>
  <c r="C165" i="5"/>
  <c r="L164" i="5"/>
  <c r="K164" i="5"/>
  <c r="J164" i="5"/>
  <c r="I164" i="5"/>
  <c r="F164" i="5"/>
  <c r="E164" i="5"/>
  <c r="D164" i="5"/>
  <c r="C164" i="5"/>
  <c r="L163" i="5"/>
  <c r="K163" i="5"/>
  <c r="J163" i="5"/>
  <c r="I163" i="5"/>
  <c r="F163" i="5"/>
  <c r="E163" i="5"/>
  <c r="D163" i="5"/>
  <c r="C163" i="5"/>
  <c r="L162" i="5"/>
  <c r="K162" i="5"/>
  <c r="J162" i="5"/>
  <c r="I162" i="5"/>
  <c r="F162" i="5"/>
  <c r="E162" i="5"/>
  <c r="D162" i="5"/>
  <c r="C162" i="5"/>
  <c r="L161" i="5"/>
  <c r="K161" i="5"/>
  <c r="J161" i="5"/>
  <c r="I161" i="5"/>
  <c r="F161" i="5"/>
  <c r="E161" i="5"/>
  <c r="D161" i="5"/>
  <c r="C161" i="5"/>
  <c r="L160" i="5"/>
  <c r="K160" i="5"/>
  <c r="J160" i="5"/>
  <c r="I160" i="5"/>
  <c r="F160" i="5"/>
  <c r="E160" i="5"/>
  <c r="D160" i="5"/>
  <c r="C160" i="5"/>
  <c r="L159" i="5"/>
  <c r="K159" i="5"/>
  <c r="J159" i="5"/>
  <c r="I159" i="5"/>
  <c r="F159" i="5"/>
  <c r="E159" i="5"/>
  <c r="D159" i="5"/>
  <c r="C159" i="5"/>
  <c r="L158" i="5"/>
  <c r="K158" i="5"/>
  <c r="J158" i="5"/>
  <c r="I158" i="5"/>
  <c r="F158" i="5"/>
  <c r="E158" i="5"/>
  <c r="D158" i="5"/>
  <c r="C158" i="5"/>
  <c r="L157" i="5"/>
  <c r="K157" i="5"/>
  <c r="J157" i="5"/>
  <c r="I157" i="5"/>
  <c r="F157" i="5"/>
  <c r="E157" i="5"/>
  <c r="D157" i="5"/>
  <c r="C157" i="5"/>
  <c r="L156" i="5"/>
  <c r="K156" i="5"/>
  <c r="J156" i="5"/>
  <c r="I156" i="5"/>
  <c r="F156" i="5"/>
  <c r="E156" i="5"/>
  <c r="D156" i="5"/>
  <c r="C156" i="5"/>
  <c r="L155" i="5"/>
  <c r="K155" i="5"/>
  <c r="J155" i="5"/>
  <c r="I155" i="5"/>
  <c r="F155" i="5"/>
  <c r="E155" i="5"/>
  <c r="D155" i="5"/>
  <c r="C155" i="5"/>
  <c r="L154" i="5"/>
  <c r="K154" i="5"/>
  <c r="J154" i="5"/>
  <c r="I154" i="5"/>
  <c r="F154" i="5"/>
  <c r="E154" i="5"/>
  <c r="D154" i="5"/>
  <c r="C154" i="5"/>
  <c r="L153" i="5"/>
  <c r="K153" i="5"/>
  <c r="J153" i="5"/>
  <c r="I153" i="5"/>
  <c r="F153" i="5"/>
  <c r="E153" i="5"/>
  <c r="D153" i="5"/>
  <c r="C153" i="5"/>
  <c r="L152" i="5"/>
  <c r="K152" i="5"/>
  <c r="J152" i="5"/>
  <c r="I152" i="5"/>
  <c r="F152" i="5"/>
  <c r="E152" i="5"/>
  <c r="D152" i="5"/>
  <c r="C152" i="5"/>
  <c r="L151" i="5"/>
  <c r="K151" i="5"/>
  <c r="J151" i="5"/>
  <c r="I151" i="5"/>
  <c r="F151" i="5"/>
  <c r="E151" i="5"/>
  <c r="D151" i="5"/>
  <c r="C151" i="5"/>
  <c r="L150" i="5"/>
  <c r="K150" i="5"/>
  <c r="J150" i="5"/>
  <c r="I150" i="5"/>
  <c r="F150" i="5"/>
  <c r="E150" i="5"/>
  <c r="D150" i="5"/>
  <c r="C150" i="5"/>
  <c r="L149" i="5"/>
  <c r="K149" i="5"/>
  <c r="J149" i="5"/>
  <c r="I149" i="5"/>
  <c r="F149" i="5"/>
  <c r="E149" i="5"/>
  <c r="D149" i="5"/>
  <c r="C149" i="5"/>
  <c r="L148" i="5"/>
  <c r="K148" i="5"/>
  <c r="J148" i="5"/>
  <c r="I148" i="5"/>
  <c r="F148" i="5"/>
  <c r="E148" i="5"/>
  <c r="D148" i="5"/>
  <c r="C148" i="5"/>
  <c r="L147" i="5"/>
  <c r="K147" i="5"/>
  <c r="J147" i="5"/>
  <c r="I147" i="5"/>
  <c r="F147" i="5"/>
  <c r="E147" i="5"/>
  <c r="D147" i="5"/>
  <c r="C147" i="5"/>
  <c r="L146" i="5"/>
  <c r="K146" i="5"/>
  <c r="J146" i="5"/>
  <c r="I146" i="5"/>
  <c r="F146" i="5"/>
  <c r="E146" i="5"/>
  <c r="D146" i="5"/>
  <c r="C146" i="5"/>
  <c r="L145" i="5"/>
  <c r="K145" i="5"/>
  <c r="J145" i="5"/>
  <c r="I145" i="5"/>
  <c r="F145" i="5"/>
  <c r="E145" i="5"/>
  <c r="D145" i="5"/>
  <c r="C145" i="5"/>
  <c r="L144" i="5"/>
  <c r="K144" i="5"/>
  <c r="J144" i="5"/>
  <c r="I144" i="5"/>
  <c r="F144" i="5"/>
  <c r="E144" i="5"/>
  <c r="D144" i="5"/>
  <c r="C144" i="5"/>
  <c r="L143" i="5"/>
  <c r="K143" i="5"/>
  <c r="J143" i="5"/>
  <c r="I143" i="5"/>
  <c r="F143" i="5"/>
  <c r="E143" i="5"/>
  <c r="D143" i="5"/>
  <c r="C143" i="5"/>
  <c r="L142" i="5"/>
  <c r="K142" i="5"/>
  <c r="J142" i="5"/>
  <c r="I142" i="5"/>
  <c r="F142" i="5"/>
  <c r="E142" i="5"/>
  <c r="D142" i="5"/>
  <c r="C142" i="5"/>
  <c r="L141" i="5"/>
  <c r="K141" i="5"/>
  <c r="J141" i="5"/>
  <c r="I141" i="5"/>
  <c r="F141" i="5"/>
  <c r="E141" i="5"/>
  <c r="D141" i="5"/>
  <c r="C141" i="5"/>
  <c r="L140" i="5"/>
  <c r="K140" i="5"/>
  <c r="J140" i="5"/>
  <c r="I140" i="5"/>
  <c r="F140" i="5"/>
  <c r="E140" i="5"/>
  <c r="D140" i="5"/>
  <c r="C140" i="5"/>
  <c r="L139" i="5"/>
  <c r="K139" i="5"/>
  <c r="J139" i="5"/>
  <c r="I139" i="5"/>
  <c r="F139" i="5"/>
  <c r="E139" i="5"/>
  <c r="D139" i="5"/>
  <c r="C139" i="5"/>
  <c r="L138" i="5"/>
  <c r="K138" i="5"/>
  <c r="J138" i="5"/>
  <c r="I138" i="5"/>
  <c r="F138" i="5"/>
  <c r="E138" i="5"/>
  <c r="D138" i="5"/>
  <c r="C138" i="5"/>
  <c r="L137" i="5"/>
  <c r="K137" i="5"/>
  <c r="J137" i="5"/>
  <c r="I137" i="5"/>
  <c r="F137" i="5"/>
  <c r="E137" i="5"/>
  <c r="D137" i="5"/>
  <c r="C137" i="5"/>
  <c r="L136" i="5"/>
  <c r="K136" i="5"/>
  <c r="J136" i="5"/>
  <c r="I136" i="5"/>
  <c r="F136" i="5"/>
  <c r="E136" i="5"/>
  <c r="D136" i="5"/>
  <c r="C136" i="5"/>
  <c r="L135" i="5"/>
  <c r="K135" i="5"/>
  <c r="J135" i="5"/>
  <c r="I135" i="5"/>
  <c r="F135" i="5"/>
  <c r="E135" i="5"/>
  <c r="D135" i="5"/>
  <c r="C135" i="5"/>
  <c r="L127" i="5"/>
  <c r="K127" i="5"/>
  <c r="J127" i="5"/>
  <c r="I127" i="5"/>
  <c r="F127" i="5"/>
  <c r="E127" i="5"/>
  <c r="D127" i="5"/>
  <c r="C127" i="5"/>
  <c r="L126" i="5"/>
  <c r="K126" i="5"/>
  <c r="J126" i="5"/>
  <c r="I126" i="5"/>
  <c r="F126" i="5"/>
  <c r="E126" i="5"/>
  <c r="D126" i="5"/>
  <c r="C126" i="5"/>
  <c r="L125" i="5"/>
  <c r="K125" i="5"/>
  <c r="J125" i="5"/>
  <c r="I125" i="5"/>
  <c r="F125" i="5"/>
  <c r="E125" i="5"/>
  <c r="D125" i="5"/>
  <c r="C125" i="5"/>
  <c r="L124" i="5"/>
  <c r="K124" i="5"/>
  <c r="J124" i="5"/>
  <c r="I124" i="5"/>
  <c r="F124" i="5"/>
  <c r="E124" i="5"/>
  <c r="D124" i="5"/>
  <c r="C124" i="5"/>
  <c r="L123" i="5"/>
  <c r="K123" i="5"/>
  <c r="J123" i="5"/>
  <c r="I123" i="5"/>
  <c r="F123" i="5"/>
  <c r="E123" i="5"/>
  <c r="D123" i="5"/>
  <c r="C123" i="5"/>
  <c r="L122" i="5"/>
  <c r="K122" i="5"/>
  <c r="J122" i="5"/>
  <c r="I122" i="5"/>
  <c r="F122" i="5"/>
  <c r="E122" i="5"/>
  <c r="D122" i="5"/>
  <c r="C122" i="5"/>
  <c r="L121" i="5"/>
  <c r="K121" i="5"/>
  <c r="J121" i="5"/>
  <c r="I121" i="5"/>
  <c r="F121" i="5"/>
  <c r="E121" i="5"/>
  <c r="D121" i="5"/>
  <c r="C121" i="5"/>
  <c r="L120" i="5"/>
  <c r="K120" i="5"/>
  <c r="J120" i="5"/>
  <c r="I120" i="5"/>
  <c r="F120" i="5"/>
  <c r="E120" i="5"/>
  <c r="D120" i="5"/>
  <c r="C120" i="5"/>
  <c r="L119" i="5"/>
  <c r="K119" i="5"/>
  <c r="J119" i="5"/>
  <c r="I119" i="5"/>
  <c r="F119" i="5"/>
  <c r="E119" i="5"/>
  <c r="D119" i="5"/>
  <c r="C119" i="5"/>
  <c r="L118" i="5"/>
  <c r="K118" i="5"/>
  <c r="J118" i="5"/>
  <c r="I118" i="5"/>
  <c r="F118" i="5"/>
  <c r="E118" i="5"/>
  <c r="D118" i="5"/>
  <c r="C118" i="5"/>
  <c r="L117" i="5"/>
  <c r="K117" i="5"/>
  <c r="J117" i="5"/>
  <c r="I117" i="5"/>
  <c r="F117" i="5"/>
  <c r="E117" i="5"/>
  <c r="D117" i="5"/>
  <c r="C117" i="5"/>
  <c r="L116" i="5"/>
  <c r="K116" i="5"/>
  <c r="J116" i="5"/>
  <c r="I116" i="5"/>
  <c r="F116" i="5"/>
  <c r="E116" i="5"/>
  <c r="D116" i="5"/>
  <c r="C116" i="5"/>
  <c r="L115" i="5"/>
  <c r="K115" i="5"/>
  <c r="J115" i="5"/>
  <c r="I115" i="5"/>
  <c r="F115" i="5"/>
  <c r="E115" i="5"/>
  <c r="D115" i="5"/>
  <c r="C115" i="5"/>
  <c r="L114" i="5"/>
  <c r="K114" i="5"/>
  <c r="J114" i="5"/>
  <c r="I114" i="5"/>
  <c r="F114" i="5"/>
  <c r="E114" i="5"/>
  <c r="D114" i="5"/>
  <c r="C114" i="5"/>
  <c r="L113" i="5"/>
  <c r="K113" i="5"/>
  <c r="J113" i="5"/>
  <c r="I113" i="5"/>
  <c r="F113" i="5"/>
  <c r="E113" i="5"/>
  <c r="D113" i="5"/>
  <c r="C113" i="5"/>
  <c r="L112" i="5"/>
  <c r="K112" i="5"/>
  <c r="J112" i="5"/>
  <c r="I112" i="5"/>
  <c r="F112" i="5"/>
  <c r="E112" i="5"/>
  <c r="D112" i="5"/>
  <c r="C112" i="5"/>
  <c r="L111" i="5"/>
  <c r="K111" i="5"/>
  <c r="J111" i="5"/>
  <c r="I111" i="5"/>
  <c r="F111" i="5"/>
  <c r="E111" i="5"/>
  <c r="D111" i="5"/>
  <c r="C111" i="5"/>
  <c r="L110" i="5"/>
  <c r="K110" i="5"/>
  <c r="J110" i="5"/>
  <c r="I110" i="5"/>
  <c r="F110" i="5"/>
  <c r="E110" i="5"/>
  <c r="D110" i="5"/>
  <c r="C110" i="5"/>
  <c r="L109" i="5"/>
  <c r="K109" i="5"/>
  <c r="J109" i="5"/>
  <c r="I109" i="5"/>
  <c r="F109" i="5"/>
  <c r="E109" i="5"/>
  <c r="D109" i="5"/>
  <c r="C109" i="5"/>
  <c r="L108" i="5"/>
  <c r="K108" i="5"/>
  <c r="J108" i="5"/>
  <c r="I108" i="5"/>
  <c r="F108" i="5"/>
  <c r="E108" i="5"/>
  <c r="D108" i="5"/>
  <c r="C108" i="5"/>
  <c r="L107" i="5"/>
  <c r="K107" i="5"/>
  <c r="J107" i="5"/>
  <c r="I107" i="5"/>
  <c r="F107" i="5"/>
  <c r="E107" i="5"/>
  <c r="D107" i="5"/>
  <c r="C107" i="5"/>
  <c r="L106" i="5"/>
  <c r="K106" i="5"/>
  <c r="J106" i="5"/>
  <c r="I106" i="5"/>
  <c r="F106" i="5"/>
  <c r="E106" i="5"/>
  <c r="D106" i="5"/>
  <c r="C106" i="5"/>
  <c r="L105" i="5"/>
  <c r="K105" i="5"/>
  <c r="J105" i="5"/>
  <c r="I105" i="5"/>
  <c r="F105" i="5"/>
  <c r="E105" i="5"/>
  <c r="D105" i="5"/>
  <c r="C105" i="5"/>
  <c r="L104" i="5"/>
  <c r="K104" i="5"/>
  <c r="J104" i="5"/>
  <c r="I104" i="5"/>
  <c r="F104" i="5"/>
  <c r="E104" i="5"/>
  <c r="D104" i="5"/>
  <c r="C104" i="5"/>
  <c r="L103" i="5"/>
  <c r="K103" i="5"/>
  <c r="J103" i="5"/>
  <c r="I103" i="5"/>
  <c r="F103" i="5"/>
  <c r="E103" i="5"/>
  <c r="D103" i="5"/>
  <c r="C103" i="5"/>
  <c r="L102" i="5"/>
  <c r="K102" i="5"/>
  <c r="J102" i="5"/>
  <c r="I102" i="5"/>
  <c r="F102" i="5"/>
  <c r="E102" i="5"/>
  <c r="D102" i="5"/>
  <c r="C102" i="5"/>
  <c r="L101" i="5"/>
  <c r="K101" i="5"/>
  <c r="J101" i="5"/>
  <c r="I101" i="5"/>
  <c r="F101" i="5"/>
  <c r="E101" i="5"/>
  <c r="D101" i="5"/>
  <c r="C101" i="5"/>
  <c r="L100" i="5"/>
  <c r="K100" i="5"/>
  <c r="J100" i="5"/>
  <c r="I100" i="5"/>
  <c r="F100" i="5"/>
  <c r="E100" i="5"/>
  <c r="D100" i="5"/>
  <c r="C100" i="5"/>
  <c r="L99" i="5"/>
  <c r="K99" i="5"/>
  <c r="J99" i="5"/>
  <c r="I99" i="5"/>
  <c r="F99" i="5"/>
  <c r="E99" i="5"/>
  <c r="D99" i="5"/>
  <c r="C99" i="5"/>
  <c r="L98" i="5"/>
  <c r="K98" i="5"/>
  <c r="J98" i="5"/>
  <c r="I98" i="5"/>
  <c r="F98" i="5"/>
  <c r="E98" i="5"/>
  <c r="D98" i="5"/>
  <c r="C98" i="5"/>
  <c r="L97" i="5"/>
  <c r="K97" i="5"/>
  <c r="J97" i="5"/>
  <c r="I97" i="5"/>
  <c r="F97" i="5"/>
  <c r="E97" i="5"/>
  <c r="D97" i="5"/>
  <c r="C97" i="5"/>
  <c r="L96" i="5"/>
  <c r="K96" i="5"/>
  <c r="J96" i="5"/>
  <c r="I96" i="5"/>
  <c r="F96" i="5"/>
  <c r="E96" i="5"/>
  <c r="D96" i="5"/>
  <c r="C96" i="5"/>
  <c r="L95" i="5"/>
  <c r="K95" i="5"/>
  <c r="J95" i="5"/>
  <c r="I95" i="5"/>
  <c r="F95" i="5"/>
  <c r="E95" i="5"/>
  <c r="D95" i="5"/>
  <c r="C95" i="5"/>
  <c r="L94" i="5"/>
  <c r="K94" i="5"/>
  <c r="J94" i="5"/>
  <c r="I94" i="5"/>
  <c r="F94" i="5"/>
  <c r="E94" i="5"/>
  <c r="D94" i="5"/>
  <c r="C94" i="5"/>
  <c r="L93" i="5"/>
  <c r="K93" i="5"/>
  <c r="J93" i="5"/>
  <c r="I93" i="5"/>
  <c r="F93" i="5"/>
  <c r="E93" i="5"/>
  <c r="D93" i="5"/>
  <c r="C93" i="5"/>
  <c r="L92" i="5"/>
  <c r="K92" i="5"/>
  <c r="J92" i="5"/>
  <c r="I92" i="5"/>
  <c r="F92" i="5"/>
  <c r="E92" i="5"/>
  <c r="D92" i="5"/>
  <c r="C92" i="5"/>
  <c r="N70" i="5"/>
  <c r="N69" i="5"/>
  <c r="N68" i="5"/>
  <c r="N67" i="5"/>
  <c r="N66" i="5"/>
  <c r="N65" i="5"/>
  <c r="N64" i="5"/>
  <c r="N63" i="5"/>
  <c r="N62" i="5"/>
  <c r="N61" i="5"/>
  <c r="N60" i="5"/>
  <c r="N59" i="5"/>
  <c r="N58" i="5"/>
  <c r="N57" i="5"/>
  <c r="N56" i="5"/>
  <c r="N55" i="5"/>
  <c r="N54" i="5"/>
  <c r="N53" i="5"/>
  <c r="N52" i="5"/>
  <c r="N51" i="5"/>
  <c r="N50" i="5"/>
  <c r="M70" i="5"/>
  <c r="L70" i="5"/>
  <c r="K70" i="5"/>
  <c r="J70" i="5"/>
  <c r="I70" i="5"/>
  <c r="H70" i="5"/>
  <c r="G70" i="5"/>
  <c r="F70" i="5"/>
  <c r="E70" i="5"/>
  <c r="D70" i="5"/>
  <c r="C70" i="5"/>
  <c r="M69" i="5"/>
  <c r="L69" i="5"/>
  <c r="K69" i="5"/>
  <c r="J69" i="5"/>
  <c r="I69" i="5"/>
  <c r="H69" i="5"/>
  <c r="G69" i="5"/>
  <c r="F69" i="5"/>
  <c r="E69" i="5"/>
  <c r="D69" i="5"/>
  <c r="C69" i="5"/>
  <c r="M68" i="5"/>
  <c r="L68" i="5"/>
  <c r="K68" i="5"/>
  <c r="J68" i="5"/>
  <c r="I68" i="5"/>
  <c r="H68" i="5"/>
  <c r="G68" i="5"/>
  <c r="F68" i="5"/>
  <c r="E68" i="5"/>
  <c r="D68" i="5"/>
  <c r="C68" i="5"/>
  <c r="M67" i="5"/>
  <c r="L67" i="5"/>
  <c r="K67" i="5"/>
  <c r="J67" i="5"/>
  <c r="I67" i="5"/>
  <c r="H67" i="5"/>
  <c r="G67" i="5"/>
  <c r="F67" i="5"/>
  <c r="E67" i="5"/>
  <c r="D67" i="5"/>
  <c r="C67" i="5"/>
  <c r="M66" i="5"/>
  <c r="L66" i="5"/>
  <c r="K66" i="5"/>
  <c r="J66" i="5"/>
  <c r="I66" i="5"/>
  <c r="H66" i="5"/>
  <c r="G66" i="5"/>
  <c r="F66" i="5"/>
  <c r="E66" i="5"/>
  <c r="D66" i="5"/>
  <c r="C66" i="5"/>
  <c r="M65" i="5"/>
  <c r="L65" i="5"/>
  <c r="K65" i="5"/>
  <c r="J65" i="5"/>
  <c r="I65" i="5"/>
  <c r="H65" i="5"/>
  <c r="G65" i="5"/>
  <c r="F65" i="5"/>
  <c r="E65" i="5"/>
  <c r="D65" i="5"/>
  <c r="C65" i="5"/>
  <c r="M64" i="5"/>
  <c r="L64" i="5"/>
  <c r="K64" i="5"/>
  <c r="J64" i="5"/>
  <c r="I64" i="5"/>
  <c r="H64" i="5"/>
  <c r="G64" i="5"/>
  <c r="F64" i="5"/>
  <c r="E64" i="5"/>
  <c r="D64" i="5"/>
  <c r="C64" i="5"/>
  <c r="M63" i="5"/>
  <c r="L63" i="5"/>
  <c r="K63" i="5"/>
  <c r="J63" i="5"/>
  <c r="I63" i="5"/>
  <c r="H63" i="5"/>
  <c r="G63" i="5"/>
  <c r="F63" i="5"/>
  <c r="E63" i="5"/>
  <c r="D63" i="5"/>
  <c r="C63" i="5"/>
  <c r="M62" i="5"/>
  <c r="L62" i="5"/>
  <c r="K62" i="5"/>
  <c r="J62" i="5"/>
  <c r="I62" i="5"/>
  <c r="H62" i="5"/>
  <c r="G62" i="5"/>
  <c r="F62" i="5"/>
  <c r="E62" i="5"/>
  <c r="D62" i="5"/>
  <c r="C62" i="5"/>
  <c r="M61" i="5"/>
  <c r="L61" i="5"/>
  <c r="K61" i="5"/>
  <c r="J61" i="5"/>
  <c r="I61" i="5"/>
  <c r="H61" i="5"/>
  <c r="G61" i="5"/>
  <c r="F61" i="5"/>
  <c r="E61" i="5"/>
  <c r="D61" i="5"/>
  <c r="C61" i="5"/>
  <c r="M60" i="5"/>
  <c r="L60" i="5"/>
  <c r="K60" i="5"/>
  <c r="J60" i="5"/>
  <c r="I60" i="5"/>
  <c r="H60" i="5"/>
  <c r="G60" i="5"/>
  <c r="F60" i="5"/>
  <c r="E60" i="5"/>
  <c r="D60" i="5"/>
  <c r="C60" i="5"/>
  <c r="M59" i="5"/>
  <c r="L59" i="5"/>
  <c r="K59" i="5"/>
  <c r="J59" i="5"/>
  <c r="I59" i="5"/>
  <c r="H59" i="5"/>
  <c r="G59" i="5"/>
  <c r="F59" i="5"/>
  <c r="E59" i="5"/>
  <c r="D59" i="5"/>
  <c r="C59" i="5"/>
  <c r="M58" i="5"/>
  <c r="L58" i="5"/>
  <c r="K58" i="5"/>
  <c r="J58" i="5"/>
  <c r="I58" i="5"/>
  <c r="H58" i="5"/>
  <c r="G58" i="5"/>
  <c r="F58" i="5"/>
  <c r="E58" i="5"/>
  <c r="D58" i="5"/>
  <c r="C58" i="5"/>
  <c r="M57" i="5"/>
  <c r="L57" i="5"/>
  <c r="K57" i="5"/>
  <c r="J57" i="5"/>
  <c r="I57" i="5"/>
  <c r="H57" i="5"/>
  <c r="G57" i="5"/>
  <c r="F57" i="5"/>
  <c r="E57" i="5"/>
  <c r="D57" i="5"/>
  <c r="C57" i="5"/>
  <c r="M56" i="5"/>
  <c r="L56" i="5"/>
  <c r="K56" i="5"/>
  <c r="J56" i="5"/>
  <c r="I56" i="5"/>
  <c r="H56" i="5"/>
  <c r="G56" i="5"/>
  <c r="F56" i="5"/>
  <c r="E56" i="5"/>
  <c r="D56" i="5"/>
  <c r="C56" i="5"/>
  <c r="M55" i="5"/>
  <c r="L55" i="5"/>
  <c r="K55" i="5"/>
  <c r="J55" i="5"/>
  <c r="I55" i="5"/>
  <c r="H55" i="5"/>
  <c r="G55" i="5"/>
  <c r="F55" i="5"/>
  <c r="E55" i="5"/>
  <c r="D55" i="5"/>
  <c r="C55" i="5"/>
  <c r="M54" i="5"/>
  <c r="L54" i="5"/>
  <c r="K54" i="5"/>
  <c r="J54" i="5"/>
  <c r="I54" i="5"/>
  <c r="H54" i="5"/>
  <c r="G54" i="5"/>
  <c r="F54" i="5"/>
  <c r="E54" i="5"/>
  <c r="D54" i="5"/>
  <c r="C54" i="5"/>
  <c r="M53" i="5"/>
  <c r="L53" i="5"/>
  <c r="K53" i="5"/>
  <c r="J53" i="5"/>
  <c r="I53" i="5"/>
  <c r="H53" i="5"/>
  <c r="G53" i="5"/>
  <c r="F53" i="5"/>
  <c r="E53" i="5"/>
  <c r="D53" i="5"/>
  <c r="C53" i="5"/>
  <c r="M52" i="5"/>
  <c r="L52" i="5"/>
  <c r="K52" i="5"/>
  <c r="J52" i="5"/>
  <c r="I52" i="5"/>
  <c r="H52" i="5"/>
  <c r="G52" i="5"/>
  <c r="F52" i="5"/>
  <c r="E52" i="5"/>
  <c r="D52" i="5"/>
  <c r="C52" i="5"/>
  <c r="M51" i="5"/>
  <c r="L51" i="5"/>
  <c r="K51" i="5"/>
  <c r="J51" i="5"/>
  <c r="I51" i="5"/>
  <c r="H51" i="5"/>
  <c r="G51" i="5"/>
  <c r="F51" i="5"/>
  <c r="E51" i="5"/>
  <c r="D51" i="5"/>
  <c r="C51" i="5"/>
  <c r="M50" i="5"/>
  <c r="L50" i="5"/>
  <c r="K50" i="5"/>
  <c r="J50" i="5"/>
  <c r="I50" i="5"/>
  <c r="H50" i="5"/>
  <c r="G50" i="5"/>
  <c r="F50" i="5"/>
  <c r="E50" i="5"/>
  <c r="D50" i="5"/>
  <c r="C50" i="5"/>
  <c r="N42" i="5"/>
  <c r="M42" i="5"/>
  <c r="L42" i="5"/>
  <c r="K42" i="5"/>
  <c r="J42" i="5"/>
  <c r="I42" i="5"/>
  <c r="H42" i="5"/>
  <c r="G42" i="5"/>
  <c r="F42" i="5"/>
  <c r="E42" i="5"/>
  <c r="D42" i="5"/>
  <c r="N41" i="5"/>
  <c r="M41" i="5"/>
  <c r="L41" i="5"/>
  <c r="K41" i="5"/>
  <c r="J41" i="5"/>
  <c r="I41" i="5"/>
  <c r="H41" i="5"/>
  <c r="G41" i="5"/>
  <c r="F41" i="5"/>
  <c r="E41" i="5"/>
  <c r="D41" i="5"/>
  <c r="N40" i="5"/>
  <c r="M40" i="5"/>
  <c r="L40" i="5"/>
  <c r="K40" i="5"/>
  <c r="J40" i="5"/>
  <c r="I40" i="5"/>
  <c r="H40" i="5"/>
  <c r="G40" i="5"/>
  <c r="F40" i="5"/>
  <c r="E40" i="5"/>
  <c r="D40" i="5"/>
  <c r="N39" i="5"/>
  <c r="M39" i="5"/>
  <c r="L39" i="5"/>
  <c r="K39" i="5"/>
  <c r="J39" i="5"/>
  <c r="I39" i="5"/>
  <c r="H39" i="5"/>
  <c r="G39" i="5"/>
  <c r="F39" i="5"/>
  <c r="E39" i="5"/>
  <c r="D39" i="5"/>
  <c r="N38" i="5"/>
  <c r="M38" i="5"/>
  <c r="L38" i="5"/>
  <c r="K38" i="5"/>
  <c r="J38" i="5"/>
  <c r="I38" i="5"/>
  <c r="H38" i="5"/>
  <c r="G38" i="5"/>
  <c r="F38" i="5"/>
  <c r="E38" i="5"/>
  <c r="D38" i="5"/>
  <c r="N37" i="5"/>
  <c r="M37" i="5"/>
  <c r="L37" i="5"/>
  <c r="K37" i="5"/>
  <c r="J37" i="5"/>
  <c r="I37" i="5"/>
  <c r="H37" i="5"/>
  <c r="G37" i="5"/>
  <c r="F37" i="5"/>
  <c r="E37" i="5"/>
  <c r="D37" i="5"/>
  <c r="N36" i="5"/>
  <c r="M36" i="5"/>
  <c r="L36" i="5"/>
  <c r="K36" i="5"/>
  <c r="J36" i="5"/>
  <c r="I36" i="5"/>
  <c r="H36" i="5"/>
  <c r="G36" i="5"/>
  <c r="F36" i="5"/>
  <c r="E36" i="5"/>
  <c r="D36" i="5"/>
  <c r="N35" i="5"/>
  <c r="M35" i="5"/>
  <c r="L35" i="5"/>
  <c r="K35" i="5"/>
  <c r="J35" i="5"/>
  <c r="I35" i="5"/>
  <c r="H35" i="5"/>
  <c r="G35" i="5"/>
  <c r="F35" i="5"/>
  <c r="E35" i="5"/>
  <c r="D35" i="5"/>
  <c r="N34" i="5"/>
  <c r="M34" i="5"/>
  <c r="L34" i="5"/>
  <c r="K34" i="5"/>
  <c r="J34" i="5"/>
  <c r="I34" i="5"/>
  <c r="H34" i="5"/>
  <c r="G34" i="5"/>
  <c r="F34" i="5"/>
  <c r="E34" i="5"/>
  <c r="D34" i="5"/>
  <c r="N33" i="5"/>
  <c r="M33" i="5"/>
  <c r="L33" i="5"/>
  <c r="K33" i="5"/>
  <c r="J33" i="5"/>
  <c r="I33" i="5"/>
  <c r="H33" i="5"/>
  <c r="G33" i="5"/>
  <c r="F33" i="5"/>
  <c r="E33" i="5"/>
  <c r="D33" i="5"/>
  <c r="N32" i="5"/>
  <c r="M32" i="5"/>
  <c r="L32" i="5"/>
  <c r="K32" i="5"/>
  <c r="J32" i="5"/>
  <c r="I32" i="5"/>
  <c r="H32" i="5"/>
  <c r="G32" i="5"/>
  <c r="F32" i="5"/>
  <c r="E32" i="5"/>
  <c r="D32" i="5"/>
  <c r="N31" i="5"/>
  <c r="M31" i="5"/>
  <c r="L31" i="5"/>
  <c r="K31" i="5"/>
  <c r="J31" i="5"/>
  <c r="I31" i="5"/>
  <c r="H31" i="5"/>
  <c r="G31" i="5"/>
  <c r="F31" i="5"/>
  <c r="E31" i="5"/>
  <c r="D31" i="5"/>
  <c r="N30" i="5"/>
  <c r="M30" i="5"/>
  <c r="L30" i="5"/>
  <c r="K30" i="5"/>
  <c r="J30" i="5"/>
  <c r="I30" i="5"/>
  <c r="H30" i="5"/>
  <c r="G30" i="5"/>
  <c r="F30" i="5"/>
  <c r="E30" i="5"/>
  <c r="D30" i="5"/>
  <c r="N29" i="5"/>
  <c r="M29" i="5"/>
  <c r="L29" i="5"/>
  <c r="K29" i="5"/>
  <c r="J29" i="5"/>
  <c r="I29" i="5"/>
  <c r="H29" i="5"/>
  <c r="G29" i="5"/>
  <c r="F29" i="5"/>
  <c r="E29" i="5"/>
  <c r="D29" i="5"/>
  <c r="N28" i="5"/>
  <c r="M28" i="5"/>
  <c r="L28" i="5"/>
  <c r="K28" i="5"/>
  <c r="J28" i="5"/>
  <c r="I28" i="5"/>
  <c r="H28" i="5"/>
  <c r="G28" i="5"/>
  <c r="F28" i="5"/>
  <c r="E28" i="5"/>
  <c r="D28" i="5"/>
  <c r="N27" i="5"/>
  <c r="M27" i="5"/>
  <c r="L27" i="5"/>
  <c r="K27" i="5"/>
  <c r="J27" i="5"/>
  <c r="I27" i="5"/>
  <c r="H27" i="5"/>
  <c r="G27" i="5"/>
  <c r="F27" i="5"/>
  <c r="E27" i="5"/>
  <c r="D27" i="5"/>
  <c r="N26" i="5"/>
  <c r="M26" i="5"/>
  <c r="L26" i="5"/>
  <c r="K26" i="5"/>
  <c r="J26" i="5"/>
  <c r="I26" i="5"/>
  <c r="H26" i="5"/>
  <c r="G26" i="5"/>
  <c r="F26" i="5"/>
  <c r="E26" i="5"/>
  <c r="D26" i="5"/>
  <c r="N25" i="5"/>
  <c r="M25" i="5"/>
  <c r="L25" i="5"/>
  <c r="K25" i="5"/>
  <c r="J25" i="5"/>
  <c r="I25" i="5"/>
  <c r="H25" i="5"/>
  <c r="G25" i="5"/>
  <c r="F25" i="5"/>
  <c r="E25" i="5"/>
  <c r="D25" i="5"/>
  <c r="N24" i="5"/>
  <c r="M24" i="5"/>
  <c r="L24" i="5"/>
  <c r="K24" i="5"/>
  <c r="J24" i="5"/>
  <c r="I24" i="5"/>
  <c r="H24" i="5"/>
  <c r="G24" i="5"/>
  <c r="F24" i="5"/>
  <c r="E24" i="5"/>
  <c r="D24" i="5"/>
  <c r="N23" i="5"/>
  <c r="M23" i="5"/>
  <c r="L23" i="5"/>
  <c r="K23" i="5"/>
  <c r="J23" i="5"/>
  <c r="I23" i="5"/>
  <c r="H23" i="5"/>
  <c r="G23" i="5"/>
  <c r="F23" i="5"/>
  <c r="E23" i="5"/>
  <c r="D23" i="5"/>
  <c r="N22" i="5"/>
  <c r="M22" i="5"/>
  <c r="L22" i="5"/>
  <c r="K22" i="5"/>
  <c r="J22" i="5"/>
  <c r="I22" i="5"/>
  <c r="H22" i="5"/>
  <c r="G22" i="5"/>
  <c r="F22" i="5"/>
  <c r="E22" i="5"/>
  <c r="D22" i="5"/>
  <c r="N21" i="5"/>
  <c r="M21" i="5"/>
  <c r="L21" i="5"/>
  <c r="K21" i="5"/>
  <c r="J21" i="5"/>
  <c r="I21" i="5"/>
  <c r="H21" i="5"/>
  <c r="G21" i="5"/>
  <c r="F21" i="5"/>
  <c r="E21" i="5"/>
  <c r="D21" i="5"/>
  <c r="N20" i="5"/>
  <c r="M20" i="5"/>
  <c r="L20" i="5"/>
  <c r="K20" i="5"/>
  <c r="J20" i="5"/>
  <c r="I20" i="5"/>
  <c r="H20" i="5"/>
  <c r="G20" i="5"/>
  <c r="F20" i="5"/>
  <c r="E20" i="5"/>
  <c r="D20" i="5"/>
  <c r="N19" i="5"/>
  <c r="M19" i="5"/>
  <c r="L19" i="5"/>
  <c r="K19" i="5"/>
  <c r="J19" i="5"/>
  <c r="I19" i="5"/>
  <c r="H19" i="5"/>
  <c r="G19" i="5"/>
  <c r="F19" i="5"/>
  <c r="E19" i="5"/>
  <c r="D19" i="5"/>
  <c r="N18" i="5"/>
  <c r="M18" i="5"/>
  <c r="L18" i="5"/>
  <c r="K18" i="5"/>
  <c r="J18" i="5"/>
  <c r="I18" i="5"/>
  <c r="H18" i="5"/>
  <c r="G18" i="5"/>
  <c r="F18" i="5"/>
  <c r="E18" i="5"/>
  <c r="D18" i="5"/>
  <c r="N17" i="5"/>
  <c r="M17" i="5"/>
  <c r="L17" i="5"/>
  <c r="K17" i="5"/>
  <c r="J17" i="5"/>
  <c r="I17" i="5"/>
  <c r="H17" i="5"/>
  <c r="G17" i="5"/>
  <c r="F17" i="5"/>
  <c r="E17" i="5"/>
  <c r="D17" i="5"/>
  <c r="N16" i="5"/>
  <c r="M16" i="5"/>
  <c r="L16" i="5"/>
  <c r="K16" i="5"/>
  <c r="J16" i="5"/>
  <c r="I16" i="5"/>
  <c r="H16" i="5"/>
  <c r="G16" i="5"/>
  <c r="F16" i="5"/>
  <c r="E16" i="5"/>
  <c r="D16" i="5"/>
  <c r="N15" i="5"/>
  <c r="M15" i="5"/>
  <c r="L15" i="5"/>
  <c r="K15" i="5"/>
  <c r="J15" i="5"/>
  <c r="I15" i="5"/>
  <c r="H15" i="5"/>
  <c r="G15" i="5"/>
  <c r="F15" i="5"/>
  <c r="E15" i="5"/>
  <c r="D15" i="5"/>
  <c r="N14" i="5"/>
  <c r="M14" i="5"/>
  <c r="L14" i="5"/>
  <c r="K14" i="5"/>
  <c r="J14" i="5"/>
  <c r="I14" i="5"/>
  <c r="H14" i="5"/>
  <c r="G14" i="5"/>
  <c r="F14" i="5"/>
  <c r="E14" i="5"/>
  <c r="D14" i="5"/>
  <c r="N13" i="5"/>
  <c r="M13" i="5"/>
  <c r="L13" i="5"/>
  <c r="K13" i="5"/>
  <c r="J13" i="5"/>
  <c r="I13" i="5"/>
  <c r="H13" i="5"/>
  <c r="G13" i="5"/>
  <c r="F13" i="5"/>
  <c r="E13" i="5"/>
  <c r="D13" i="5"/>
  <c r="N12" i="5"/>
  <c r="M12" i="5"/>
  <c r="L12" i="5"/>
  <c r="K12" i="5"/>
  <c r="J12" i="5"/>
  <c r="I12" i="5"/>
  <c r="H12" i="5"/>
  <c r="G12" i="5"/>
  <c r="F12" i="5"/>
  <c r="E12" i="5"/>
  <c r="D12" i="5"/>
  <c r="N11" i="5"/>
  <c r="M11" i="5"/>
  <c r="L11" i="5"/>
  <c r="K11" i="5"/>
  <c r="J11" i="5"/>
  <c r="I11" i="5"/>
  <c r="H11" i="5"/>
  <c r="G11" i="5"/>
  <c r="F11" i="5"/>
  <c r="E11" i="5"/>
  <c r="D11" i="5"/>
  <c r="N10" i="5"/>
  <c r="M10" i="5"/>
  <c r="L10" i="5"/>
  <c r="K10" i="5"/>
  <c r="J10" i="5"/>
  <c r="I10" i="5"/>
  <c r="H10" i="5"/>
  <c r="G10" i="5"/>
  <c r="F10" i="5"/>
  <c r="E10" i="5"/>
  <c r="D10" i="5"/>
  <c r="N9" i="5"/>
  <c r="M9" i="5"/>
  <c r="L9" i="5"/>
  <c r="K9" i="5"/>
  <c r="J9" i="5"/>
  <c r="I9" i="5"/>
  <c r="H9" i="5"/>
  <c r="G9" i="5"/>
  <c r="F9" i="5"/>
  <c r="E9" i="5"/>
  <c r="D9" i="5"/>
  <c r="N8" i="5"/>
  <c r="M8" i="5"/>
  <c r="L8" i="5"/>
  <c r="K8" i="5"/>
  <c r="J8" i="5"/>
  <c r="I8" i="5"/>
  <c r="H8" i="5"/>
  <c r="G8" i="5"/>
  <c r="F8" i="5"/>
  <c r="E8" i="5"/>
  <c r="D8" i="5"/>
  <c r="D7" i="5"/>
  <c r="E7" i="5"/>
  <c r="F7" i="5"/>
  <c r="G7" i="5"/>
  <c r="H7" i="5"/>
  <c r="I7" i="5"/>
  <c r="J7" i="5"/>
  <c r="K7" i="5"/>
  <c r="L7" i="5"/>
  <c r="M7" i="5"/>
  <c r="N7" i="5"/>
  <c r="C42" i="5"/>
  <c r="C41" i="5"/>
  <c r="C40" i="5"/>
  <c r="C39" i="5"/>
  <c r="C38" i="5"/>
  <c r="C37" i="5"/>
  <c r="C36" i="5"/>
  <c r="C35" i="5"/>
  <c r="C34" i="5"/>
  <c r="C33" i="5"/>
  <c r="C32" i="5"/>
  <c r="C31" i="5"/>
  <c r="C30" i="5"/>
  <c r="C29" i="5"/>
  <c r="C28" i="5"/>
  <c r="C27" i="5"/>
  <c r="C26" i="5"/>
  <c r="C25" i="5"/>
  <c r="C24" i="5"/>
  <c r="C23" i="5"/>
  <c r="C22" i="5"/>
  <c r="C21" i="5"/>
  <c r="C20" i="5"/>
  <c r="C19" i="5"/>
  <c r="C18" i="5"/>
  <c r="C17" i="5"/>
  <c r="C16" i="5"/>
  <c r="C15" i="5"/>
  <c r="C14" i="5"/>
  <c r="C13" i="5"/>
  <c r="C12" i="5"/>
  <c r="C11" i="5"/>
  <c r="C10" i="5"/>
  <c r="C9" i="5"/>
  <c r="C8" i="5"/>
  <c r="C7" i="5"/>
  <c r="S123" i="6" l="1"/>
  <c r="U123" i="6"/>
  <c r="T123" i="6"/>
  <c r="U120" i="6"/>
  <c r="T120" i="6"/>
  <c r="S120" i="6"/>
  <c r="U96" i="6"/>
  <c r="T96" i="6"/>
  <c r="S96" i="6"/>
  <c r="U140" i="6"/>
  <c r="T140" i="6"/>
  <c r="S140" i="6"/>
  <c r="U171" i="6"/>
  <c r="T171" i="6"/>
  <c r="S171" i="6"/>
  <c r="U104" i="6"/>
  <c r="T104" i="6"/>
  <c r="S104" i="6"/>
  <c r="U143" i="6"/>
  <c r="T143" i="6"/>
  <c r="S143" i="6"/>
  <c r="U149" i="6"/>
  <c r="T149" i="6"/>
  <c r="S149" i="6"/>
  <c r="S107" i="6"/>
  <c r="U107" i="6"/>
  <c r="T107" i="6"/>
  <c r="U118" i="6"/>
  <c r="T118" i="6"/>
  <c r="S118" i="6"/>
  <c r="U163" i="6"/>
  <c r="T163" i="6"/>
  <c r="S163" i="6"/>
  <c r="X179" i="6"/>
  <c r="W179" i="6"/>
  <c r="V179" i="6"/>
  <c r="R213" i="6"/>
  <c r="Q213" i="6"/>
  <c r="P213" i="6"/>
  <c r="R210" i="6"/>
  <c r="Q210" i="6"/>
  <c r="P210" i="6"/>
  <c r="R205" i="6"/>
  <c r="Q205" i="6"/>
  <c r="P205" i="6"/>
  <c r="R201" i="6"/>
  <c r="Q201" i="6"/>
  <c r="P201" i="6"/>
  <c r="R191" i="6"/>
  <c r="Q191" i="6"/>
  <c r="P191" i="6"/>
  <c r="R185" i="6"/>
  <c r="Q185" i="6"/>
  <c r="P185" i="6"/>
  <c r="R182" i="6"/>
  <c r="Q182" i="6"/>
  <c r="P182" i="6"/>
  <c r="U165" i="6"/>
  <c r="T165" i="6"/>
  <c r="S165" i="6"/>
  <c r="U162" i="6"/>
  <c r="T162" i="6"/>
  <c r="S162" i="6"/>
  <c r="U148" i="6"/>
  <c r="T148" i="6"/>
  <c r="S148" i="6"/>
  <c r="U155" i="6"/>
  <c r="T155" i="6"/>
  <c r="S155" i="6"/>
  <c r="S101" i="6"/>
  <c r="U101" i="6"/>
  <c r="T101" i="6"/>
  <c r="U168" i="6"/>
  <c r="T168" i="6"/>
  <c r="S168" i="6"/>
  <c r="U170" i="6"/>
  <c r="T170" i="6"/>
  <c r="S170" i="6"/>
  <c r="U164" i="6"/>
  <c r="T164" i="6"/>
  <c r="S164" i="6"/>
  <c r="S95" i="6"/>
  <c r="U95" i="6"/>
  <c r="T95" i="6"/>
  <c r="U126" i="6"/>
  <c r="T126" i="6"/>
  <c r="S126" i="6"/>
  <c r="U147" i="6"/>
  <c r="T147" i="6"/>
  <c r="S147" i="6"/>
  <c r="U141" i="6"/>
  <c r="T141" i="6"/>
  <c r="S141" i="6"/>
  <c r="U154" i="6"/>
  <c r="T154" i="6"/>
  <c r="S154" i="6"/>
  <c r="S127" i="6"/>
  <c r="U127" i="6"/>
  <c r="T127" i="6"/>
  <c r="S99" i="6"/>
  <c r="U99" i="6"/>
  <c r="T99" i="6"/>
  <c r="S119" i="6"/>
  <c r="U119" i="6"/>
  <c r="T119" i="6"/>
  <c r="U122" i="6"/>
  <c r="T122" i="6"/>
  <c r="S122" i="6"/>
  <c r="U139" i="6"/>
  <c r="T139" i="6"/>
  <c r="S139" i="6"/>
  <c r="S113" i="6"/>
  <c r="U113" i="6"/>
  <c r="T113" i="6"/>
  <c r="S115" i="6"/>
  <c r="U115" i="6"/>
  <c r="T115" i="6"/>
  <c r="U158" i="6"/>
  <c r="T158" i="6"/>
  <c r="S158" i="6"/>
  <c r="S121" i="6"/>
  <c r="U121" i="6"/>
  <c r="T121" i="6"/>
  <c r="R212" i="6"/>
  <c r="Q212" i="6"/>
  <c r="P212" i="6"/>
  <c r="R208" i="6"/>
  <c r="Q208" i="6"/>
  <c r="P208" i="6"/>
  <c r="R204" i="6"/>
  <c r="Q204" i="6"/>
  <c r="P204" i="6"/>
  <c r="R199" i="6"/>
  <c r="Q199" i="6"/>
  <c r="P199" i="6"/>
  <c r="R189" i="6"/>
  <c r="Q189" i="6"/>
  <c r="P189" i="6"/>
  <c r="R184" i="6"/>
  <c r="Q184" i="6"/>
  <c r="P184" i="6"/>
  <c r="U169" i="6"/>
  <c r="T169" i="6"/>
  <c r="S169" i="6"/>
  <c r="U138" i="6"/>
  <c r="T138" i="6"/>
  <c r="S138" i="6"/>
  <c r="S97" i="6"/>
  <c r="U97" i="6"/>
  <c r="T97" i="6"/>
  <c r="U161" i="6"/>
  <c r="T161" i="6"/>
  <c r="S161" i="6"/>
  <c r="U142" i="6"/>
  <c r="S142" i="6"/>
  <c r="T142" i="6"/>
  <c r="S103" i="6"/>
  <c r="T103" i="6"/>
  <c r="U103" i="6"/>
  <c r="U160" i="6"/>
  <c r="T160" i="6"/>
  <c r="S160" i="6"/>
  <c r="U144" i="6"/>
  <c r="S144" i="6"/>
  <c r="T144" i="6"/>
  <c r="S111" i="6"/>
  <c r="U111" i="6"/>
  <c r="T111" i="6"/>
  <c r="U157" i="6"/>
  <c r="T157" i="6"/>
  <c r="S157" i="6"/>
  <c r="U159" i="6"/>
  <c r="T159" i="6"/>
  <c r="S159" i="6"/>
  <c r="U167" i="6"/>
  <c r="T167" i="6"/>
  <c r="S167" i="6"/>
  <c r="U116" i="6"/>
  <c r="T116" i="6"/>
  <c r="S116" i="6"/>
  <c r="U166" i="6"/>
  <c r="T166" i="6"/>
  <c r="S166" i="6"/>
  <c r="U108" i="6"/>
  <c r="T108" i="6"/>
  <c r="S108" i="6"/>
  <c r="S117" i="6"/>
  <c r="U117" i="6"/>
  <c r="T117" i="6"/>
  <c r="U98" i="6"/>
  <c r="T98" i="6"/>
  <c r="S98" i="6"/>
  <c r="U112" i="6"/>
  <c r="T112" i="6"/>
  <c r="S112" i="6"/>
  <c r="S109" i="6"/>
  <c r="U109" i="6"/>
  <c r="T109" i="6"/>
  <c r="S93" i="6"/>
  <c r="U93" i="6"/>
  <c r="T93" i="6"/>
  <c r="U124" i="6"/>
  <c r="T124" i="6"/>
  <c r="S124" i="6"/>
  <c r="U114" i="6"/>
  <c r="T114" i="6"/>
  <c r="S114" i="6"/>
  <c r="U94" i="6"/>
  <c r="T94" i="6"/>
  <c r="S94" i="6"/>
  <c r="U151" i="6"/>
  <c r="T151" i="6"/>
  <c r="S151" i="6"/>
  <c r="V136" i="6"/>
  <c r="X136" i="6"/>
  <c r="W136" i="6"/>
  <c r="R136" i="6"/>
  <c r="Q136" i="6"/>
  <c r="P136" i="6"/>
  <c r="G136" i="6"/>
  <c r="R214" i="6"/>
  <c r="Q214" i="6"/>
  <c r="P214" i="6"/>
  <c r="R211" i="6"/>
  <c r="Q211" i="6"/>
  <c r="P211" i="6"/>
  <c r="R207" i="6"/>
  <c r="Q207" i="6"/>
  <c r="P207" i="6"/>
  <c r="R203" i="6"/>
  <c r="Q203" i="6"/>
  <c r="P203" i="6"/>
  <c r="R192" i="6"/>
  <c r="Q192" i="6"/>
  <c r="P192" i="6"/>
  <c r="R188" i="6"/>
  <c r="Q188" i="6"/>
  <c r="P188" i="6"/>
  <c r="R183" i="6"/>
  <c r="Q183" i="6"/>
  <c r="P183" i="6"/>
  <c r="U145" i="6"/>
  <c r="T145" i="6"/>
  <c r="S145" i="6"/>
  <c r="S105" i="6"/>
  <c r="U105" i="6"/>
  <c r="T105" i="6"/>
  <c r="U102" i="6"/>
  <c r="T102" i="6"/>
  <c r="S102" i="6"/>
  <c r="U153" i="6"/>
  <c r="T153" i="6"/>
  <c r="S153" i="6"/>
  <c r="S125" i="6"/>
  <c r="U125" i="6"/>
  <c r="T125" i="6"/>
  <c r="U137" i="6"/>
  <c r="T137" i="6"/>
  <c r="S137" i="6"/>
  <c r="U128" i="6"/>
  <c r="T128" i="6"/>
  <c r="S128" i="6"/>
  <c r="U152" i="6"/>
  <c r="T152" i="6"/>
  <c r="S152" i="6"/>
  <c r="U106" i="6"/>
  <c r="T106" i="6"/>
  <c r="S106" i="6"/>
  <c r="U150" i="6"/>
  <c r="T150" i="6"/>
  <c r="S150" i="6"/>
  <c r="U110" i="6"/>
  <c r="T110" i="6"/>
  <c r="S110" i="6"/>
  <c r="U146" i="6"/>
  <c r="T146" i="6"/>
  <c r="S146" i="6"/>
  <c r="U156" i="6"/>
  <c r="T156" i="6"/>
  <c r="S156" i="6"/>
  <c r="U40" i="6"/>
  <c r="T40" i="6"/>
  <c r="S40" i="6"/>
  <c r="U34" i="6"/>
  <c r="T34" i="6"/>
  <c r="S34" i="6"/>
  <c r="U31" i="6"/>
  <c r="T31" i="6"/>
  <c r="S31" i="6"/>
  <c r="U25" i="6"/>
  <c r="T25" i="6"/>
  <c r="S25" i="6"/>
  <c r="U27" i="6"/>
  <c r="T27" i="6"/>
  <c r="S27" i="6"/>
  <c r="X32" i="6"/>
  <c r="W32" i="6"/>
  <c r="V32" i="6"/>
  <c r="X72" i="6"/>
  <c r="V72" i="6"/>
  <c r="W72" i="6"/>
  <c r="U28" i="6"/>
  <c r="T28" i="6"/>
  <c r="S28" i="6"/>
  <c r="X35" i="6"/>
  <c r="W35" i="6"/>
  <c r="V35" i="6"/>
  <c r="X16" i="6"/>
  <c r="W16" i="6"/>
  <c r="V16" i="6"/>
  <c r="X34" i="6"/>
  <c r="W34" i="6"/>
  <c r="V34" i="6"/>
  <c r="X59" i="6"/>
  <c r="V59" i="6"/>
  <c r="W59" i="6"/>
  <c r="X83" i="6"/>
  <c r="W83" i="6"/>
  <c r="V83" i="6"/>
  <c r="X68" i="6"/>
  <c r="V68" i="6"/>
  <c r="W68" i="6"/>
  <c r="U15" i="6"/>
  <c r="T15" i="6"/>
  <c r="S15" i="6"/>
  <c r="U51" i="6"/>
  <c r="T51" i="6"/>
  <c r="S51" i="6"/>
  <c r="X24" i="6"/>
  <c r="W24" i="6"/>
  <c r="V24" i="6"/>
  <c r="X62" i="6"/>
  <c r="W62" i="6"/>
  <c r="V62" i="6"/>
  <c r="X30" i="6"/>
  <c r="W30" i="6"/>
  <c r="V30" i="6"/>
  <c r="U78" i="6"/>
  <c r="T78" i="6"/>
  <c r="S78" i="6"/>
  <c r="U61" i="6"/>
  <c r="T61" i="6"/>
  <c r="S61" i="6"/>
  <c r="X13" i="6"/>
  <c r="W13" i="6"/>
  <c r="V13" i="6"/>
  <c r="X31" i="6"/>
  <c r="W31" i="6"/>
  <c r="V31" i="6"/>
  <c r="X67" i="6"/>
  <c r="W67" i="6"/>
  <c r="V67" i="6"/>
  <c r="X85" i="6"/>
  <c r="W85" i="6"/>
  <c r="V85" i="6"/>
  <c r="X51" i="6"/>
  <c r="W51" i="6"/>
  <c r="V51" i="6"/>
  <c r="X84" i="6"/>
  <c r="W84" i="6"/>
  <c r="V84" i="6"/>
  <c r="U58" i="6"/>
  <c r="T58" i="6"/>
  <c r="S58" i="6"/>
  <c r="X66" i="6"/>
  <c r="W66" i="6"/>
  <c r="V66" i="6"/>
  <c r="U42" i="6"/>
  <c r="T42" i="6"/>
  <c r="S42" i="6"/>
  <c r="X27" i="6"/>
  <c r="W27" i="6"/>
  <c r="V27" i="6"/>
  <c r="U12" i="6"/>
  <c r="T12" i="6"/>
  <c r="S12" i="6"/>
  <c r="U21" i="6"/>
  <c r="T21" i="6"/>
  <c r="S21" i="6"/>
  <c r="X78" i="6"/>
  <c r="V78" i="6"/>
  <c r="W78" i="6"/>
  <c r="U30" i="6"/>
  <c r="T30" i="6"/>
  <c r="S30" i="6"/>
  <c r="X76" i="6"/>
  <c r="W76" i="6"/>
  <c r="V76" i="6"/>
  <c r="U54" i="6"/>
  <c r="T54" i="6"/>
  <c r="S54" i="6"/>
  <c r="U13" i="6"/>
  <c r="T13" i="6"/>
  <c r="S13" i="6"/>
  <c r="X8" i="6"/>
  <c r="W8" i="6"/>
  <c r="V8" i="6"/>
  <c r="X61" i="6"/>
  <c r="W61" i="6"/>
  <c r="V61" i="6"/>
  <c r="X11" i="6"/>
  <c r="W11" i="6"/>
  <c r="V11" i="6"/>
  <c r="U72" i="6"/>
  <c r="T72" i="6"/>
  <c r="S72" i="6"/>
  <c r="U37" i="6"/>
  <c r="T37" i="6"/>
  <c r="S37" i="6"/>
  <c r="U9" i="6"/>
  <c r="T9" i="6"/>
  <c r="S9" i="6"/>
  <c r="U39" i="6"/>
  <c r="T39" i="6"/>
  <c r="S39" i="6"/>
  <c r="X52" i="6"/>
  <c r="V52" i="6"/>
  <c r="W52" i="6"/>
  <c r="X10" i="6"/>
  <c r="W10" i="6"/>
  <c r="V10" i="6"/>
  <c r="X28" i="6"/>
  <c r="W28" i="6"/>
  <c r="V28" i="6"/>
  <c r="X15" i="6"/>
  <c r="W15" i="6"/>
  <c r="V15" i="6"/>
  <c r="X77" i="6"/>
  <c r="W77" i="6"/>
  <c r="V77" i="6"/>
  <c r="U66" i="6"/>
  <c r="T66" i="6"/>
  <c r="S66" i="6"/>
  <c r="U33" i="6"/>
  <c r="T33" i="6"/>
  <c r="S33" i="6"/>
  <c r="U69" i="6"/>
  <c r="T69" i="6"/>
  <c r="S69" i="6"/>
  <c r="X12" i="6"/>
  <c r="W12" i="6"/>
  <c r="V12" i="6"/>
  <c r="X9" i="6"/>
  <c r="W9" i="6"/>
  <c r="V9" i="6"/>
  <c r="X56" i="6"/>
  <c r="V56" i="6"/>
  <c r="W56" i="6"/>
  <c r="X80" i="6"/>
  <c r="W80" i="6"/>
  <c r="V80" i="6"/>
  <c r="U57" i="6"/>
  <c r="T57" i="6"/>
  <c r="S57" i="6"/>
  <c r="X18" i="6"/>
  <c r="W18" i="6"/>
  <c r="V18" i="6"/>
  <c r="X7" i="6"/>
  <c r="W7" i="6"/>
  <c r="V7" i="6"/>
  <c r="U73" i="6"/>
  <c r="T73" i="6"/>
  <c r="S73" i="6"/>
  <c r="X19" i="6"/>
  <c r="W19" i="6"/>
  <c r="V19" i="6"/>
  <c r="X37" i="6"/>
  <c r="W37" i="6"/>
  <c r="V37" i="6"/>
  <c r="X79" i="6"/>
  <c r="W79" i="6"/>
  <c r="V79" i="6"/>
  <c r="U62" i="6"/>
  <c r="T62" i="6"/>
  <c r="S62" i="6"/>
  <c r="X63" i="6"/>
  <c r="W63" i="6"/>
  <c r="V63" i="6"/>
  <c r="U64" i="6"/>
  <c r="T64" i="6"/>
  <c r="S64" i="6"/>
  <c r="X81" i="6"/>
  <c r="W81" i="6"/>
  <c r="V81" i="6"/>
  <c r="U22" i="6"/>
  <c r="T22" i="6"/>
  <c r="S22" i="6"/>
  <c r="U10" i="6"/>
  <c r="T10" i="6"/>
  <c r="S10" i="6"/>
  <c r="X55" i="6"/>
  <c r="V55" i="6"/>
  <c r="W55" i="6"/>
  <c r="X58" i="6"/>
  <c r="W58" i="6"/>
  <c r="V58" i="6"/>
  <c r="U24" i="6"/>
  <c r="T24" i="6"/>
  <c r="S24" i="6"/>
  <c r="X26" i="6"/>
  <c r="W26" i="6"/>
  <c r="V26" i="6"/>
  <c r="X82" i="6"/>
  <c r="V82" i="6"/>
  <c r="W82" i="6"/>
  <c r="X38" i="6"/>
  <c r="W38" i="6"/>
  <c r="V38" i="6"/>
  <c r="U16" i="6"/>
  <c r="T16" i="6"/>
  <c r="S16" i="6"/>
  <c r="X29" i="6"/>
  <c r="W29" i="6"/>
  <c r="V29" i="6"/>
  <c r="X14" i="6"/>
  <c r="W14" i="6"/>
  <c r="V14" i="6"/>
  <c r="U81" i="6"/>
  <c r="T81" i="6"/>
  <c r="S81" i="6"/>
  <c r="X20" i="6"/>
  <c r="W20" i="6"/>
  <c r="V20" i="6"/>
  <c r="U19" i="6"/>
  <c r="T19" i="6"/>
  <c r="S19" i="6"/>
  <c r="X17" i="6"/>
  <c r="W17" i="6"/>
  <c r="V17" i="6"/>
  <c r="X33" i="6"/>
  <c r="W33" i="6"/>
  <c r="V33" i="6"/>
  <c r="X22" i="6"/>
  <c r="W22" i="6"/>
  <c r="V22" i="6"/>
  <c r="X40" i="6"/>
  <c r="W40" i="6"/>
  <c r="V40" i="6"/>
  <c r="X65" i="6"/>
  <c r="W65" i="6"/>
  <c r="V65" i="6"/>
  <c r="U84" i="6"/>
  <c r="T84" i="6"/>
  <c r="S84" i="6"/>
  <c r="X39" i="6"/>
  <c r="W39" i="6"/>
  <c r="V39" i="6"/>
  <c r="X50" i="6"/>
  <c r="W50" i="6"/>
  <c r="V50" i="6"/>
  <c r="X36" i="6"/>
  <c r="W36" i="6"/>
  <c r="V36" i="6"/>
  <c r="X21" i="6"/>
  <c r="W21" i="6"/>
  <c r="V21" i="6"/>
  <c r="X74" i="6"/>
  <c r="V74" i="6"/>
  <c r="W74" i="6"/>
  <c r="U75" i="6"/>
  <c r="T75" i="6"/>
  <c r="S75" i="6"/>
  <c r="X42" i="6"/>
  <c r="W42" i="6"/>
  <c r="V42" i="6"/>
  <c r="U60" i="6"/>
  <c r="T60" i="6"/>
  <c r="S60" i="6"/>
  <c r="U55" i="6"/>
  <c r="T55" i="6"/>
  <c r="S55" i="6"/>
  <c r="X69" i="6"/>
  <c r="W69" i="6"/>
  <c r="V69" i="6"/>
  <c r="X25" i="6"/>
  <c r="W25" i="6"/>
  <c r="V25" i="6"/>
  <c r="X73" i="6"/>
  <c r="W73" i="6"/>
  <c r="V73" i="6"/>
  <c r="U80" i="6"/>
  <c r="T80" i="6"/>
  <c r="S80" i="6"/>
  <c r="X70" i="6"/>
  <c r="W70" i="6"/>
  <c r="V70" i="6"/>
  <c r="U65" i="6"/>
  <c r="T65" i="6"/>
  <c r="S65" i="6"/>
  <c r="U63" i="6"/>
  <c r="T63" i="6"/>
  <c r="S63" i="6"/>
  <c r="H81" i="5"/>
  <c r="H81" i="6"/>
  <c r="N73" i="5"/>
  <c r="N73" i="6"/>
  <c r="J73" i="5"/>
  <c r="J73" i="6"/>
  <c r="F73" i="5"/>
  <c r="F73" i="6"/>
  <c r="L76" i="5"/>
  <c r="L76" i="6"/>
  <c r="F78" i="5"/>
  <c r="F78" i="6"/>
  <c r="J85" i="5"/>
  <c r="J85" i="6"/>
  <c r="D78" i="5"/>
  <c r="D78" i="6"/>
  <c r="D84" i="5"/>
  <c r="D84" i="6"/>
  <c r="N80" i="5"/>
  <c r="N80" i="6"/>
  <c r="L74" i="5"/>
  <c r="L74" i="6"/>
  <c r="J76" i="5"/>
  <c r="J76" i="6"/>
  <c r="H83" i="5"/>
  <c r="H83" i="6"/>
  <c r="H79" i="5"/>
  <c r="H79" i="6"/>
  <c r="D85" i="5"/>
  <c r="D85" i="6"/>
  <c r="D81" i="5"/>
  <c r="D81" i="6"/>
  <c r="F72" i="5"/>
  <c r="F72" i="6"/>
  <c r="L83" i="5"/>
  <c r="L83" i="6"/>
  <c r="D77" i="5"/>
  <c r="D77" i="6"/>
  <c r="F80" i="5"/>
  <c r="F80" i="6"/>
  <c r="L77" i="5"/>
  <c r="L77" i="6"/>
  <c r="H76" i="5"/>
  <c r="H76" i="6"/>
  <c r="N83" i="5"/>
  <c r="N83" i="6"/>
  <c r="L79" i="5"/>
  <c r="L79" i="6"/>
  <c r="J82" i="5"/>
  <c r="J82" i="6"/>
  <c r="D79" i="5"/>
  <c r="D79" i="6"/>
  <c r="N79" i="5"/>
  <c r="N79" i="6"/>
  <c r="H73" i="5"/>
  <c r="H73" i="6"/>
  <c r="N77" i="5"/>
  <c r="N77" i="6"/>
  <c r="J79" i="5"/>
  <c r="J79" i="6"/>
  <c r="D83" i="5"/>
  <c r="D83" i="6"/>
  <c r="D76" i="5"/>
  <c r="D76" i="6"/>
  <c r="N85" i="5"/>
  <c r="N85" i="6"/>
  <c r="D74" i="5"/>
  <c r="D74" i="6"/>
  <c r="D75" i="5"/>
  <c r="D75" i="6"/>
  <c r="H82" i="5"/>
  <c r="H82" i="6"/>
  <c r="J72" i="5"/>
  <c r="J72" i="6"/>
  <c r="H77" i="5"/>
  <c r="H77" i="6"/>
  <c r="H80" i="5"/>
  <c r="H80" i="6"/>
  <c r="H78" i="5"/>
  <c r="H78" i="6"/>
  <c r="N74" i="5"/>
  <c r="N74" i="6"/>
  <c r="H72" i="5"/>
  <c r="H72" i="6"/>
  <c r="F75" i="5"/>
  <c r="F75" i="6"/>
  <c r="F84" i="5"/>
  <c r="F84" i="6"/>
  <c r="H74" i="5"/>
  <c r="H74" i="6"/>
  <c r="D80" i="5"/>
  <c r="D80" i="6"/>
  <c r="D73" i="5"/>
  <c r="D73" i="6"/>
  <c r="N75" i="5"/>
  <c r="N75" i="6"/>
  <c r="P59" i="6"/>
  <c r="Q59" i="6"/>
  <c r="R59" i="6"/>
  <c r="P62" i="6"/>
  <c r="Q62" i="6"/>
  <c r="R62" i="6"/>
  <c r="P68" i="6"/>
  <c r="Q68" i="6"/>
  <c r="R68" i="6"/>
  <c r="P80" i="6"/>
  <c r="Q80" i="6"/>
  <c r="R80" i="6"/>
  <c r="P23" i="6"/>
  <c r="Q23" i="6"/>
  <c r="R23" i="6"/>
  <c r="P71" i="6"/>
  <c r="R71" i="6"/>
  <c r="Q71" i="6"/>
  <c r="D71" i="5"/>
  <c r="D71" i="6"/>
  <c r="R7" i="6"/>
  <c r="Q7" i="6"/>
  <c r="P35" i="6"/>
  <c r="Q35" i="6"/>
  <c r="R35" i="6"/>
  <c r="P53" i="6"/>
  <c r="R53" i="6"/>
  <c r="Q53" i="6"/>
  <c r="P75" i="6"/>
  <c r="R75" i="6"/>
  <c r="Q75" i="6"/>
  <c r="P17" i="6"/>
  <c r="Q17" i="6"/>
  <c r="R17" i="6"/>
  <c r="P57" i="6"/>
  <c r="R57" i="6"/>
  <c r="Q57" i="6"/>
  <c r="P77" i="6"/>
  <c r="Q77" i="6"/>
  <c r="R77" i="6"/>
  <c r="P29" i="6"/>
  <c r="Q29" i="6"/>
  <c r="R29" i="6"/>
  <c r="P51" i="6"/>
  <c r="Q51" i="6"/>
  <c r="R51" i="6"/>
  <c r="P60" i="6"/>
  <c r="R60" i="6"/>
  <c r="Q60" i="6"/>
  <c r="P69" i="6"/>
  <c r="R69" i="6"/>
  <c r="Q69" i="6"/>
  <c r="P78" i="6"/>
  <c r="R78" i="6"/>
  <c r="Q78" i="6"/>
  <c r="P66" i="6"/>
  <c r="R66" i="6"/>
  <c r="Q66" i="6"/>
  <c r="P84" i="6"/>
  <c r="R84" i="6"/>
  <c r="Q84" i="6"/>
  <c r="P41" i="6"/>
  <c r="Q41" i="6"/>
  <c r="R41" i="6"/>
  <c r="P63" i="6"/>
  <c r="Q63" i="6"/>
  <c r="R63" i="6"/>
  <c r="P81" i="6"/>
  <c r="R81" i="6"/>
  <c r="Q81" i="6"/>
  <c r="P11" i="6"/>
  <c r="Q11" i="6"/>
  <c r="R11" i="6"/>
  <c r="P56" i="6"/>
  <c r="Q56" i="6"/>
  <c r="R56" i="6"/>
  <c r="P65" i="6"/>
  <c r="Q65" i="6"/>
  <c r="R65" i="6"/>
  <c r="P74" i="6"/>
  <c r="Q74" i="6"/>
  <c r="R74" i="6"/>
  <c r="P83" i="6"/>
  <c r="Q83" i="6"/>
  <c r="R83" i="6"/>
  <c r="P13" i="6"/>
  <c r="R13" i="6"/>
  <c r="Q13" i="6"/>
  <c r="P25" i="6"/>
  <c r="R25" i="6"/>
  <c r="Q25" i="6"/>
  <c r="P37" i="6"/>
  <c r="R37" i="6"/>
  <c r="Q37" i="6"/>
  <c r="P8" i="6"/>
  <c r="R8" i="6"/>
  <c r="Q8" i="6"/>
  <c r="P14" i="6"/>
  <c r="R14" i="6"/>
  <c r="Q14" i="6"/>
  <c r="P20" i="6"/>
  <c r="R20" i="6"/>
  <c r="Q20" i="6"/>
  <c r="P26" i="6"/>
  <c r="R26" i="6"/>
  <c r="Q26" i="6"/>
  <c r="P32" i="6"/>
  <c r="R32" i="6"/>
  <c r="Q32" i="6"/>
  <c r="P38" i="6"/>
  <c r="R38" i="6"/>
  <c r="Q38" i="6"/>
  <c r="P16" i="6"/>
  <c r="Q16" i="6"/>
  <c r="R16" i="6"/>
  <c r="P28" i="6"/>
  <c r="R28" i="6"/>
  <c r="Q28" i="6"/>
  <c r="P40" i="6"/>
  <c r="Q40" i="6"/>
  <c r="R40" i="6"/>
  <c r="P55" i="6"/>
  <c r="R55" i="6"/>
  <c r="Q55" i="6"/>
  <c r="P61" i="6"/>
  <c r="R61" i="6"/>
  <c r="Q61" i="6"/>
  <c r="P67" i="6"/>
  <c r="R67" i="6"/>
  <c r="Q67" i="6"/>
  <c r="P73" i="6"/>
  <c r="R73" i="6"/>
  <c r="Q73" i="6"/>
  <c r="P79" i="6"/>
  <c r="R79" i="6"/>
  <c r="Q79" i="6"/>
  <c r="P85" i="6"/>
  <c r="Q85" i="6"/>
  <c r="R85" i="6"/>
  <c r="P19" i="6"/>
  <c r="R19" i="6"/>
  <c r="Q19" i="6"/>
  <c r="P10" i="6"/>
  <c r="R10" i="6"/>
  <c r="Q10" i="6"/>
  <c r="P22" i="6"/>
  <c r="R22" i="6"/>
  <c r="Q22" i="6"/>
  <c r="P34" i="6"/>
  <c r="R34" i="6"/>
  <c r="Q34" i="6"/>
  <c r="P52" i="6"/>
  <c r="Q52" i="6"/>
  <c r="R52" i="6"/>
  <c r="P58" i="6"/>
  <c r="Q58" i="6"/>
  <c r="R58" i="6"/>
  <c r="P70" i="6"/>
  <c r="Q70" i="6"/>
  <c r="R70" i="6"/>
  <c r="P76" i="6"/>
  <c r="R76" i="6"/>
  <c r="Q76" i="6"/>
  <c r="P31" i="6"/>
  <c r="R31" i="6"/>
  <c r="Q31" i="6"/>
  <c r="S136" i="6" l="1"/>
  <c r="T136" i="6"/>
  <c r="U136" i="6"/>
</calcChain>
</file>

<file path=xl/sharedStrings.xml><?xml version="1.0" encoding="utf-8"?>
<sst xmlns="http://schemas.openxmlformats.org/spreadsheetml/2006/main" count="2016" uniqueCount="156">
  <si>
    <t>ADI</t>
  </si>
  <si>
    <t>Mw</t>
  </si>
  <si>
    <t>Metabolite</t>
  </si>
  <si>
    <t>Fue</t>
  </si>
  <si>
    <t>(MW metab*Fue)/Mw parent)= 0,172</t>
  </si>
  <si>
    <t>HBM GV = ((ADI mg/kg bw/d * (MW metab*Fue)/Mw parent)/0,02  o 0,03 l/kg/bw)</t>
  </si>
  <si>
    <t>Deltamethrin</t>
  </si>
  <si>
    <t>DBCA</t>
  </si>
  <si>
    <t>3PBA</t>
  </si>
  <si>
    <t>(208,1*0,36)/434,3</t>
  </si>
  <si>
    <t>HBMGv mg/L</t>
  </si>
  <si>
    <r>
      <t>HBMGV µ</t>
    </r>
    <r>
      <rPr>
        <sz val="9.9"/>
        <color theme="1"/>
        <rFont val="Calibri"/>
        <family val="2"/>
      </rPr>
      <t>g/L</t>
    </r>
  </si>
  <si>
    <t>Cyfluthrin</t>
  </si>
  <si>
    <t>DCCA</t>
  </si>
  <si>
    <t>4-F3PBA</t>
  </si>
  <si>
    <t>HBM GV adult =(ADI* 0,172)/0,02 =</t>
  </si>
  <si>
    <t>Cypermethrin</t>
  </si>
  <si>
    <t>HBM GV child = (ADI* 0,172)/0,03 =</t>
  </si>
  <si>
    <r>
      <rPr>
        <b/>
        <sz val="11"/>
        <color theme="1"/>
        <rFont val="Calibri"/>
        <family val="2"/>
      </rPr>
      <t>λ</t>
    </r>
    <r>
      <rPr>
        <b/>
        <sz val="11"/>
        <color theme="1"/>
        <rFont val="Calibri"/>
        <family val="2"/>
        <scheme val="minor"/>
      </rPr>
      <t xml:space="preserve"> cyhalothrin</t>
    </r>
  </si>
  <si>
    <t>CFMP</t>
  </si>
  <si>
    <t>Bifenthrin</t>
  </si>
  <si>
    <t>µg/L  urine =</t>
  </si>
  <si>
    <t>((mg/kg bw/d in diet) *((208,12* 0,36)/434,3))/0,03 or 0,02 l/kg bw =</t>
  </si>
  <si>
    <r>
      <t xml:space="preserve">2,6019 </t>
    </r>
    <r>
      <rPr>
        <sz val="11"/>
        <color theme="1"/>
        <rFont val="Calibri"/>
        <family val="2"/>
      </rPr>
      <t>µ</t>
    </r>
    <r>
      <rPr>
        <sz val="9.9"/>
        <color theme="1"/>
        <rFont val="Calibri"/>
        <family val="2"/>
      </rPr>
      <t>g/l</t>
    </r>
  </si>
  <si>
    <t>Adult</t>
  </si>
  <si>
    <t>Permethrin</t>
  </si>
  <si>
    <t>1,7346  µg/l</t>
  </si>
  <si>
    <t>Children</t>
  </si>
  <si>
    <t>CFMP = CLF3CA</t>
  </si>
  <si>
    <r>
      <t xml:space="preserve">0,01 mg/kg/bw/d equals 86,2 </t>
    </r>
    <r>
      <rPr>
        <sz val="11"/>
        <color theme="1"/>
        <rFont val="Calibri"/>
        <family val="2"/>
      </rPr>
      <t>µ</t>
    </r>
    <r>
      <rPr>
        <sz val="11"/>
        <color theme="1"/>
        <rFont val="Calibri"/>
        <family val="2"/>
        <scheme val="minor"/>
      </rPr>
      <t>g/l de DCCA in urine, then 0,000302 mg/kg bw/d will be equivalent to 2,6 µg/l urine</t>
    </r>
  </si>
  <si>
    <t>CYFLUTHRIN</t>
  </si>
  <si>
    <t>Monitoring year: 2020</t>
  </si>
  <si>
    <t>Status of the active substance at the end of 2020: Approved</t>
  </si>
  <si>
    <t>HBM-GV  for DCCA adults</t>
  </si>
  <si>
    <t>µg/l in urine</t>
  </si>
  <si>
    <t>HBM-GV  for DCCA Children</t>
  </si>
  <si>
    <t>EXPOSURE BY DIET: external doses of cyfluthrin</t>
  </si>
  <si>
    <t xml:space="preserve">Correpondence with excreted DCCA </t>
  </si>
  <si>
    <t>Top 12 diets</t>
  </si>
  <si>
    <t>Lower bound</t>
  </si>
  <si>
    <t>Middle bound</t>
  </si>
  <si>
    <t>Upper bound</t>
  </si>
  <si>
    <t>%ADI</t>
  </si>
  <si>
    <t>mg/kg bw/d</t>
  </si>
  <si>
    <t>µg/L  urine</t>
  </si>
  <si>
    <t>%HBM-GV</t>
  </si>
  <si>
    <t>µg/L urine</t>
  </si>
  <si>
    <t>DE child</t>
  </si>
  <si>
    <t>DE general</t>
  </si>
  <si>
    <t>DE women 14-50 yr</t>
  </si>
  <si>
    <t>DK adult</t>
  </si>
  <si>
    <t>DK child</t>
  </si>
  <si>
    <t>ES adult</t>
  </si>
  <si>
    <t>ES child</t>
  </si>
  <si>
    <t>FI 3 yr</t>
  </si>
  <si>
    <t>FI 6 yr</t>
  </si>
  <si>
    <t>FI adult</t>
  </si>
  <si>
    <t>FR adult</t>
  </si>
  <si>
    <t>FR child 3 15 yr</t>
  </si>
  <si>
    <t>FR infant</t>
  </si>
  <si>
    <t>FR toddler 2 3 yr</t>
  </si>
  <si>
    <t>GEMS/Food G06</t>
  </si>
  <si>
    <t>GEMS/Food G07</t>
  </si>
  <si>
    <t>GEMS/Food G08</t>
  </si>
  <si>
    <t>GEMS/Food G10</t>
  </si>
  <si>
    <t>GEMS/Food G11</t>
  </si>
  <si>
    <t>GEMS/Food G15</t>
  </si>
  <si>
    <t>IE adult</t>
  </si>
  <si>
    <t>IE child</t>
  </si>
  <si>
    <t>IT adult</t>
  </si>
  <si>
    <t>IT toddler</t>
  </si>
  <si>
    <t>LT adult</t>
  </si>
  <si>
    <t>NL child</t>
  </si>
  <si>
    <t>NL general</t>
  </si>
  <si>
    <t>NL toddler</t>
  </si>
  <si>
    <t>PL general</t>
  </si>
  <si>
    <t>PT general</t>
  </si>
  <si>
    <t>RO general</t>
  </si>
  <si>
    <t>SE general</t>
  </si>
  <si>
    <t>UK adult</t>
  </si>
  <si>
    <t>UK infant</t>
  </si>
  <si>
    <t>UK toddler</t>
  </si>
  <si>
    <t>UK vegetarian</t>
  </si>
  <si>
    <t>Monitoring year:</t>
  </si>
  <si>
    <t>Year of evaluation: 2003</t>
  </si>
  <si>
    <t>Status of the active substance at the end of 2018: Not approved</t>
  </si>
  <si>
    <t>Monitoring year</t>
  </si>
  <si>
    <t>Status of the active substance: Not approved</t>
  </si>
  <si>
    <t>(MW metab*Fue)/Mw parent)= 0,18</t>
  </si>
  <si>
    <t>(208,1*0,36)/416,3</t>
  </si>
  <si>
    <t>HBMGV µg/L</t>
  </si>
  <si>
    <t>HBM GV Adult =(ADI* 0,191)/0,02 =</t>
  </si>
  <si>
    <t>mg/l</t>
  </si>
  <si>
    <t>45 µg/L</t>
  </si>
  <si>
    <t>HBM GV Child =(ADI* 0,172)/0,03 =</t>
  </si>
  <si>
    <t>30 µg/L</t>
  </si>
  <si>
    <t>λ cyhalothrin</t>
  </si>
  <si>
    <t>((mg/kg bw/d in diet) *((208* 0,36)/416))/0,03 or 0,02 l/kg bw</t>
  </si>
  <si>
    <r>
      <t xml:space="preserve">(0,00055*0,18)/0,02 = 0,00499 mg/l =4,99  </t>
    </r>
    <r>
      <rPr>
        <sz val="11"/>
        <color theme="1"/>
        <rFont val="Calibri"/>
        <family val="2"/>
      </rPr>
      <t>µg</t>
    </r>
    <r>
      <rPr>
        <sz val="11"/>
        <color theme="1"/>
        <rFont val="Calibri"/>
        <family val="2"/>
        <scheme val="minor"/>
      </rPr>
      <t>/l</t>
    </r>
  </si>
  <si>
    <t>(0,00055*0,18)/0,03 = 0,00499 mg/l =3,3 µg/l</t>
  </si>
  <si>
    <r>
      <t xml:space="preserve">0,005 mg/kg/bw/d equals 45 </t>
    </r>
    <r>
      <rPr>
        <sz val="11"/>
        <color theme="1"/>
        <rFont val="Calibri"/>
        <family val="2"/>
      </rPr>
      <t>µ</t>
    </r>
    <r>
      <rPr>
        <sz val="11"/>
        <color theme="1"/>
        <rFont val="Calibri"/>
        <family val="2"/>
        <scheme val="minor"/>
      </rPr>
      <t>g/l de DCCA in urine,then 0,00055 will be equivalent to 4,99 µg/l</t>
    </r>
  </si>
  <si>
    <t>(0,0005*0,18)/0,03=0,0033 = 3,3</t>
  </si>
  <si>
    <t>(0,00055*30)/ 0,005 = 3,3</t>
  </si>
  <si>
    <t>CYPERMETHRIN</t>
  </si>
  <si>
    <t>Year of evaluation: 2018</t>
  </si>
  <si>
    <t>EXPOSURE BY DIET: external doses of cypermethrin</t>
  </si>
  <si>
    <t>Year of evaluation: 2005</t>
  </si>
  <si>
    <t>Status of the active substance at the end of 2018: Approved</t>
  </si>
  <si>
    <t>Status of the active substance : Approved</t>
  </si>
  <si>
    <t>(MW metab*Fue)/Mw parent)= 0,191</t>
  </si>
  <si>
    <t>(208,1*0,36)/391,2</t>
  </si>
  <si>
    <t>95,7 µg/L</t>
  </si>
  <si>
    <t>HBM GV Child =(ADI* 0,191)/0,03 =</t>
  </si>
  <si>
    <t>63,8 µg/L</t>
  </si>
  <si>
    <t>((mg/kg bw/d in diet) *((208,12* 0,36)/391,2))/0,03 or 0,02 l/kg bw =</t>
  </si>
  <si>
    <t>1,321 µg/l</t>
  </si>
  <si>
    <t>0,8807  µg/l</t>
  </si>
  <si>
    <t xml:space="preserve">0,01 mg/kg/bw/d equivale a 96 microg/l de DCCA en orina, luego 0,000138 equivaldrá a </t>
  </si>
  <si>
    <t>(0,000138*96)/ 0,01 =</t>
  </si>
  <si>
    <r>
      <t>Mo</t>
    </r>
    <r>
      <rPr>
        <b/>
        <sz val="11"/>
        <color theme="1"/>
        <rFont val="Calibri"/>
        <family val="2"/>
        <scheme val="minor"/>
      </rPr>
      <t>nitoring year</t>
    </r>
  </si>
  <si>
    <t>PERMETHRIN</t>
  </si>
  <si>
    <t>Year of evaluation: 2002</t>
  </si>
  <si>
    <t>Status of the active substance at the end of 2020: Not Approved</t>
  </si>
  <si>
    <t>EXPOSURE BY DIET: external doses of permethrin</t>
  </si>
  <si>
    <t>Year of evaluation: 2000</t>
  </si>
  <si>
    <t>Status of the active substance at the end of 2018: Not Approved</t>
  </si>
  <si>
    <t>Status of the active substance : Not Approved</t>
  </si>
  <si>
    <t>Monitoring year 2020</t>
  </si>
  <si>
    <t>Suma valores µg/L  DCCA Children</t>
  </si>
  <si>
    <t>EXPOSURE BY DIET</t>
  </si>
  <si>
    <t>Monitoring year 2019</t>
  </si>
  <si>
    <t>Monitoring year 2018</t>
  </si>
  <si>
    <t>EXPOSURE BY DIET:</t>
  </si>
  <si>
    <t>Monitoring year 2017</t>
  </si>
  <si>
    <t>Monitoring year 2016</t>
  </si>
  <si>
    <t>Adults and Children</t>
  </si>
  <si>
    <t>Middle bound (estimated)</t>
  </si>
  <si>
    <t>Sum DCCA values deriving from the Cyfluthrin, Cypermethrin and Permethrin content in the different  diets</t>
  </si>
  <si>
    <t xml:space="preserve">Percentage of DCCA excreted for each of the 3 parental active substances. </t>
  </si>
  <si>
    <t>Percentage of DCCA excreted for each of the 3 parental active substances.</t>
  </si>
  <si>
    <t>i</t>
  </si>
  <si>
    <t>Lower bound  I</t>
  </si>
  <si>
    <t>Middle bound  M</t>
  </si>
  <si>
    <t>Upper bound  K</t>
  </si>
  <si>
    <t>%Cyfluthrin</t>
  </si>
  <si>
    <t>%Cypermethrin</t>
  </si>
  <si>
    <t xml:space="preserve"> %Permethrin</t>
  </si>
  <si>
    <t xml:space="preserve">Percentage of DCCA excreted that corresponds for each of the 3 parental active substances. </t>
  </si>
  <si>
    <r>
      <t xml:space="preserve">Suma valores </t>
    </r>
    <r>
      <rPr>
        <b/>
        <sz val="12"/>
        <color theme="1"/>
        <rFont val="Calibri"/>
        <family val="2"/>
      </rPr>
      <t xml:space="preserve">µg/L </t>
    </r>
    <r>
      <rPr>
        <b/>
        <sz val="12"/>
        <color theme="1"/>
        <rFont val="Calibri"/>
        <family val="2"/>
        <scheme val="minor"/>
      </rPr>
      <t xml:space="preserve">DCCA EFSA </t>
    </r>
  </si>
  <si>
    <t>ADULTS</t>
  </si>
  <si>
    <t>DCCA Data</t>
  </si>
  <si>
    <t>SUMA DCCA data</t>
  </si>
  <si>
    <t>2nd Metabol</t>
  </si>
  <si>
    <r>
      <t xml:space="preserve">Sum of values  </t>
    </r>
    <r>
      <rPr>
        <b/>
        <sz val="12"/>
        <color theme="1"/>
        <rFont val="Calibri"/>
        <family val="2"/>
      </rPr>
      <t xml:space="preserve">µg/L </t>
    </r>
    <r>
      <rPr>
        <b/>
        <sz val="12"/>
        <color theme="1"/>
        <rFont val="Calibri"/>
        <family val="2"/>
        <scheme val="minor"/>
      </rPr>
      <t>DCCA EFSA  ADULTS</t>
    </r>
  </si>
  <si>
    <t>Sum of values µg/L  DCCA Children</t>
  </si>
  <si>
    <t>DCCA: PERCENT CONTRIBUTION FROM EACH PYRETHROID ACTIVE SUBSTANCE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</si>
</sst>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9">
    <numFmt numFmtId="44" formatCode="_-* #,##0.00\ &quot;€&quot;_-;\-* #,##0.00\ &quot;€&quot;_-;_-* &quot;-&quot;??\ &quot;€&quot;_-;_-@_-"/>
    <numFmt numFmtId="164" formatCode="0.00000000"/>
    <numFmt numFmtId="165" formatCode="0.0000000"/>
    <numFmt numFmtId="166" formatCode="0.0"/>
    <numFmt numFmtId="167" formatCode="0.000"/>
    <numFmt numFmtId="168" formatCode="0.000000"/>
    <numFmt numFmtId="169" formatCode="0.00000"/>
    <numFmt numFmtId="170" formatCode="0.0000"/>
    <numFmt numFmtId="171" formatCode="0.0000E+00"/>
  </numFmts>
  <fonts count="5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name val="Calibri"/>
      <family val="2"/>
      <scheme val="minor"/>
    </font>
    <font>
      <sz val="11"/>
      <color theme="1"/>
      <name val="Calibri"/>
      <family val="2"/>
    </font>
    <font>
      <sz val="9"/>
      <color theme="1"/>
      <name val="Calibri"/>
      <family val="2"/>
      <scheme val="minor"/>
    </font>
    <font>
      <b/>
      <sz val="11"/>
      <name val="Calibri"/>
      <family val="2"/>
      <scheme val="minor"/>
    </font>
    <font>
      <sz val="10"/>
      <name val="Arial"/>
      <family val="2"/>
    </font>
    <font>
      <u/>
      <sz val="10"/>
      <color indexed="12"/>
      <name val="Arial"/>
      <family val="2"/>
    </font>
    <font>
      <sz val="10"/>
      <color indexed="8"/>
      <name val="Arial"/>
      <family val="2"/>
    </font>
    <font>
      <sz val="10"/>
      <name val="MS Sans Serif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u/>
      <sz val="11"/>
      <color indexed="12"/>
      <name val="Calibri"/>
      <family val="2"/>
    </font>
    <font>
      <u/>
      <sz val="10"/>
      <color theme="10"/>
      <name val="Arial"/>
      <family val="2"/>
    </font>
    <font>
      <u/>
      <sz val="11"/>
      <color theme="10"/>
      <name val="Calibri"/>
      <family val="2"/>
    </font>
    <font>
      <sz val="10"/>
      <color theme="1"/>
      <name val="Arial"/>
      <family val="2"/>
    </font>
    <font>
      <b/>
      <sz val="18"/>
      <color theme="3"/>
      <name val="Cambria"/>
      <family val="2"/>
    </font>
    <font>
      <sz val="11"/>
      <color theme="4"/>
      <name val="Calibri"/>
      <family val="2"/>
      <scheme val="minor"/>
    </font>
    <font>
      <b/>
      <sz val="11"/>
      <color theme="1"/>
      <name val="Calibri"/>
      <family val="2"/>
    </font>
    <font>
      <sz val="9.9"/>
      <color theme="1"/>
      <name val="Calibri"/>
      <family val="2"/>
    </font>
    <font>
      <b/>
      <sz val="12"/>
      <color rgb="FFFFFFFF"/>
      <name val="Arial Narrow"/>
      <family val="2"/>
    </font>
    <font>
      <b/>
      <sz val="12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2"/>
      <name val="Arial Narrow"/>
      <family val="2"/>
    </font>
    <font>
      <b/>
      <sz val="12"/>
      <color theme="1"/>
      <name val="Calibri"/>
      <family val="2"/>
    </font>
    <font>
      <b/>
      <sz val="11"/>
      <color rgb="FFFFFFFF"/>
      <name val="Arial Narrow"/>
      <family val="2"/>
    </font>
    <font>
      <b/>
      <sz val="14"/>
      <color theme="1"/>
      <name val="Calibri"/>
      <family val="2"/>
      <scheme val="minor"/>
    </font>
    <font>
      <sz val="14"/>
      <color theme="1"/>
      <name val="Calibri"/>
      <family val="2"/>
      <scheme val="minor"/>
    </font>
  </fonts>
  <fills count="7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00"/>
        <bgColor indexed="64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theme="0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theme="4" tint="-0.249977111117893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4" tint="-0.499984740745262"/>
        <bgColor indexed="64"/>
      </patternFill>
    </fill>
    <fill>
      <patternFill patternType="solid">
        <fgColor theme="3" tint="0.39997558519241921"/>
        <bgColor indexed="64"/>
      </patternFill>
    </fill>
  </fills>
  <borders count="74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3347">
    <xf numFmtId="0" fontId="0" fillId="0" borderId="0"/>
    <xf numFmtId="0" fontId="2" fillId="0" borderId="1" applyNumberFormat="0" applyFill="0" applyAlignment="0" applyProtection="0"/>
    <xf numFmtId="0" fontId="3" fillId="0" borderId="2" applyNumberFormat="0" applyFill="0" applyAlignment="0" applyProtection="0"/>
    <xf numFmtId="0" fontId="4" fillId="0" borderId="3" applyNumberFormat="0" applyFill="0" applyAlignment="0" applyProtection="0"/>
    <xf numFmtId="0" fontId="4" fillId="0" borderId="0" applyNumberFormat="0" applyFill="0" applyBorder="0" applyAlignment="0" applyProtection="0"/>
    <xf numFmtId="0" fontId="5" fillId="2" borderId="0" applyNumberFormat="0" applyBorder="0" applyAlignment="0" applyProtection="0"/>
    <xf numFmtId="0" fontId="6" fillId="3" borderId="0" applyNumberFormat="0" applyBorder="0" applyAlignment="0" applyProtection="0"/>
    <xf numFmtId="0" fontId="7" fillId="4" borderId="0" applyNumberFormat="0" applyBorder="0" applyAlignment="0" applyProtection="0"/>
    <xf numFmtId="0" fontId="8" fillId="5" borderId="4" applyNumberFormat="0" applyAlignment="0" applyProtection="0"/>
    <xf numFmtId="0" fontId="9" fillId="6" borderId="5" applyNumberFormat="0" applyAlignment="0" applyProtection="0"/>
    <xf numFmtId="0" fontId="10" fillId="6" borderId="4" applyNumberFormat="0" applyAlignment="0" applyProtection="0"/>
    <xf numFmtId="0" fontId="11" fillId="0" borderId="6" applyNumberFormat="0" applyFill="0" applyAlignment="0" applyProtection="0"/>
    <xf numFmtId="0" fontId="12" fillId="7" borderId="7" applyNumberFormat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5" fillId="0" borderId="9" applyNumberFormat="0" applyFill="0" applyAlignment="0" applyProtection="0"/>
    <xf numFmtId="0" fontId="16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6" fillId="12" borderId="0" applyNumberFormat="0" applyBorder="0" applyAlignment="0" applyProtection="0"/>
    <xf numFmtId="0" fontId="16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6" fillId="16" borderId="0" applyNumberFormat="0" applyBorder="0" applyAlignment="0" applyProtection="0"/>
    <xf numFmtId="0" fontId="16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6" fillId="20" borderId="0" applyNumberFormat="0" applyBorder="0" applyAlignment="0" applyProtection="0"/>
    <xf numFmtId="0" fontId="16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6" fillId="24" borderId="0" applyNumberFormat="0" applyBorder="0" applyAlignment="0" applyProtection="0"/>
    <xf numFmtId="0" fontId="16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6" fillId="28" borderId="0" applyNumberFormat="0" applyBorder="0" applyAlignment="0" applyProtection="0"/>
    <xf numFmtId="0" fontId="16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6" fillId="32" borderId="0" applyNumberFormat="0" applyBorder="0" applyAlignment="0" applyProtection="0"/>
    <xf numFmtId="0" fontId="21" fillId="0" borderId="0"/>
    <xf numFmtId="0" fontId="25" fillId="34" borderId="0" applyNumberFormat="0" applyBorder="0" applyAlignment="0" applyProtection="0"/>
    <xf numFmtId="0" fontId="25" fillId="34" borderId="0" applyNumberFormat="0" applyBorder="0" applyAlignment="0" applyProtection="0"/>
    <xf numFmtId="0" fontId="25" fillId="34" borderId="0" applyNumberFormat="0" applyBorder="0" applyAlignment="0" applyProtection="0"/>
    <xf numFmtId="0" fontId="25" fillId="34" borderId="0" applyNumberFormat="0" applyBorder="0" applyAlignment="0" applyProtection="0"/>
    <xf numFmtId="0" fontId="25" fillId="34" borderId="0" applyNumberFormat="0" applyBorder="0" applyAlignment="0" applyProtection="0"/>
    <xf numFmtId="0" fontId="25" fillId="34" borderId="0" applyNumberFormat="0" applyBorder="0" applyAlignment="0" applyProtection="0"/>
    <xf numFmtId="0" fontId="25" fillId="34" borderId="0" applyNumberFormat="0" applyBorder="0" applyAlignment="0" applyProtection="0"/>
    <xf numFmtId="0" fontId="25" fillId="34" borderId="0" applyNumberFormat="0" applyBorder="0" applyAlignment="0" applyProtection="0"/>
    <xf numFmtId="0" fontId="25" fillId="34" borderId="0" applyNumberFormat="0" applyBorder="0" applyAlignment="0" applyProtection="0"/>
    <xf numFmtId="0" fontId="25" fillId="34" borderId="0" applyNumberFormat="0" applyBorder="0" applyAlignment="0" applyProtection="0"/>
    <xf numFmtId="0" fontId="25" fillId="34" borderId="0" applyNumberFormat="0" applyBorder="0" applyAlignment="0" applyProtection="0"/>
    <xf numFmtId="0" fontId="25" fillId="34" borderId="0" applyNumberFormat="0" applyBorder="0" applyAlignment="0" applyProtection="0"/>
    <xf numFmtId="0" fontId="25" fillId="34" borderId="0" applyNumberFormat="0" applyBorder="0" applyAlignment="0" applyProtection="0"/>
    <xf numFmtId="0" fontId="25" fillId="34" borderId="0" applyNumberFormat="0" applyBorder="0" applyAlignment="0" applyProtection="0"/>
    <xf numFmtId="0" fontId="25" fillId="34" borderId="0" applyNumberFormat="0" applyBorder="0" applyAlignment="0" applyProtection="0"/>
    <xf numFmtId="0" fontId="25" fillId="34" borderId="0" applyNumberFormat="0" applyBorder="0" applyAlignment="0" applyProtection="0"/>
    <xf numFmtId="0" fontId="25" fillId="34" borderId="0" applyNumberFormat="0" applyBorder="0" applyAlignment="0" applyProtection="0"/>
    <xf numFmtId="0" fontId="25" fillId="34" borderId="0" applyNumberFormat="0" applyBorder="0" applyAlignment="0" applyProtection="0"/>
    <xf numFmtId="0" fontId="25" fillId="34" borderId="0" applyNumberFormat="0" applyBorder="0" applyAlignment="0" applyProtection="0"/>
    <xf numFmtId="0" fontId="25" fillId="34" borderId="0" applyNumberFormat="0" applyBorder="0" applyAlignment="0" applyProtection="0"/>
    <xf numFmtId="0" fontId="25" fillId="34" borderId="0" applyNumberFormat="0" applyBorder="0" applyAlignment="0" applyProtection="0"/>
    <xf numFmtId="0" fontId="25" fillId="34" borderId="0" applyNumberFormat="0" applyBorder="0" applyAlignment="0" applyProtection="0"/>
    <xf numFmtId="0" fontId="25" fillId="34" borderId="0" applyNumberFormat="0" applyBorder="0" applyAlignment="0" applyProtection="0"/>
    <xf numFmtId="0" fontId="25" fillId="34" borderId="0" applyNumberFormat="0" applyBorder="0" applyAlignment="0" applyProtection="0"/>
    <xf numFmtId="0" fontId="25" fillId="34" borderId="0" applyNumberFormat="0" applyBorder="0" applyAlignment="0" applyProtection="0"/>
    <xf numFmtId="0" fontId="25" fillId="34" borderId="0" applyNumberFormat="0" applyBorder="0" applyAlignment="0" applyProtection="0"/>
    <xf numFmtId="0" fontId="25" fillId="34" borderId="0" applyNumberFormat="0" applyBorder="0" applyAlignment="0" applyProtection="0"/>
    <xf numFmtId="0" fontId="25" fillId="34" borderId="0" applyNumberFormat="0" applyBorder="0" applyAlignment="0" applyProtection="0"/>
    <xf numFmtId="0" fontId="25" fillId="34" borderId="0" applyNumberFormat="0" applyBorder="0" applyAlignment="0" applyProtection="0"/>
    <xf numFmtId="0" fontId="25" fillId="34" borderId="0" applyNumberFormat="0" applyBorder="0" applyAlignment="0" applyProtection="0"/>
    <xf numFmtId="0" fontId="25" fillId="34" borderId="0" applyNumberFormat="0" applyBorder="0" applyAlignment="0" applyProtection="0"/>
    <xf numFmtId="0" fontId="25" fillId="34" borderId="0" applyNumberFormat="0" applyBorder="0" applyAlignment="0" applyProtection="0"/>
    <xf numFmtId="0" fontId="25" fillId="34" borderId="0" applyNumberFormat="0" applyBorder="0" applyAlignment="0" applyProtection="0"/>
    <xf numFmtId="0" fontId="25" fillId="34" borderId="0" applyNumberFormat="0" applyBorder="0" applyAlignment="0" applyProtection="0"/>
    <xf numFmtId="0" fontId="25" fillId="34" borderId="0" applyNumberFormat="0" applyBorder="0" applyAlignment="0" applyProtection="0"/>
    <xf numFmtId="0" fontId="25" fillId="34" borderId="0" applyNumberFormat="0" applyBorder="0" applyAlignment="0" applyProtection="0"/>
    <xf numFmtId="0" fontId="25" fillId="34" borderId="0" applyNumberFormat="0" applyBorder="0" applyAlignment="0" applyProtection="0"/>
    <xf numFmtId="0" fontId="25" fillId="34" borderId="0" applyNumberFormat="0" applyBorder="0" applyAlignment="0" applyProtection="0"/>
    <xf numFmtId="0" fontId="25" fillId="34" borderId="0" applyNumberFormat="0" applyBorder="0" applyAlignment="0" applyProtection="0"/>
    <xf numFmtId="0" fontId="25" fillId="34" borderId="0" applyNumberFormat="0" applyBorder="0" applyAlignment="0" applyProtection="0"/>
    <xf numFmtId="0" fontId="25" fillId="34" borderId="0" applyNumberFormat="0" applyBorder="0" applyAlignment="0" applyProtection="0"/>
    <xf numFmtId="0" fontId="25" fillId="34" borderId="0" applyNumberFormat="0" applyBorder="0" applyAlignment="0" applyProtection="0"/>
    <xf numFmtId="0" fontId="25" fillId="34" borderId="0" applyNumberFormat="0" applyBorder="0" applyAlignment="0" applyProtection="0"/>
    <xf numFmtId="0" fontId="25" fillId="34" borderId="0" applyNumberFormat="0" applyBorder="0" applyAlignment="0" applyProtection="0"/>
    <xf numFmtId="0" fontId="25" fillId="34" borderId="0" applyNumberFormat="0" applyBorder="0" applyAlignment="0" applyProtection="0"/>
    <xf numFmtId="0" fontId="25" fillId="34" borderId="0" applyNumberFormat="0" applyBorder="0" applyAlignment="0" applyProtection="0"/>
    <xf numFmtId="0" fontId="25" fillId="34" borderId="0" applyNumberFormat="0" applyBorder="0" applyAlignment="0" applyProtection="0"/>
    <xf numFmtId="0" fontId="25" fillId="34" borderId="0" applyNumberFormat="0" applyBorder="0" applyAlignment="0" applyProtection="0"/>
    <xf numFmtId="0" fontId="25" fillId="34" borderId="0" applyNumberFormat="0" applyBorder="0" applyAlignment="0" applyProtection="0"/>
    <xf numFmtId="0" fontId="25" fillId="34" borderId="0" applyNumberFormat="0" applyBorder="0" applyAlignment="0" applyProtection="0"/>
    <xf numFmtId="0" fontId="25" fillId="34" borderId="0" applyNumberFormat="0" applyBorder="0" applyAlignment="0" applyProtection="0"/>
    <xf numFmtId="0" fontId="25" fillId="34" borderId="0" applyNumberFormat="0" applyBorder="0" applyAlignment="0" applyProtection="0"/>
    <xf numFmtId="0" fontId="25" fillId="34" borderId="0" applyNumberFormat="0" applyBorder="0" applyAlignment="0" applyProtection="0"/>
    <xf numFmtId="0" fontId="25" fillId="34" borderId="0" applyNumberFormat="0" applyBorder="0" applyAlignment="0" applyProtection="0"/>
    <xf numFmtId="0" fontId="25" fillId="34" borderId="0" applyNumberFormat="0" applyBorder="0" applyAlignment="0" applyProtection="0"/>
    <xf numFmtId="0" fontId="25" fillId="34" borderId="0" applyNumberFormat="0" applyBorder="0" applyAlignment="0" applyProtection="0"/>
    <xf numFmtId="0" fontId="25" fillId="34" borderId="0" applyNumberFormat="0" applyBorder="0" applyAlignment="0" applyProtection="0"/>
    <xf numFmtId="0" fontId="25" fillId="34" borderId="0" applyNumberFormat="0" applyBorder="0" applyAlignment="0" applyProtection="0"/>
    <xf numFmtId="0" fontId="25" fillId="34" borderId="0" applyNumberFormat="0" applyBorder="0" applyAlignment="0" applyProtection="0"/>
    <xf numFmtId="0" fontId="25" fillId="34" borderId="0" applyNumberFormat="0" applyBorder="0" applyAlignment="0" applyProtection="0"/>
    <xf numFmtId="0" fontId="25" fillId="34" borderId="0" applyNumberFormat="0" applyBorder="0" applyAlignment="0" applyProtection="0"/>
    <xf numFmtId="0" fontId="25" fillId="34" borderId="0" applyNumberFormat="0" applyBorder="0" applyAlignment="0" applyProtection="0"/>
    <xf numFmtId="0" fontId="25" fillId="34" borderId="0" applyNumberFormat="0" applyBorder="0" applyAlignment="0" applyProtection="0"/>
    <xf numFmtId="0" fontId="25" fillId="34" borderId="0" applyNumberFormat="0" applyBorder="0" applyAlignment="0" applyProtection="0"/>
    <xf numFmtId="0" fontId="25" fillId="34" borderId="0" applyNumberFormat="0" applyBorder="0" applyAlignment="0" applyProtection="0"/>
    <xf numFmtId="0" fontId="25" fillId="34" borderId="0" applyNumberFormat="0" applyBorder="0" applyAlignment="0" applyProtection="0"/>
    <xf numFmtId="0" fontId="25" fillId="34" borderId="0" applyNumberFormat="0" applyBorder="0" applyAlignment="0" applyProtection="0"/>
    <xf numFmtId="0" fontId="25" fillId="34" borderId="0" applyNumberFormat="0" applyBorder="0" applyAlignment="0" applyProtection="0"/>
    <xf numFmtId="0" fontId="25" fillId="34" borderId="0" applyNumberFormat="0" applyBorder="0" applyAlignment="0" applyProtection="0"/>
    <xf numFmtId="0" fontId="25" fillId="34" borderId="0" applyNumberFormat="0" applyBorder="0" applyAlignment="0" applyProtection="0"/>
    <xf numFmtId="0" fontId="25" fillId="34" borderId="0" applyNumberFormat="0" applyBorder="0" applyAlignment="0" applyProtection="0"/>
    <xf numFmtId="0" fontId="25" fillId="34" borderId="0" applyNumberFormat="0" applyBorder="0" applyAlignment="0" applyProtection="0"/>
    <xf numFmtId="0" fontId="25" fillId="34" borderId="0" applyNumberFormat="0" applyBorder="0" applyAlignment="0" applyProtection="0"/>
    <xf numFmtId="0" fontId="25" fillId="34" borderId="0" applyNumberFormat="0" applyBorder="0" applyAlignment="0" applyProtection="0"/>
    <xf numFmtId="0" fontId="25" fillId="34" borderId="0" applyNumberFormat="0" applyBorder="0" applyAlignment="0" applyProtection="0"/>
    <xf numFmtId="0" fontId="25" fillId="34" borderId="0" applyNumberFormat="0" applyBorder="0" applyAlignment="0" applyProtection="0"/>
    <xf numFmtId="0" fontId="25" fillId="34" borderId="0" applyNumberFormat="0" applyBorder="0" applyAlignment="0" applyProtection="0"/>
    <xf numFmtId="0" fontId="25" fillId="34" borderId="0" applyNumberFormat="0" applyBorder="0" applyAlignment="0" applyProtection="0"/>
    <xf numFmtId="0" fontId="25" fillId="34" borderId="0" applyNumberFormat="0" applyBorder="0" applyAlignment="0" applyProtection="0"/>
    <xf numFmtId="0" fontId="25" fillId="34" borderId="0" applyNumberFormat="0" applyBorder="0" applyAlignment="0" applyProtection="0"/>
    <xf numFmtId="0" fontId="25" fillId="34" borderId="0" applyNumberFormat="0" applyBorder="0" applyAlignment="0" applyProtection="0"/>
    <xf numFmtId="0" fontId="25" fillId="34" borderId="0" applyNumberFormat="0" applyBorder="0" applyAlignment="0" applyProtection="0"/>
    <xf numFmtId="0" fontId="25" fillId="34" borderId="0" applyNumberFormat="0" applyBorder="0" applyAlignment="0" applyProtection="0"/>
    <xf numFmtId="0" fontId="25" fillId="34" borderId="0" applyNumberFormat="0" applyBorder="0" applyAlignment="0" applyProtection="0"/>
    <xf numFmtId="0" fontId="25" fillId="34" borderId="0" applyNumberFormat="0" applyBorder="0" applyAlignment="0" applyProtection="0"/>
    <xf numFmtId="0" fontId="25" fillId="34" borderId="0" applyNumberFormat="0" applyBorder="0" applyAlignment="0" applyProtection="0"/>
    <xf numFmtId="0" fontId="25" fillId="34" borderId="0" applyNumberFormat="0" applyBorder="0" applyAlignment="0" applyProtection="0"/>
    <xf numFmtId="0" fontId="25" fillId="34" borderId="0" applyNumberFormat="0" applyBorder="0" applyAlignment="0" applyProtection="0"/>
    <xf numFmtId="0" fontId="25" fillId="34" borderId="0" applyNumberFormat="0" applyBorder="0" applyAlignment="0" applyProtection="0"/>
    <xf numFmtId="0" fontId="25" fillId="34" borderId="0" applyNumberFormat="0" applyBorder="0" applyAlignment="0" applyProtection="0"/>
    <xf numFmtId="0" fontId="25" fillId="34" borderId="0" applyNumberFormat="0" applyBorder="0" applyAlignment="0" applyProtection="0"/>
    <xf numFmtId="0" fontId="25" fillId="34" borderId="0" applyNumberFormat="0" applyBorder="0" applyAlignment="0" applyProtection="0"/>
    <xf numFmtId="0" fontId="25" fillId="34" borderId="0" applyNumberFormat="0" applyBorder="0" applyAlignment="0" applyProtection="0"/>
    <xf numFmtId="0" fontId="25" fillId="34" borderId="0" applyNumberFormat="0" applyBorder="0" applyAlignment="0" applyProtection="0"/>
    <xf numFmtId="0" fontId="25" fillId="34" borderId="0" applyNumberFormat="0" applyBorder="0" applyAlignment="0" applyProtection="0"/>
    <xf numFmtId="0" fontId="25" fillId="34" borderId="0" applyNumberFormat="0" applyBorder="0" applyAlignment="0" applyProtection="0"/>
    <xf numFmtId="0" fontId="25" fillId="34" borderId="0" applyNumberFormat="0" applyBorder="0" applyAlignment="0" applyProtection="0"/>
    <xf numFmtId="0" fontId="25" fillId="34" borderId="0" applyNumberFormat="0" applyBorder="0" applyAlignment="0" applyProtection="0"/>
    <xf numFmtId="0" fontId="25" fillId="34" borderId="0" applyNumberFormat="0" applyBorder="0" applyAlignment="0" applyProtection="0"/>
    <xf numFmtId="0" fontId="25" fillId="34" borderId="0" applyNumberFormat="0" applyBorder="0" applyAlignment="0" applyProtection="0"/>
    <xf numFmtId="0" fontId="25" fillId="34" borderId="0" applyNumberFormat="0" applyBorder="0" applyAlignment="0" applyProtection="0"/>
    <xf numFmtId="0" fontId="25" fillId="34" borderId="0" applyNumberFormat="0" applyBorder="0" applyAlignment="0" applyProtection="0"/>
    <xf numFmtId="0" fontId="25" fillId="34" borderId="0" applyNumberFormat="0" applyBorder="0" applyAlignment="0" applyProtection="0"/>
    <xf numFmtId="0" fontId="25" fillId="34" borderId="0" applyNumberFormat="0" applyBorder="0" applyAlignment="0" applyProtection="0"/>
    <xf numFmtId="0" fontId="25" fillId="34" borderId="0" applyNumberFormat="0" applyBorder="0" applyAlignment="0" applyProtection="0"/>
    <xf numFmtId="0" fontId="25" fillId="34" borderId="0" applyNumberFormat="0" applyBorder="0" applyAlignment="0" applyProtection="0"/>
    <xf numFmtId="0" fontId="25" fillId="35" borderId="0" applyNumberFormat="0" applyBorder="0" applyAlignment="0" applyProtection="0"/>
    <xf numFmtId="0" fontId="25" fillId="35" borderId="0" applyNumberFormat="0" applyBorder="0" applyAlignment="0" applyProtection="0"/>
    <xf numFmtId="0" fontId="25" fillId="35" borderId="0" applyNumberFormat="0" applyBorder="0" applyAlignment="0" applyProtection="0"/>
    <xf numFmtId="0" fontId="25" fillId="35" borderId="0" applyNumberFormat="0" applyBorder="0" applyAlignment="0" applyProtection="0"/>
    <xf numFmtId="0" fontId="25" fillId="35" borderId="0" applyNumberFormat="0" applyBorder="0" applyAlignment="0" applyProtection="0"/>
    <xf numFmtId="0" fontId="25" fillId="35" borderId="0" applyNumberFormat="0" applyBorder="0" applyAlignment="0" applyProtection="0"/>
    <xf numFmtId="0" fontId="25" fillId="35" borderId="0" applyNumberFormat="0" applyBorder="0" applyAlignment="0" applyProtection="0"/>
    <xf numFmtId="0" fontId="25" fillId="35" borderId="0" applyNumberFormat="0" applyBorder="0" applyAlignment="0" applyProtection="0"/>
    <xf numFmtId="0" fontId="25" fillId="35" borderId="0" applyNumberFormat="0" applyBorder="0" applyAlignment="0" applyProtection="0"/>
    <xf numFmtId="0" fontId="25" fillId="35" borderId="0" applyNumberFormat="0" applyBorder="0" applyAlignment="0" applyProtection="0"/>
    <xf numFmtId="0" fontId="25" fillId="35" borderId="0" applyNumberFormat="0" applyBorder="0" applyAlignment="0" applyProtection="0"/>
    <xf numFmtId="0" fontId="25" fillId="35" borderId="0" applyNumberFormat="0" applyBorder="0" applyAlignment="0" applyProtection="0"/>
    <xf numFmtId="0" fontId="25" fillId="35" borderId="0" applyNumberFormat="0" applyBorder="0" applyAlignment="0" applyProtection="0"/>
    <xf numFmtId="0" fontId="25" fillId="35" borderId="0" applyNumberFormat="0" applyBorder="0" applyAlignment="0" applyProtection="0"/>
    <xf numFmtId="0" fontId="25" fillId="35" borderId="0" applyNumberFormat="0" applyBorder="0" applyAlignment="0" applyProtection="0"/>
    <xf numFmtId="0" fontId="25" fillId="35" borderId="0" applyNumberFormat="0" applyBorder="0" applyAlignment="0" applyProtection="0"/>
    <xf numFmtId="0" fontId="25" fillId="35" borderId="0" applyNumberFormat="0" applyBorder="0" applyAlignment="0" applyProtection="0"/>
    <xf numFmtId="0" fontId="25" fillId="35" borderId="0" applyNumberFormat="0" applyBorder="0" applyAlignment="0" applyProtection="0"/>
    <xf numFmtId="0" fontId="25" fillId="35" borderId="0" applyNumberFormat="0" applyBorder="0" applyAlignment="0" applyProtection="0"/>
    <xf numFmtId="0" fontId="25" fillId="35" borderId="0" applyNumberFormat="0" applyBorder="0" applyAlignment="0" applyProtection="0"/>
    <xf numFmtId="0" fontId="25" fillId="35" borderId="0" applyNumberFormat="0" applyBorder="0" applyAlignment="0" applyProtection="0"/>
    <xf numFmtId="0" fontId="25" fillId="35" borderId="0" applyNumberFormat="0" applyBorder="0" applyAlignment="0" applyProtection="0"/>
    <xf numFmtId="0" fontId="25" fillId="35" borderId="0" applyNumberFormat="0" applyBorder="0" applyAlignment="0" applyProtection="0"/>
    <xf numFmtId="0" fontId="25" fillId="35" borderId="0" applyNumberFormat="0" applyBorder="0" applyAlignment="0" applyProtection="0"/>
    <xf numFmtId="0" fontId="25" fillId="35" borderId="0" applyNumberFormat="0" applyBorder="0" applyAlignment="0" applyProtection="0"/>
    <xf numFmtId="0" fontId="25" fillId="35" borderId="0" applyNumberFormat="0" applyBorder="0" applyAlignment="0" applyProtection="0"/>
    <xf numFmtId="0" fontId="25" fillId="35" borderId="0" applyNumberFormat="0" applyBorder="0" applyAlignment="0" applyProtection="0"/>
    <xf numFmtId="0" fontId="25" fillId="35" borderId="0" applyNumberFormat="0" applyBorder="0" applyAlignment="0" applyProtection="0"/>
    <xf numFmtId="0" fontId="25" fillId="35" borderId="0" applyNumberFormat="0" applyBorder="0" applyAlignment="0" applyProtection="0"/>
    <xf numFmtId="0" fontId="25" fillId="35" borderId="0" applyNumberFormat="0" applyBorder="0" applyAlignment="0" applyProtection="0"/>
    <xf numFmtId="0" fontId="25" fillId="35" borderId="0" applyNumberFormat="0" applyBorder="0" applyAlignment="0" applyProtection="0"/>
    <xf numFmtId="0" fontId="25" fillId="35" borderId="0" applyNumberFormat="0" applyBorder="0" applyAlignment="0" applyProtection="0"/>
    <xf numFmtId="0" fontId="25" fillId="35" borderId="0" applyNumberFormat="0" applyBorder="0" applyAlignment="0" applyProtection="0"/>
    <xf numFmtId="0" fontId="25" fillId="35" borderId="0" applyNumberFormat="0" applyBorder="0" applyAlignment="0" applyProtection="0"/>
    <xf numFmtId="0" fontId="25" fillId="35" borderId="0" applyNumberFormat="0" applyBorder="0" applyAlignment="0" applyProtection="0"/>
    <xf numFmtId="0" fontId="25" fillId="35" borderId="0" applyNumberFormat="0" applyBorder="0" applyAlignment="0" applyProtection="0"/>
    <xf numFmtId="0" fontId="25" fillId="35" borderId="0" applyNumberFormat="0" applyBorder="0" applyAlignment="0" applyProtection="0"/>
    <xf numFmtId="0" fontId="25" fillId="35" borderId="0" applyNumberFormat="0" applyBorder="0" applyAlignment="0" applyProtection="0"/>
    <xf numFmtId="0" fontId="25" fillId="35" borderId="0" applyNumberFormat="0" applyBorder="0" applyAlignment="0" applyProtection="0"/>
    <xf numFmtId="0" fontId="25" fillId="35" borderId="0" applyNumberFormat="0" applyBorder="0" applyAlignment="0" applyProtection="0"/>
    <xf numFmtId="0" fontId="25" fillId="35" borderId="0" applyNumberFormat="0" applyBorder="0" applyAlignment="0" applyProtection="0"/>
    <xf numFmtId="0" fontId="25" fillId="35" borderId="0" applyNumberFormat="0" applyBorder="0" applyAlignment="0" applyProtection="0"/>
    <xf numFmtId="0" fontId="25" fillId="35" borderId="0" applyNumberFormat="0" applyBorder="0" applyAlignment="0" applyProtection="0"/>
    <xf numFmtId="0" fontId="25" fillId="35" borderId="0" applyNumberFormat="0" applyBorder="0" applyAlignment="0" applyProtection="0"/>
    <xf numFmtId="0" fontId="25" fillId="35" borderId="0" applyNumberFormat="0" applyBorder="0" applyAlignment="0" applyProtection="0"/>
    <xf numFmtId="0" fontId="25" fillId="35" borderId="0" applyNumberFormat="0" applyBorder="0" applyAlignment="0" applyProtection="0"/>
    <xf numFmtId="0" fontId="25" fillId="35" borderId="0" applyNumberFormat="0" applyBorder="0" applyAlignment="0" applyProtection="0"/>
    <xf numFmtId="0" fontId="25" fillId="35" borderId="0" applyNumberFormat="0" applyBorder="0" applyAlignment="0" applyProtection="0"/>
    <xf numFmtId="0" fontId="25" fillId="35" borderId="0" applyNumberFormat="0" applyBorder="0" applyAlignment="0" applyProtection="0"/>
    <xf numFmtId="0" fontId="25" fillId="35" borderId="0" applyNumberFormat="0" applyBorder="0" applyAlignment="0" applyProtection="0"/>
    <xf numFmtId="0" fontId="25" fillId="35" borderId="0" applyNumberFormat="0" applyBorder="0" applyAlignment="0" applyProtection="0"/>
    <xf numFmtId="0" fontId="25" fillId="35" borderId="0" applyNumberFormat="0" applyBorder="0" applyAlignment="0" applyProtection="0"/>
    <xf numFmtId="0" fontId="25" fillId="35" borderId="0" applyNumberFormat="0" applyBorder="0" applyAlignment="0" applyProtection="0"/>
    <xf numFmtId="0" fontId="25" fillId="35" borderId="0" applyNumberFormat="0" applyBorder="0" applyAlignment="0" applyProtection="0"/>
    <xf numFmtId="0" fontId="25" fillId="35" borderId="0" applyNumberFormat="0" applyBorder="0" applyAlignment="0" applyProtection="0"/>
    <xf numFmtId="0" fontId="25" fillId="35" borderId="0" applyNumberFormat="0" applyBorder="0" applyAlignment="0" applyProtection="0"/>
    <xf numFmtId="0" fontId="25" fillId="35" borderId="0" applyNumberFormat="0" applyBorder="0" applyAlignment="0" applyProtection="0"/>
    <xf numFmtId="0" fontId="25" fillId="35" borderId="0" applyNumberFormat="0" applyBorder="0" applyAlignment="0" applyProtection="0"/>
    <xf numFmtId="0" fontId="25" fillId="35" borderId="0" applyNumberFormat="0" applyBorder="0" applyAlignment="0" applyProtection="0"/>
    <xf numFmtId="0" fontId="25" fillId="35" borderId="0" applyNumberFormat="0" applyBorder="0" applyAlignment="0" applyProtection="0"/>
    <xf numFmtId="0" fontId="25" fillId="35" borderId="0" applyNumberFormat="0" applyBorder="0" applyAlignment="0" applyProtection="0"/>
    <xf numFmtId="0" fontId="25" fillId="35" borderId="0" applyNumberFormat="0" applyBorder="0" applyAlignment="0" applyProtection="0"/>
    <xf numFmtId="0" fontId="25" fillId="35" borderId="0" applyNumberFormat="0" applyBorder="0" applyAlignment="0" applyProtection="0"/>
    <xf numFmtId="0" fontId="25" fillId="35" borderId="0" applyNumberFormat="0" applyBorder="0" applyAlignment="0" applyProtection="0"/>
    <xf numFmtId="0" fontId="25" fillId="35" borderId="0" applyNumberFormat="0" applyBorder="0" applyAlignment="0" applyProtection="0"/>
    <xf numFmtId="0" fontId="25" fillId="35" borderId="0" applyNumberFormat="0" applyBorder="0" applyAlignment="0" applyProtection="0"/>
    <xf numFmtId="0" fontId="25" fillId="35" borderId="0" applyNumberFormat="0" applyBorder="0" applyAlignment="0" applyProtection="0"/>
    <xf numFmtId="0" fontId="25" fillId="35" borderId="0" applyNumberFormat="0" applyBorder="0" applyAlignment="0" applyProtection="0"/>
    <xf numFmtId="0" fontId="25" fillId="35" borderId="0" applyNumberFormat="0" applyBorder="0" applyAlignment="0" applyProtection="0"/>
    <xf numFmtId="0" fontId="25" fillId="35" borderId="0" applyNumberFormat="0" applyBorder="0" applyAlignment="0" applyProtection="0"/>
    <xf numFmtId="0" fontId="25" fillId="35" borderId="0" applyNumberFormat="0" applyBorder="0" applyAlignment="0" applyProtection="0"/>
    <xf numFmtId="0" fontId="25" fillId="35" borderId="0" applyNumberFormat="0" applyBorder="0" applyAlignment="0" applyProtection="0"/>
    <xf numFmtId="0" fontId="25" fillId="35" borderId="0" applyNumberFormat="0" applyBorder="0" applyAlignment="0" applyProtection="0"/>
    <xf numFmtId="0" fontId="25" fillId="35" borderId="0" applyNumberFormat="0" applyBorder="0" applyAlignment="0" applyProtection="0"/>
    <xf numFmtId="0" fontId="25" fillId="35" borderId="0" applyNumberFormat="0" applyBorder="0" applyAlignment="0" applyProtection="0"/>
    <xf numFmtId="0" fontId="25" fillId="35" borderId="0" applyNumberFormat="0" applyBorder="0" applyAlignment="0" applyProtection="0"/>
    <xf numFmtId="0" fontId="25" fillId="35" borderId="0" applyNumberFormat="0" applyBorder="0" applyAlignment="0" applyProtection="0"/>
    <xf numFmtId="0" fontId="25" fillId="35" borderId="0" applyNumberFormat="0" applyBorder="0" applyAlignment="0" applyProtection="0"/>
    <xf numFmtId="0" fontId="25" fillId="35" borderId="0" applyNumberFormat="0" applyBorder="0" applyAlignment="0" applyProtection="0"/>
    <xf numFmtId="0" fontId="25" fillId="35" borderId="0" applyNumberFormat="0" applyBorder="0" applyAlignment="0" applyProtection="0"/>
    <xf numFmtId="0" fontId="25" fillId="35" borderId="0" applyNumberFormat="0" applyBorder="0" applyAlignment="0" applyProtection="0"/>
    <xf numFmtId="0" fontId="25" fillId="35" borderId="0" applyNumberFormat="0" applyBorder="0" applyAlignment="0" applyProtection="0"/>
    <xf numFmtId="0" fontId="25" fillId="35" borderId="0" applyNumberFormat="0" applyBorder="0" applyAlignment="0" applyProtection="0"/>
    <xf numFmtId="0" fontId="25" fillId="35" borderId="0" applyNumberFormat="0" applyBorder="0" applyAlignment="0" applyProtection="0"/>
    <xf numFmtId="0" fontId="25" fillId="35" borderId="0" applyNumberFormat="0" applyBorder="0" applyAlignment="0" applyProtection="0"/>
    <xf numFmtId="0" fontId="25" fillId="35" borderId="0" applyNumberFormat="0" applyBorder="0" applyAlignment="0" applyProtection="0"/>
    <xf numFmtId="0" fontId="25" fillId="35" borderId="0" applyNumberFormat="0" applyBorder="0" applyAlignment="0" applyProtection="0"/>
    <xf numFmtId="0" fontId="25" fillId="35" borderId="0" applyNumberFormat="0" applyBorder="0" applyAlignment="0" applyProtection="0"/>
    <xf numFmtId="0" fontId="25" fillId="35" borderId="0" applyNumberFormat="0" applyBorder="0" applyAlignment="0" applyProtection="0"/>
    <xf numFmtId="0" fontId="25" fillId="35" borderId="0" applyNumberFormat="0" applyBorder="0" applyAlignment="0" applyProtection="0"/>
    <xf numFmtId="0" fontId="25" fillId="35" borderId="0" applyNumberFormat="0" applyBorder="0" applyAlignment="0" applyProtection="0"/>
    <xf numFmtId="0" fontId="25" fillId="35" borderId="0" applyNumberFormat="0" applyBorder="0" applyAlignment="0" applyProtection="0"/>
    <xf numFmtId="0" fontId="25" fillId="35" borderId="0" applyNumberFormat="0" applyBorder="0" applyAlignment="0" applyProtection="0"/>
    <xf numFmtId="0" fontId="25" fillId="35" borderId="0" applyNumberFormat="0" applyBorder="0" applyAlignment="0" applyProtection="0"/>
    <xf numFmtId="0" fontId="25" fillId="35" borderId="0" applyNumberFormat="0" applyBorder="0" applyAlignment="0" applyProtection="0"/>
    <xf numFmtId="0" fontId="25" fillId="35" borderId="0" applyNumberFormat="0" applyBorder="0" applyAlignment="0" applyProtection="0"/>
    <xf numFmtId="0" fontId="25" fillId="35" borderId="0" applyNumberFormat="0" applyBorder="0" applyAlignment="0" applyProtection="0"/>
    <xf numFmtId="0" fontId="25" fillId="35" borderId="0" applyNumberFormat="0" applyBorder="0" applyAlignment="0" applyProtection="0"/>
    <xf numFmtId="0" fontId="25" fillId="35" borderId="0" applyNumberFormat="0" applyBorder="0" applyAlignment="0" applyProtection="0"/>
    <xf numFmtId="0" fontId="25" fillId="35" borderId="0" applyNumberFormat="0" applyBorder="0" applyAlignment="0" applyProtection="0"/>
    <xf numFmtId="0" fontId="25" fillId="35" borderId="0" applyNumberFormat="0" applyBorder="0" applyAlignment="0" applyProtection="0"/>
    <xf numFmtId="0" fontId="25" fillId="35" borderId="0" applyNumberFormat="0" applyBorder="0" applyAlignment="0" applyProtection="0"/>
    <xf numFmtId="0" fontId="25" fillId="35" borderId="0" applyNumberFormat="0" applyBorder="0" applyAlignment="0" applyProtection="0"/>
    <xf numFmtId="0" fontId="25" fillId="35" borderId="0" applyNumberFormat="0" applyBorder="0" applyAlignment="0" applyProtection="0"/>
    <xf numFmtId="0" fontId="25" fillId="35" borderId="0" applyNumberFormat="0" applyBorder="0" applyAlignment="0" applyProtection="0"/>
    <xf numFmtId="0" fontId="25" fillId="35" borderId="0" applyNumberFormat="0" applyBorder="0" applyAlignment="0" applyProtection="0"/>
    <xf numFmtId="0" fontId="25" fillId="36" borderId="0" applyNumberFormat="0" applyBorder="0" applyAlignment="0" applyProtection="0"/>
    <xf numFmtId="0" fontId="25" fillId="36" borderId="0" applyNumberFormat="0" applyBorder="0" applyAlignment="0" applyProtection="0"/>
    <xf numFmtId="0" fontId="25" fillId="36" borderId="0" applyNumberFormat="0" applyBorder="0" applyAlignment="0" applyProtection="0"/>
    <xf numFmtId="0" fontId="25" fillId="36" borderId="0" applyNumberFormat="0" applyBorder="0" applyAlignment="0" applyProtection="0"/>
    <xf numFmtId="0" fontId="25" fillId="36" borderId="0" applyNumberFormat="0" applyBorder="0" applyAlignment="0" applyProtection="0"/>
    <xf numFmtId="0" fontId="25" fillId="36" borderId="0" applyNumberFormat="0" applyBorder="0" applyAlignment="0" applyProtection="0"/>
    <xf numFmtId="0" fontId="25" fillId="36" borderId="0" applyNumberFormat="0" applyBorder="0" applyAlignment="0" applyProtection="0"/>
    <xf numFmtId="0" fontId="25" fillId="36" borderId="0" applyNumberFormat="0" applyBorder="0" applyAlignment="0" applyProtection="0"/>
    <xf numFmtId="0" fontId="25" fillId="36" borderId="0" applyNumberFormat="0" applyBorder="0" applyAlignment="0" applyProtection="0"/>
    <xf numFmtId="0" fontId="25" fillId="36" borderId="0" applyNumberFormat="0" applyBorder="0" applyAlignment="0" applyProtection="0"/>
    <xf numFmtId="0" fontId="25" fillId="36" borderId="0" applyNumberFormat="0" applyBorder="0" applyAlignment="0" applyProtection="0"/>
    <xf numFmtId="0" fontId="25" fillId="36" borderId="0" applyNumberFormat="0" applyBorder="0" applyAlignment="0" applyProtection="0"/>
    <xf numFmtId="0" fontId="25" fillId="36" borderId="0" applyNumberFormat="0" applyBorder="0" applyAlignment="0" applyProtection="0"/>
    <xf numFmtId="0" fontId="25" fillId="36" borderId="0" applyNumberFormat="0" applyBorder="0" applyAlignment="0" applyProtection="0"/>
    <xf numFmtId="0" fontId="25" fillId="36" borderId="0" applyNumberFormat="0" applyBorder="0" applyAlignment="0" applyProtection="0"/>
    <xf numFmtId="0" fontId="25" fillId="36" borderId="0" applyNumberFormat="0" applyBorder="0" applyAlignment="0" applyProtection="0"/>
    <xf numFmtId="0" fontId="25" fillId="36" borderId="0" applyNumberFormat="0" applyBorder="0" applyAlignment="0" applyProtection="0"/>
    <xf numFmtId="0" fontId="25" fillId="36" borderId="0" applyNumberFormat="0" applyBorder="0" applyAlignment="0" applyProtection="0"/>
    <xf numFmtId="0" fontId="25" fillId="36" borderId="0" applyNumberFormat="0" applyBorder="0" applyAlignment="0" applyProtection="0"/>
    <xf numFmtId="0" fontId="25" fillId="36" borderId="0" applyNumberFormat="0" applyBorder="0" applyAlignment="0" applyProtection="0"/>
    <xf numFmtId="0" fontId="25" fillId="36" borderId="0" applyNumberFormat="0" applyBorder="0" applyAlignment="0" applyProtection="0"/>
    <xf numFmtId="0" fontId="25" fillId="36" borderId="0" applyNumberFormat="0" applyBorder="0" applyAlignment="0" applyProtection="0"/>
    <xf numFmtId="0" fontId="25" fillId="36" borderId="0" applyNumberFormat="0" applyBorder="0" applyAlignment="0" applyProtection="0"/>
    <xf numFmtId="0" fontId="25" fillId="36" borderId="0" applyNumberFormat="0" applyBorder="0" applyAlignment="0" applyProtection="0"/>
    <xf numFmtId="0" fontId="25" fillId="36" borderId="0" applyNumberFormat="0" applyBorder="0" applyAlignment="0" applyProtection="0"/>
    <xf numFmtId="0" fontId="25" fillId="36" borderId="0" applyNumberFormat="0" applyBorder="0" applyAlignment="0" applyProtection="0"/>
    <xf numFmtId="0" fontId="25" fillId="36" borderId="0" applyNumberFormat="0" applyBorder="0" applyAlignment="0" applyProtection="0"/>
    <xf numFmtId="0" fontId="25" fillId="36" borderId="0" applyNumberFormat="0" applyBorder="0" applyAlignment="0" applyProtection="0"/>
    <xf numFmtId="0" fontId="25" fillId="36" borderId="0" applyNumberFormat="0" applyBorder="0" applyAlignment="0" applyProtection="0"/>
    <xf numFmtId="0" fontId="25" fillId="36" borderId="0" applyNumberFormat="0" applyBorder="0" applyAlignment="0" applyProtection="0"/>
    <xf numFmtId="0" fontId="25" fillId="36" borderId="0" applyNumberFormat="0" applyBorder="0" applyAlignment="0" applyProtection="0"/>
    <xf numFmtId="0" fontId="25" fillId="36" borderId="0" applyNumberFormat="0" applyBorder="0" applyAlignment="0" applyProtection="0"/>
    <xf numFmtId="0" fontId="25" fillId="36" borderId="0" applyNumberFormat="0" applyBorder="0" applyAlignment="0" applyProtection="0"/>
    <xf numFmtId="0" fontId="25" fillId="36" borderId="0" applyNumberFormat="0" applyBorder="0" applyAlignment="0" applyProtection="0"/>
    <xf numFmtId="0" fontId="25" fillId="36" borderId="0" applyNumberFormat="0" applyBorder="0" applyAlignment="0" applyProtection="0"/>
    <xf numFmtId="0" fontId="25" fillId="36" borderId="0" applyNumberFormat="0" applyBorder="0" applyAlignment="0" applyProtection="0"/>
    <xf numFmtId="0" fontId="25" fillId="36" borderId="0" applyNumberFormat="0" applyBorder="0" applyAlignment="0" applyProtection="0"/>
    <xf numFmtId="0" fontId="25" fillId="36" borderId="0" applyNumberFormat="0" applyBorder="0" applyAlignment="0" applyProtection="0"/>
    <xf numFmtId="0" fontId="25" fillId="36" borderId="0" applyNumberFormat="0" applyBorder="0" applyAlignment="0" applyProtection="0"/>
    <xf numFmtId="0" fontId="25" fillId="36" borderId="0" applyNumberFormat="0" applyBorder="0" applyAlignment="0" applyProtection="0"/>
    <xf numFmtId="0" fontId="25" fillId="36" borderId="0" applyNumberFormat="0" applyBorder="0" applyAlignment="0" applyProtection="0"/>
    <xf numFmtId="0" fontId="25" fillId="36" borderId="0" applyNumberFormat="0" applyBorder="0" applyAlignment="0" applyProtection="0"/>
    <xf numFmtId="0" fontId="25" fillId="36" borderId="0" applyNumberFormat="0" applyBorder="0" applyAlignment="0" applyProtection="0"/>
    <xf numFmtId="0" fontId="25" fillId="36" borderId="0" applyNumberFormat="0" applyBorder="0" applyAlignment="0" applyProtection="0"/>
    <xf numFmtId="0" fontId="25" fillId="36" borderId="0" applyNumberFormat="0" applyBorder="0" applyAlignment="0" applyProtection="0"/>
    <xf numFmtId="0" fontId="25" fillId="36" borderId="0" applyNumberFormat="0" applyBorder="0" applyAlignment="0" applyProtection="0"/>
    <xf numFmtId="0" fontId="25" fillId="36" borderId="0" applyNumberFormat="0" applyBorder="0" applyAlignment="0" applyProtection="0"/>
    <xf numFmtId="0" fontId="25" fillId="36" borderId="0" applyNumberFormat="0" applyBorder="0" applyAlignment="0" applyProtection="0"/>
    <xf numFmtId="0" fontId="25" fillId="36" borderId="0" applyNumberFormat="0" applyBorder="0" applyAlignment="0" applyProtection="0"/>
    <xf numFmtId="0" fontId="25" fillId="36" borderId="0" applyNumberFormat="0" applyBorder="0" applyAlignment="0" applyProtection="0"/>
    <xf numFmtId="0" fontId="25" fillId="36" borderId="0" applyNumberFormat="0" applyBorder="0" applyAlignment="0" applyProtection="0"/>
    <xf numFmtId="0" fontId="25" fillId="36" borderId="0" applyNumberFormat="0" applyBorder="0" applyAlignment="0" applyProtection="0"/>
    <xf numFmtId="0" fontId="25" fillId="36" borderId="0" applyNumberFormat="0" applyBorder="0" applyAlignment="0" applyProtection="0"/>
    <xf numFmtId="0" fontId="25" fillId="36" borderId="0" applyNumberFormat="0" applyBorder="0" applyAlignment="0" applyProtection="0"/>
    <xf numFmtId="0" fontId="25" fillId="36" borderId="0" applyNumberFormat="0" applyBorder="0" applyAlignment="0" applyProtection="0"/>
    <xf numFmtId="0" fontId="25" fillId="36" borderId="0" applyNumberFormat="0" applyBorder="0" applyAlignment="0" applyProtection="0"/>
    <xf numFmtId="0" fontId="25" fillId="36" borderId="0" applyNumberFormat="0" applyBorder="0" applyAlignment="0" applyProtection="0"/>
    <xf numFmtId="0" fontId="25" fillId="36" borderId="0" applyNumberFormat="0" applyBorder="0" applyAlignment="0" applyProtection="0"/>
    <xf numFmtId="0" fontId="25" fillId="36" borderId="0" applyNumberFormat="0" applyBorder="0" applyAlignment="0" applyProtection="0"/>
    <xf numFmtId="0" fontId="25" fillId="36" borderId="0" applyNumberFormat="0" applyBorder="0" applyAlignment="0" applyProtection="0"/>
    <xf numFmtId="0" fontId="25" fillId="36" borderId="0" applyNumberFormat="0" applyBorder="0" applyAlignment="0" applyProtection="0"/>
    <xf numFmtId="0" fontId="25" fillId="36" borderId="0" applyNumberFormat="0" applyBorder="0" applyAlignment="0" applyProtection="0"/>
    <xf numFmtId="0" fontId="25" fillId="36" borderId="0" applyNumberFormat="0" applyBorder="0" applyAlignment="0" applyProtection="0"/>
    <xf numFmtId="0" fontId="25" fillId="36" borderId="0" applyNumberFormat="0" applyBorder="0" applyAlignment="0" applyProtection="0"/>
    <xf numFmtId="0" fontId="25" fillId="36" borderId="0" applyNumberFormat="0" applyBorder="0" applyAlignment="0" applyProtection="0"/>
    <xf numFmtId="0" fontId="25" fillId="36" borderId="0" applyNumberFormat="0" applyBorder="0" applyAlignment="0" applyProtection="0"/>
    <xf numFmtId="0" fontId="25" fillId="36" borderId="0" applyNumberFormat="0" applyBorder="0" applyAlignment="0" applyProtection="0"/>
    <xf numFmtId="0" fontId="25" fillId="36" borderId="0" applyNumberFormat="0" applyBorder="0" applyAlignment="0" applyProtection="0"/>
    <xf numFmtId="0" fontId="25" fillId="36" borderId="0" applyNumberFormat="0" applyBorder="0" applyAlignment="0" applyProtection="0"/>
    <xf numFmtId="0" fontId="25" fillId="36" borderId="0" applyNumberFormat="0" applyBorder="0" applyAlignment="0" applyProtection="0"/>
    <xf numFmtId="0" fontId="25" fillId="36" borderId="0" applyNumberFormat="0" applyBorder="0" applyAlignment="0" applyProtection="0"/>
    <xf numFmtId="0" fontId="25" fillId="36" borderId="0" applyNumberFormat="0" applyBorder="0" applyAlignment="0" applyProtection="0"/>
    <xf numFmtId="0" fontId="25" fillId="36" borderId="0" applyNumberFormat="0" applyBorder="0" applyAlignment="0" applyProtection="0"/>
    <xf numFmtId="0" fontId="25" fillId="36" borderId="0" applyNumberFormat="0" applyBorder="0" applyAlignment="0" applyProtection="0"/>
    <xf numFmtId="0" fontId="25" fillId="36" borderId="0" applyNumberFormat="0" applyBorder="0" applyAlignment="0" applyProtection="0"/>
    <xf numFmtId="0" fontId="25" fillId="36" borderId="0" applyNumberFormat="0" applyBorder="0" applyAlignment="0" applyProtection="0"/>
    <xf numFmtId="0" fontId="25" fillId="36" borderId="0" applyNumberFormat="0" applyBorder="0" applyAlignment="0" applyProtection="0"/>
    <xf numFmtId="0" fontId="25" fillId="36" borderId="0" applyNumberFormat="0" applyBorder="0" applyAlignment="0" applyProtection="0"/>
    <xf numFmtId="0" fontId="25" fillId="36" borderId="0" applyNumberFormat="0" applyBorder="0" applyAlignment="0" applyProtection="0"/>
    <xf numFmtId="0" fontId="25" fillId="36" borderId="0" applyNumberFormat="0" applyBorder="0" applyAlignment="0" applyProtection="0"/>
    <xf numFmtId="0" fontId="25" fillId="36" borderId="0" applyNumberFormat="0" applyBorder="0" applyAlignment="0" applyProtection="0"/>
    <xf numFmtId="0" fontId="25" fillId="36" borderId="0" applyNumberFormat="0" applyBorder="0" applyAlignment="0" applyProtection="0"/>
    <xf numFmtId="0" fontId="25" fillId="36" borderId="0" applyNumberFormat="0" applyBorder="0" applyAlignment="0" applyProtection="0"/>
    <xf numFmtId="0" fontId="25" fillId="36" borderId="0" applyNumberFormat="0" applyBorder="0" applyAlignment="0" applyProtection="0"/>
    <xf numFmtId="0" fontId="25" fillId="36" borderId="0" applyNumberFormat="0" applyBorder="0" applyAlignment="0" applyProtection="0"/>
    <xf numFmtId="0" fontId="25" fillId="36" borderId="0" applyNumberFormat="0" applyBorder="0" applyAlignment="0" applyProtection="0"/>
    <xf numFmtId="0" fontId="25" fillId="36" borderId="0" applyNumberFormat="0" applyBorder="0" applyAlignment="0" applyProtection="0"/>
    <xf numFmtId="0" fontId="25" fillId="36" borderId="0" applyNumberFormat="0" applyBorder="0" applyAlignment="0" applyProtection="0"/>
    <xf numFmtId="0" fontId="25" fillId="36" borderId="0" applyNumberFormat="0" applyBorder="0" applyAlignment="0" applyProtection="0"/>
    <xf numFmtId="0" fontId="25" fillId="36" borderId="0" applyNumberFormat="0" applyBorder="0" applyAlignment="0" applyProtection="0"/>
    <xf numFmtId="0" fontId="25" fillId="36" borderId="0" applyNumberFormat="0" applyBorder="0" applyAlignment="0" applyProtection="0"/>
    <xf numFmtId="0" fontId="25" fillId="36" borderId="0" applyNumberFormat="0" applyBorder="0" applyAlignment="0" applyProtection="0"/>
    <xf numFmtId="0" fontId="25" fillId="36" borderId="0" applyNumberFormat="0" applyBorder="0" applyAlignment="0" applyProtection="0"/>
    <xf numFmtId="0" fontId="25" fillId="36" borderId="0" applyNumberFormat="0" applyBorder="0" applyAlignment="0" applyProtection="0"/>
    <xf numFmtId="0" fontId="25" fillId="36" borderId="0" applyNumberFormat="0" applyBorder="0" applyAlignment="0" applyProtection="0"/>
    <xf numFmtId="0" fontId="25" fillId="36" borderId="0" applyNumberFormat="0" applyBorder="0" applyAlignment="0" applyProtection="0"/>
    <xf numFmtId="0" fontId="25" fillId="36" borderId="0" applyNumberFormat="0" applyBorder="0" applyAlignment="0" applyProtection="0"/>
    <xf numFmtId="0" fontId="25" fillId="36" borderId="0" applyNumberFormat="0" applyBorder="0" applyAlignment="0" applyProtection="0"/>
    <xf numFmtId="0" fontId="25" fillId="36" borderId="0" applyNumberFormat="0" applyBorder="0" applyAlignment="0" applyProtection="0"/>
    <xf numFmtId="0" fontId="25" fillId="36" borderId="0" applyNumberFormat="0" applyBorder="0" applyAlignment="0" applyProtection="0"/>
    <xf numFmtId="0" fontId="25" fillId="36" borderId="0" applyNumberFormat="0" applyBorder="0" applyAlignment="0" applyProtection="0"/>
    <xf numFmtId="0" fontId="25" fillId="36" borderId="0" applyNumberFormat="0" applyBorder="0" applyAlignment="0" applyProtection="0"/>
    <xf numFmtId="0" fontId="25" fillId="36" borderId="0" applyNumberFormat="0" applyBorder="0" applyAlignment="0" applyProtection="0"/>
    <xf numFmtId="0" fontId="25" fillId="36" borderId="0" applyNumberFormat="0" applyBorder="0" applyAlignment="0" applyProtection="0"/>
    <xf numFmtId="0" fontId="25" fillId="36" borderId="0" applyNumberFormat="0" applyBorder="0" applyAlignment="0" applyProtection="0"/>
    <xf numFmtId="0" fontId="25" fillId="36" borderId="0" applyNumberFormat="0" applyBorder="0" applyAlignment="0" applyProtection="0"/>
    <xf numFmtId="0" fontId="25" fillId="37" borderId="0" applyNumberFormat="0" applyBorder="0" applyAlignment="0" applyProtection="0"/>
    <xf numFmtId="0" fontId="25" fillId="37" borderId="0" applyNumberFormat="0" applyBorder="0" applyAlignment="0" applyProtection="0"/>
    <xf numFmtId="0" fontId="25" fillId="37" borderId="0" applyNumberFormat="0" applyBorder="0" applyAlignment="0" applyProtection="0"/>
    <xf numFmtId="0" fontId="25" fillId="37" borderId="0" applyNumberFormat="0" applyBorder="0" applyAlignment="0" applyProtection="0"/>
    <xf numFmtId="0" fontId="25" fillId="37" borderId="0" applyNumberFormat="0" applyBorder="0" applyAlignment="0" applyProtection="0"/>
    <xf numFmtId="0" fontId="25" fillId="37" borderId="0" applyNumberFormat="0" applyBorder="0" applyAlignment="0" applyProtection="0"/>
    <xf numFmtId="0" fontId="25" fillId="37" borderId="0" applyNumberFormat="0" applyBorder="0" applyAlignment="0" applyProtection="0"/>
    <xf numFmtId="0" fontId="25" fillId="37" borderId="0" applyNumberFormat="0" applyBorder="0" applyAlignment="0" applyProtection="0"/>
    <xf numFmtId="0" fontId="25" fillId="37" borderId="0" applyNumberFormat="0" applyBorder="0" applyAlignment="0" applyProtection="0"/>
    <xf numFmtId="0" fontId="25" fillId="37" borderId="0" applyNumberFormat="0" applyBorder="0" applyAlignment="0" applyProtection="0"/>
    <xf numFmtId="0" fontId="25" fillId="37" borderId="0" applyNumberFormat="0" applyBorder="0" applyAlignment="0" applyProtection="0"/>
    <xf numFmtId="0" fontId="25" fillId="37" borderId="0" applyNumberFormat="0" applyBorder="0" applyAlignment="0" applyProtection="0"/>
    <xf numFmtId="0" fontId="25" fillId="37" borderId="0" applyNumberFormat="0" applyBorder="0" applyAlignment="0" applyProtection="0"/>
    <xf numFmtId="0" fontId="25" fillId="37" borderId="0" applyNumberFormat="0" applyBorder="0" applyAlignment="0" applyProtection="0"/>
    <xf numFmtId="0" fontId="25" fillId="37" borderId="0" applyNumberFormat="0" applyBorder="0" applyAlignment="0" applyProtection="0"/>
    <xf numFmtId="0" fontId="25" fillId="37" borderId="0" applyNumberFormat="0" applyBorder="0" applyAlignment="0" applyProtection="0"/>
    <xf numFmtId="0" fontId="25" fillId="37" borderId="0" applyNumberFormat="0" applyBorder="0" applyAlignment="0" applyProtection="0"/>
    <xf numFmtId="0" fontId="25" fillId="37" borderId="0" applyNumberFormat="0" applyBorder="0" applyAlignment="0" applyProtection="0"/>
    <xf numFmtId="0" fontId="25" fillId="37" borderId="0" applyNumberFormat="0" applyBorder="0" applyAlignment="0" applyProtection="0"/>
    <xf numFmtId="0" fontId="25" fillId="37" borderId="0" applyNumberFormat="0" applyBorder="0" applyAlignment="0" applyProtection="0"/>
    <xf numFmtId="0" fontId="25" fillId="37" borderId="0" applyNumberFormat="0" applyBorder="0" applyAlignment="0" applyProtection="0"/>
    <xf numFmtId="0" fontId="25" fillId="37" borderId="0" applyNumberFormat="0" applyBorder="0" applyAlignment="0" applyProtection="0"/>
    <xf numFmtId="0" fontId="25" fillId="37" borderId="0" applyNumberFormat="0" applyBorder="0" applyAlignment="0" applyProtection="0"/>
    <xf numFmtId="0" fontId="25" fillId="37" borderId="0" applyNumberFormat="0" applyBorder="0" applyAlignment="0" applyProtection="0"/>
    <xf numFmtId="0" fontId="25" fillId="37" borderId="0" applyNumberFormat="0" applyBorder="0" applyAlignment="0" applyProtection="0"/>
    <xf numFmtId="0" fontId="25" fillId="37" borderId="0" applyNumberFormat="0" applyBorder="0" applyAlignment="0" applyProtection="0"/>
    <xf numFmtId="0" fontId="25" fillId="37" borderId="0" applyNumberFormat="0" applyBorder="0" applyAlignment="0" applyProtection="0"/>
    <xf numFmtId="0" fontId="25" fillId="37" borderId="0" applyNumberFormat="0" applyBorder="0" applyAlignment="0" applyProtection="0"/>
    <xf numFmtId="0" fontId="25" fillId="37" borderId="0" applyNumberFormat="0" applyBorder="0" applyAlignment="0" applyProtection="0"/>
    <xf numFmtId="0" fontId="25" fillId="37" borderId="0" applyNumberFormat="0" applyBorder="0" applyAlignment="0" applyProtection="0"/>
    <xf numFmtId="0" fontId="25" fillId="37" borderId="0" applyNumberFormat="0" applyBorder="0" applyAlignment="0" applyProtection="0"/>
    <xf numFmtId="0" fontId="25" fillId="37" borderId="0" applyNumberFormat="0" applyBorder="0" applyAlignment="0" applyProtection="0"/>
    <xf numFmtId="0" fontId="25" fillId="37" borderId="0" applyNumberFormat="0" applyBorder="0" applyAlignment="0" applyProtection="0"/>
    <xf numFmtId="0" fontId="25" fillId="37" borderId="0" applyNumberFormat="0" applyBorder="0" applyAlignment="0" applyProtection="0"/>
    <xf numFmtId="0" fontId="25" fillId="37" borderId="0" applyNumberFormat="0" applyBorder="0" applyAlignment="0" applyProtection="0"/>
    <xf numFmtId="0" fontId="25" fillId="37" borderId="0" applyNumberFormat="0" applyBorder="0" applyAlignment="0" applyProtection="0"/>
    <xf numFmtId="0" fontId="25" fillId="37" borderId="0" applyNumberFormat="0" applyBorder="0" applyAlignment="0" applyProtection="0"/>
    <xf numFmtId="0" fontId="25" fillId="37" borderId="0" applyNumberFormat="0" applyBorder="0" applyAlignment="0" applyProtection="0"/>
    <xf numFmtId="0" fontId="25" fillId="37" borderId="0" applyNumberFormat="0" applyBorder="0" applyAlignment="0" applyProtection="0"/>
    <xf numFmtId="0" fontId="25" fillId="37" borderId="0" applyNumberFormat="0" applyBorder="0" applyAlignment="0" applyProtection="0"/>
    <xf numFmtId="0" fontId="25" fillId="37" borderId="0" applyNumberFormat="0" applyBorder="0" applyAlignment="0" applyProtection="0"/>
    <xf numFmtId="0" fontId="25" fillId="37" borderId="0" applyNumberFormat="0" applyBorder="0" applyAlignment="0" applyProtection="0"/>
    <xf numFmtId="0" fontId="25" fillId="37" borderId="0" applyNumberFormat="0" applyBorder="0" applyAlignment="0" applyProtection="0"/>
    <xf numFmtId="0" fontId="25" fillId="37" borderId="0" applyNumberFormat="0" applyBorder="0" applyAlignment="0" applyProtection="0"/>
    <xf numFmtId="0" fontId="25" fillId="37" borderId="0" applyNumberFormat="0" applyBorder="0" applyAlignment="0" applyProtection="0"/>
    <xf numFmtId="0" fontId="25" fillId="37" borderId="0" applyNumberFormat="0" applyBorder="0" applyAlignment="0" applyProtection="0"/>
    <xf numFmtId="0" fontId="25" fillId="37" borderId="0" applyNumberFormat="0" applyBorder="0" applyAlignment="0" applyProtection="0"/>
    <xf numFmtId="0" fontId="25" fillId="37" borderId="0" applyNumberFormat="0" applyBorder="0" applyAlignment="0" applyProtection="0"/>
    <xf numFmtId="0" fontId="25" fillId="37" borderId="0" applyNumberFormat="0" applyBorder="0" applyAlignment="0" applyProtection="0"/>
    <xf numFmtId="0" fontId="25" fillId="37" borderId="0" applyNumberFormat="0" applyBorder="0" applyAlignment="0" applyProtection="0"/>
    <xf numFmtId="0" fontId="25" fillId="37" borderId="0" applyNumberFormat="0" applyBorder="0" applyAlignment="0" applyProtection="0"/>
    <xf numFmtId="0" fontId="25" fillId="37" borderId="0" applyNumberFormat="0" applyBorder="0" applyAlignment="0" applyProtection="0"/>
    <xf numFmtId="0" fontId="25" fillId="37" borderId="0" applyNumberFormat="0" applyBorder="0" applyAlignment="0" applyProtection="0"/>
    <xf numFmtId="0" fontId="25" fillId="37" borderId="0" applyNumberFormat="0" applyBorder="0" applyAlignment="0" applyProtection="0"/>
    <xf numFmtId="0" fontId="25" fillId="37" borderId="0" applyNumberFormat="0" applyBorder="0" applyAlignment="0" applyProtection="0"/>
    <xf numFmtId="0" fontId="25" fillId="37" borderId="0" applyNumberFormat="0" applyBorder="0" applyAlignment="0" applyProtection="0"/>
    <xf numFmtId="0" fontId="25" fillId="37" borderId="0" applyNumberFormat="0" applyBorder="0" applyAlignment="0" applyProtection="0"/>
    <xf numFmtId="0" fontId="25" fillId="37" borderId="0" applyNumberFormat="0" applyBorder="0" applyAlignment="0" applyProtection="0"/>
    <xf numFmtId="0" fontId="25" fillId="37" borderId="0" applyNumberFormat="0" applyBorder="0" applyAlignment="0" applyProtection="0"/>
    <xf numFmtId="0" fontId="25" fillId="37" borderId="0" applyNumberFormat="0" applyBorder="0" applyAlignment="0" applyProtection="0"/>
    <xf numFmtId="0" fontId="25" fillId="37" borderId="0" applyNumberFormat="0" applyBorder="0" applyAlignment="0" applyProtection="0"/>
    <xf numFmtId="0" fontId="25" fillId="37" borderId="0" applyNumberFormat="0" applyBorder="0" applyAlignment="0" applyProtection="0"/>
    <xf numFmtId="0" fontId="25" fillId="37" borderId="0" applyNumberFormat="0" applyBorder="0" applyAlignment="0" applyProtection="0"/>
    <xf numFmtId="0" fontId="25" fillId="37" borderId="0" applyNumberFormat="0" applyBorder="0" applyAlignment="0" applyProtection="0"/>
    <xf numFmtId="0" fontId="25" fillId="37" borderId="0" applyNumberFormat="0" applyBorder="0" applyAlignment="0" applyProtection="0"/>
    <xf numFmtId="0" fontId="25" fillId="37" borderId="0" applyNumberFormat="0" applyBorder="0" applyAlignment="0" applyProtection="0"/>
    <xf numFmtId="0" fontId="25" fillId="37" borderId="0" applyNumberFormat="0" applyBorder="0" applyAlignment="0" applyProtection="0"/>
    <xf numFmtId="0" fontId="25" fillId="37" borderId="0" applyNumberFormat="0" applyBorder="0" applyAlignment="0" applyProtection="0"/>
    <xf numFmtId="0" fontId="25" fillId="37" borderId="0" applyNumberFormat="0" applyBorder="0" applyAlignment="0" applyProtection="0"/>
    <xf numFmtId="0" fontId="25" fillId="37" borderId="0" applyNumberFormat="0" applyBorder="0" applyAlignment="0" applyProtection="0"/>
    <xf numFmtId="0" fontId="25" fillId="37" borderId="0" applyNumberFormat="0" applyBorder="0" applyAlignment="0" applyProtection="0"/>
    <xf numFmtId="0" fontId="25" fillId="37" borderId="0" applyNumberFormat="0" applyBorder="0" applyAlignment="0" applyProtection="0"/>
    <xf numFmtId="0" fontId="25" fillId="37" borderId="0" applyNumberFormat="0" applyBorder="0" applyAlignment="0" applyProtection="0"/>
    <xf numFmtId="0" fontId="25" fillId="37" borderId="0" applyNumberFormat="0" applyBorder="0" applyAlignment="0" applyProtection="0"/>
    <xf numFmtId="0" fontId="25" fillId="37" borderId="0" applyNumberFormat="0" applyBorder="0" applyAlignment="0" applyProtection="0"/>
    <xf numFmtId="0" fontId="25" fillId="37" borderId="0" applyNumberFormat="0" applyBorder="0" applyAlignment="0" applyProtection="0"/>
    <xf numFmtId="0" fontId="25" fillId="37" borderId="0" applyNumberFormat="0" applyBorder="0" applyAlignment="0" applyProtection="0"/>
    <xf numFmtId="0" fontId="25" fillId="37" borderId="0" applyNumberFormat="0" applyBorder="0" applyAlignment="0" applyProtection="0"/>
    <xf numFmtId="0" fontId="25" fillId="37" borderId="0" applyNumberFormat="0" applyBorder="0" applyAlignment="0" applyProtection="0"/>
    <xf numFmtId="0" fontId="25" fillId="37" borderId="0" applyNumberFormat="0" applyBorder="0" applyAlignment="0" applyProtection="0"/>
    <xf numFmtId="0" fontId="25" fillId="37" borderId="0" applyNumberFormat="0" applyBorder="0" applyAlignment="0" applyProtection="0"/>
    <xf numFmtId="0" fontId="25" fillId="37" borderId="0" applyNumberFormat="0" applyBorder="0" applyAlignment="0" applyProtection="0"/>
    <xf numFmtId="0" fontId="25" fillId="37" borderId="0" applyNumberFormat="0" applyBorder="0" applyAlignment="0" applyProtection="0"/>
    <xf numFmtId="0" fontId="25" fillId="37" borderId="0" applyNumberFormat="0" applyBorder="0" applyAlignment="0" applyProtection="0"/>
    <xf numFmtId="0" fontId="25" fillId="37" borderId="0" applyNumberFormat="0" applyBorder="0" applyAlignment="0" applyProtection="0"/>
    <xf numFmtId="0" fontId="25" fillId="37" borderId="0" applyNumberFormat="0" applyBorder="0" applyAlignment="0" applyProtection="0"/>
    <xf numFmtId="0" fontId="25" fillId="37" borderId="0" applyNumberFormat="0" applyBorder="0" applyAlignment="0" applyProtection="0"/>
    <xf numFmtId="0" fontId="25" fillId="37" borderId="0" applyNumberFormat="0" applyBorder="0" applyAlignment="0" applyProtection="0"/>
    <xf numFmtId="0" fontId="25" fillId="37" borderId="0" applyNumberFormat="0" applyBorder="0" applyAlignment="0" applyProtection="0"/>
    <xf numFmtId="0" fontId="25" fillId="37" borderId="0" applyNumberFormat="0" applyBorder="0" applyAlignment="0" applyProtection="0"/>
    <xf numFmtId="0" fontId="25" fillId="37" borderId="0" applyNumberFormat="0" applyBorder="0" applyAlignment="0" applyProtection="0"/>
    <xf numFmtId="0" fontId="25" fillId="37" borderId="0" applyNumberFormat="0" applyBorder="0" applyAlignment="0" applyProtection="0"/>
    <xf numFmtId="0" fontId="25" fillId="37" borderId="0" applyNumberFormat="0" applyBorder="0" applyAlignment="0" applyProtection="0"/>
    <xf numFmtId="0" fontId="25" fillId="37" borderId="0" applyNumberFormat="0" applyBorder="0" applyAlignment="0" applyProtection="0"/>
    <xf numFmtId="0" fontId="25" fillId="37" borderId="0" applyNumberFormat="0" applyBorder="0" applyAlignment="0" applyProtection="0"/>
    <xf numFmtId="0" fontId="25" fillId="37" borderId="0" applyNumberFormat="0" applyBorder="0" applyAlignment="0" applyProtection="0"/>
    <xf numFmtId="0" fontId="25" fillId="37" borderId="0" applyNumberFormat="0" applyBorder="0" applyAlignment="0" applyProtection="0"/>
    <xf numFmtId="0" fontId="25" fillId="37" borderId="0" applyNumberFormat="0" applyBorder="0" applyAlignment="0" applyProtection="0"/>
    <xf numFmtId="0" fontId="25" fillId="37" borderId="0" applyNumberFormat="0" applyBorder="0" applyAlignment="0" applyProtection="0"/>
    <xf numFmtId="0" fontId="25" fillId="37" borderId="0" applyNumberFormat="0" applyBorder="0" applyAlignment="0" applyProtection="0"/>
    <xf numFmtId="0" fontId="25" fillId="37" borderId="0" applyNumberFormat="0" applyBorder="0" applyAlignment="0" applyProtection="0"/>
    <xf numFmtId="0" fontId="25" fillId="37" borderId="0" applyNumberFormat="0" applyBorder="0" applyAlignment="0" applyProtection="0"/>
    <xf numFmtId="0" fontId="25" fillId="37" borderId="0" applyNumberFormat="0" applyBorder="0" applyAlignment="0" applyProtection="0"/>
    <xf numFmtId="0" fontId="25" fillId="37" borderId="0" applyNumberFormat="0" applyBorder="0" applyAlignment="0" applyProtection="0"/>
    <xf numFmtId="0" fontId="25" fillId="37" borderId="0" applyNumberFormat="0" applyBorder="0" applyAlignment="0" applyProtection="0"/>
    <xf numFmtId="0" fontId="25" fillId="37" borderId="0" applyNumberFormat="0" applyBorder="0" applyAlignment="0" applyProtection="0"/>
    <xf numFmtId="0" fontId="25" fillId="38" borderId="0" applyNumberFormat="0" applyBorder="0" applyAlignment="0" applyProtection="0"/>
    <xf numFmtId="0" fontId="25" fillId="38" borderId="0" applyNumberFormat="0" applyBorder="0" applyAlignment="0" applyProtection="0"/>
    <xf numFmtId="0" fontId="25" fillId="38" borderId="0" applyNumberFormat="0" applyBorder="0" applyAlignment="0" applyProtection="0"/>
    <xf numFmtId="0" fontId="25" fillId="38" borderId="0" applyNumberFormat="0" applyBorder="0" applyAlignment="0" applyProtection="0"/>
    <xf numFmtId="0" fontId="25" fillId="38" borderId="0" applyNumberFormat="0" applyBorder="0" applyAlignment="0" applyProtection="0"/>
    <xf numFmtId="0" fontId="25" fillId="38" borderId="0" applyNumberFormat="0" applyBorder="0" applyAlignment="0" applyProtection="0"/>
    <xf numFmtId="0" fontId="25" fillId="38" borderId="0" applyNumberFormat="0" applyBorder="0" applyAlignment="0" applyProtection="0"/>
    <xf numFmtId="0" fontId="25" fillId="38" borderId="0" applyNumberFormat="0" applyBorder="0" applyAlignment="0" applyProtection="0"/>
    <xf numFmtId="0" fontId="25" fillId="38" borderId="0" applyNumberFormat="0" applyBorder="0" applyAlignment="0" applyProtection="0"/>
    <xf numFmtId="0" fontId="25" fillId="38" borderId="0" applyNumberFormat="0" applyBorder="0" applyAlignment="0" applyProtection="0"/>
    <xf numFmtId="0" fontId="25" fillId="38" borderId="0" applyNumberFormat="0" applyBorder="0" applyAlignment="0" applyProtection="0"/>
    <xf numFmtId="0" fontId="25" fillId="38" borderId="0" applyNumberFormat="0" applyBorder="0" applyAlignment="0" applyProtection="0"/>
    <xf numFmtId="0" fontId="25" fillId="38" borderId="0" applyNumberFormat="0" applyBorder="0" applyAlignment="0" applyProtection="0"/>
    <xf numFmtId="0" fontId="25" fillId="38" borderId="0" applyNumberFormat="0" applyBorder="0" applyAlignment="0" applyProtection="0"/>
    <xf numFmtId="0" fontId="25" fillId="38" borderId="0" applyNumberFormat="0" applyBorder="0" applyAlignment="0" applyProtection="0"/>
    <xf numFmtId="0" fontId="25" fillId="38" borderId="0" applyNumberFormat="0" applyBorder="0" applyAlignment="0" applyProtection="0"/>
    <xf numFmtId="0" fontId="25" fillId="38" borderId="0" applyNumberFormat="0" applyBorder="0" applyAlignment="0" applyProtection="0"/>
    <xf numFmtId="0" fontId="25" fillId="38" borderId="0" applyNumberFormat="0" applyBorder="0" applyAlignment="0" applyProtection="0"/>
    <xf numFmtId="0" fontId="25" fillId="38" borderId="0" applyNumberFormat="0" applyBorder="0" applyAlignment="0" applyProtection="0"/>
    <xf numFmtId="0" fontId="25" fillId="38" borderId="0" applyNumberFormat="0" applyBorder="0" applyAlignment="0" applyProtection="0"/>
    <xf numFmtId="0" fontId="25" fillId="38" borderId="0" applyNumberFormat="0" applyBorder="0" applyAlignment="0" applyProtection="0"/>
    <xf numFmtId="0" fontId="25" fillId="38" borderId="0" applyNumberFormat="0" applyBorder="0" applyAlignment="0" applyProtection="0"/>
    <xf numFmtId="0" fontId="25" fillId="38" borderId="0" applyNumberFormat="0" applyBorder="0" applyAlignment="0" applyProtection="0"/>
    <xf numFmtId="0" fontId="25" fillId="38" borderId="0" applyNumberFormat="0" applyBorder="0" applyAlignment="0" applyProtection="0"/>
    <xf numFmtId="0" fontId="25" fillId="38" borderId="0" applyNumberFormat="0" applyBorder="0" applyAlignment="0" applyProtection="0"/>
    <xf numFmtId="0" fontId="25" fillId="38" borderId="0" applyNumberFormat="0" applyBorder="0" applyAlignment="0" applyProtection="0"/>
    <xf numFmtId="0" fontId="25" fillId="38" borderId="0" applyNumberFormat="0" applyBorder="0" applyAlignment="0" applyProtection="0"/>
    <xf numFmtId="0" fontId="25" fillId="38" borderId="0" applyNumberFormat="0" applyBorder="0" applyAlignment="0" applyProtection="0"/>
    <xf numFmtId="0" fontId="25" fillId="38" borderId="0" applyNumberFormat="0" applyBorder="0" applyAlignment="0" applyProtection="0"/>
    <xf numFmtId="0" fontId="25" fillId="38" borderId="0" applyNumberFormat="0" applyBorder="0" applyAlignment="0" applyProtection="0"/>
    <xf numFmtId="0" fontId="25" fillId="38" borderId="0" applyNumberFormat="0" applyBorder="0" applyAlignment="0" applyProtection="0"/>
    <xf numFmtId="0" fontId="25" fillId="38" borderId="0" applyNumberFormat="0" applyBorder="0" applyAlignment="0" applyProtection="0"/>
    <xf numFmtId="0" fontId="25" fillId="38" borderId="0" applyNumberFormat="0" applyBorder="0" applyAlignment="0" applyProtection="0"/>
    <xf numFmtId="0" fontId="25" fillId="38" borderId="0" applyNumberFormat="0" applyBorder="0" applyAlignment="0" applyProtection="0"/>
    <xf numFmtId="0" fontId="25" fillId="38" borderId="0" applyNumberFormat="0" applyBorder="0" applyAlignment="0" applyProtection="0"/>
    <xf numFmtId="0" fontId="25" fillId="38" borderId="0" applyNumberFormat="0" applyBorder="0" applyAlignment="0" applyProtection="0"/>
    <xf numFmtId="0" fontId="25" fillId="38" borderId="0" applyNumberFormat="0" applyBorder="0" applyAlignment="0" applyProtection="0"/>
    <xf numFmtId="0" fontId="25" fillId="38" borderId="0" applyNumberFormat="0" applyBorder="0" applyAlignment="0" applyProtection="0"/>
    <xf numFmtId="0" fontId="25" fillId="38" borderId="0" applyNumberFormat="0" applyBorder="0" applyAlignment="0" applyProtection="0"/>
    <xf numFmtId="0" fontId="25" fillId="38" borderId="0" applyNumberFormat="0" applyBorder="0" applyAlignment="0" applyProtection="0"/>
    <xf numFmtId="0" fontId="25" fillId="38" borderId="0" applyNumberFormat="0" applyBorder="0" applyAlignment="0" applyProtection="0"/>
    <xf numFmtId="0" fontId="25" fillId="38" borderId="0" applyNumberFormat="0" applyBorder="0" applyAlignment="0" applyProtection="0"/>
    <xf numFmtId="0" fontId="25" fillId="38" borderId="0" applyNumberFormat="0" applyBorder="0" applyAlignment="0" applyProtection="0"/>
    <xf numFmtId="0" fontId="25" fillId="38" borderId="0" applyNumberFormat="0" applyBorder="0" applyAlignment="0" applyProtection="0"/>
    <xf numFmtId="0" fontId="25" fillId="38" borderId="0" applyNumberFormat="0" applyBorder="0" applyAlignment="0" applyProtection="0"/>
    <xf numFmtId="0" fontId="25" fillId="38" borderId="0" applyNumberFormat="0" applyBorder="0" applyAlignment="0" applyProtection="0"/>
    <xf numFmtId="0" fontId="25" fillId="38" borderId="0" applyNumberFormat="0" applyBorder="0" applyAlignment="0" applyProtection="0"/>
    <xf numFmtId="0" fontId="25" fillId="38" borderId="0" applyNumberFormat="0" applyBorder="0" applyAlignment="0" applyProtection="0"/>
    <xf numFmtId="0" fontId="25" fillId="38" borderId="0" applyNumberFormat="0" applyBorder="0" applyAlignment="0" applyProtection="0"/>
    <xf numFmtId="0" fontId="25" fillId="38" borderId="0" applyNumberFormat="0" applyBorder="0" applyAlignment="0" applyProtection="0"/>
    <xf numFmtId="0" fontId="25" fillId="38" borderId="0" applyNumberFormat="0" applyBorder="0" applyAlignment="0" applyProtection="0"/>
    <xf numFmtId="0" fontId="25" fillId="38" borderId="0" applyNumberFormat="0" applyBorder="0" applyAlignment="0" applyProtection="0"/>
    <xf numFmtId="0" fontId="25" fillId="38" borderId="0" applyNumberFormat="0" applyBorder="0" applyAlignment="0" applyProtection="0"/>
    <xf numFmtId="0" fontId="25" fillId="38" borderId="0" applyNumberFormat="0" applyBorder="0" applyAlignment="0" applyProtection="0"/>
    <xf numFmtId="0" fontId="25" fillId="38" borderId="0" applyNumberFormat="0" applyBorder="0" applyAlignment="0" applyProtection="0"/>
    <xf numFmtId="0" fontId="25" fillId="38" borderId="0" applyNumberFormat="0" applyBorder="0" applyAlignment="0" applyProtection="0"/>
    <xf numFmtId="0" fontId="25" fillId="38" borderId="0" applyNumberFormat="0" applyBorder="0" applyAlignment="0" applyProtection="0"/>
    <xf numFmtId="0" fontId="25" fillId="38" borderId="0" applyNumberFormat="0" applyBorder="0" applyAlignment="0" applyProtection="0"/>
    <xf numFmtId="0" fontId="25" fillId="38" borderId="0" applyNumberFormat="0" applyBorder="0" applyAlignment="0" applyProtection="0"/>
    <xf numFmtId="0" fontId="25" fillId="38" borderId="0" applyNumberFormat="0" applyBorder="0" applyAlignment="0" applyProtection="0"/>
    <xf numFmtId="0" fontId="25" fillId="38" borderId="0" applyNumberFormat="0" applyBorder="0" applyAlignment="0" applyProtection="0"/>
    <xf numFmtId="0" fontId="25" fillId="38" borderId="0" applyNumberFormat="0" applyBorder="0" applyAlignment="0" applyProtection="0"/>
    <xf numFmtId="0" fontId="25" fillId="38" borderId="0" applyNumberFormat="0" applyBorder="0" applyAlignment="0" applyProtection="0"/>
    <xf numFmtId="0" fontId="25" fillId="38" borderId="0" applyNumberFormat="0" applyBorder="0" applyAlignment="0" applyProtection="0"/>
    <xf numFmtId="0" fontId="25" fillId="38" borderId="0" applyNumberFormat="0" applyBorder="0" applyAlignment="0" applyProtection="0"/>
    <xf numFmtId="0" fontId="25" fillId="38" borderId="0" applyNumberFormat="0" applyBorder="0" applyAlignment="0" applyProtection="0"/>
    <xf numFmtId="0" fontId="25" fillId="38" borderId="0" applyNumberFormat="0" applyBorder="0" applyAlignment="0" applyProtection="0"/>
    <xf numFmtId="0" fontId="25" fillId="38" borderId="0" applyNumberFormat="0" applyBorder="0" applyAlignment="0" applyProtection="0"/>
    <xf numFmtId="0" fontId="25" fillId="38" borderId="0" applyNumberFormat="0" applyBorder="0" applyAlignment="0" applyProtection="0"/>
    <xf numFmtId="0" fontId="25" fillId="38" borderId="0" applyNumberFormat="0" applyBorder="0" applyAlignment="0" applyProtection="0"/>
    <xf numFmtId="0" fontId="25" fillId="38" borderId="0" applyNumberFormat="0" applyBorder="0" applyAlignment="0" applyProtection="0"/>
    <xf numFmtId="0" fontId="25" fillId="38" borderId="0" applyNumberFormat="0" applyBorder="0" applyAlignment="0" applyProtection="0"/>
    <xf numFmtId="0" fontId="25" fillId="38" borderId="0" applyNumberFormat="0" applyBorder="0" applyAlignment="0" applyProtection="0"/>
    <xf numFmtId="0" fontId="25" fillId="38" borderId="0" applyNumberFormat="0" applyBorder="0" applyAlignment="0" applyProtection="0"/>
    <xf numFmtId="0" fontId="25" fillId="38" borderId="0" applyNumberFormat="0" applyBorder="0" applyAlignment="0" applyProtection="0"/>
    <xf numFmtId="0" fontId="25" fillId="38" borderId="0" applyNumberFormat="0" applyBorder="0" applyAlignment="0" applyProtection="0"/>
    <xf numFmtId="0" fontId="25" fillId="38" borderId="0" applyNumberFormat="0" applyBorder="0" applyAlignment="0" applyProtection="0"/>
    <xf numFmtId="0" fontId="25" fillId="38" borderId="0" applyNumberFormat="0" applyBorder="0" applyAlignment="0" applyProtection="0"/>
    <xf numFmtId="0" fontId="25" fillId="38" borderId="0" applyNumberFormat="0" applyBorder="0" applyAlignment="0" applyProtection="0"/>
    <xf numFmtId="0" fontId="25" fillId="38" borderId="0" applyNumberFormat="0" applyBorder="0" applyAlignment="0" applyProtection="0"/>
    <xf numFmtId="0" fontId="25" fillId="38" borderId="0" applyNumberFormat="0" applyBorder="0" applyAlignment="0" applyProtection="0"/>
    <xf numFmtId="0" fontId="25" fillId="38" borderId="0" applyNumberFormat="0" applyBorder="0" applyAlignment="0" applyProtection="0"/>
    <xf numFmtId="0" fontId="25" fillId="38" borderId="0" applyNumberFormat="0" applyBorder="0" applyAlignment="0" applyProtection="0"/>
    <xf numFmtId="0" fontId="25" fillId="38" borderId="0" applyNumberFormat="0" applyBorder="0" applyAlignment="0" applyProtection="0"/>
    <xf numFmtId="0" fontId="25" fillId="38" borderId="0" applyNumberFormat="0" applyBorder="0" applyAlignment="0" applyProtection="0"/>
    <xf numFmtId="0" fontId="25" fillId="38" borderId="0" applyNumberFormat="0" applyBorder="0" applyAlignment="0" applyProtection="0"/>
    <xf numFmtId="0" fontId="25" fillId="38" borderId="0" applyNumberFormat="0" applyBorder="0" applyAlignment="0" applyProtection="0"/>
    <xf numFmtId="0" fontId="25" fillId="38" borderId="0" applyNumberFormat="0" applyBorder="0" applyAlignment="0" applyProtection="0"/>
    <xf numFmtId="0" fontId="25" fillId="38" borderId="0" applyNumberFormat="0" applyBorder="0" applyAlignment="0" applyProtection="0"/>
    <xf numFmtId="0" fontId="25" fillId="38" borderId="0" applyNumberFormat="0" applyBorder="0" applyAlignment="0" applyProtection="0"/>
    <xf numFmtId="0" fontId="25" fillId="38" borderId="0" applyNumberFormat="0" applyBorder="0" applyAlignment="0" applyProtection="0"/>
    <xf numFmtId="0" fontId="25" fillId="38" borderId="0" applyNumberFormat="0" applyBorder="0" applyAlignment="0" applyProtection="0"/>
    <xf numFmtId="0" fontId="25" fillId="38" borderId="0" applyNumberFormat="0" applyBorder="0" applyAlignment="0" applyProtection="0"/>
    <xf numFmtId="0" fontId="25" fillId="38" borderId="0" applyNumberFormat="0" applyBorder="0" applyAlignment="0" applyProtection="0"/>
    <xf numFmtId="0" fontId="25" fillId="38" borderId="0" applyNumberFormat="0" applyBorder="0" applyAlignment="0" applyProtection="0"/>
    <xf numFmtId="0" fontId="25" fillId="38" borderId="0" applyNumberFormat="0" applyBorder="0" applyAlignment="0" applyProtection="0"/>
    <xf numFmtId="0" fontId="25" fillId="38" borderId="0" applyNumberFormat="0" applyBorder="0" applyAlignment="0" applyProtection="0"/>
    <xf numFmtId="0" fontId="25" fillId="38" borderId="0" applyNumberFormat="0" applyBorder="0" applyAlignment="0" applyProtection="0"/>
    <xf numFmtId="0" fontId="25" fillId="38" borderId="0" applyNumberFormat="0" applyBorder="0" applyAlignment="0" applyProtection="0"/>
    <xf numFmtId="0" fontId="25" fillId="38" borderId="0" applyNumberFormat="0" applyBorder="0" applyAlignment="0" applyProtection="0"/>
    <xf numFmtId="0" fontId="25" fillId="38" borderId="0" applyNumberFormat="0" applyBorder="0" applyAlignment="0" applyProtection="0"/>
    <xf numFmtId="0" fontId="25" fillId="38" borderId="0" applyNumberFormat="0" applyBorder="0" applyAlignment="0" applyProtection="0"/>
    <xf numFmtId="0" fontId="25" fillId="38" borderId="0" applyNumberFormat="0" applyBorder="0" applyAlignment="0" applyProtection="0"/>
    <xf numFmtId="0" fontId="25" fillId="38" borderId="0" applyNumberFormat="0" applyBorder="0" applyAlignment="0" applyProtection="0"/>
    <xf numFmtId="0" fontId="25" fillId="38" borderId="0" applyNumberFormat="0" applyBorder="0" applyAlignment="0" applyProtection="0"/>
    <xf numFmtId="0" fontId="25" fillId="38" borderId="0" applyNumberFormat="0" applyBorder="0" applyAlignment="0" applyProtection="0"/>
    <xf numFmtId="0" fontId="25" fillId="39" borderId="0" applyNumberFormat="0" applyBorder="0" applyAlignment="0" applyProtection="0"/>
    <xf numFmtId="0" fontId="25" fillId="39" borderId="0" applyNumberFormat="0" applyBorder="0" applyAlignment="0" applyProtection="0"/>
    <xf numFmtId="0" fontId="25" fillId="39" borderId="0" applyNumberFormat="0" applyBorder="0" applyAlignment="0" applyProtection="0"/>
    <xf numFmtId="0" fontId="25" fillId="39" borderId="0" applyNumberFormat="0" applyBorder="0" applyAlignment="0" applyProtection="0"/>
    <xf numFmtId="0" fontId="25" fillId="39" borderId="0" applyNumberFormat="0" applyBorder="0" applyAlignment="0" applyProtection="0"/>
    <xf numFmtId="0" fontId="25" fillId="39" borderId="0" applyNumberFormat="0" applyBorder="0" applyAlignment="0" applyProtection="0"/>
    <xf numFmtId="0" fontId="25" fillId="39" borderId="0" applyNumberFormat="0" applyBorder="0" applyAlignment="0" applyProtection="0"/>
    <xf numFmtId="0" fontId="25" fillId="39" borderId="0" applyNumberFormat="0" applyBorder="0" applyAlignment="0" applyProtection="0"/>
    <xf numFmtId="0" fontId="25" fillId="39" borderId="0" applyNumberFormat="0" applyBorder="0" applyAlignment="0" applyProtection="0"/>
    <xf numFmtId="0" fontId="25" fillId="39" borderId="0" applyNumberFormat="0" applyBorder="0" applyAlignment="0" applyProtection="0"/>
    <xf numFmtId="0" fontId="25" fillId="39" borderId="0" applyNumberFormat="0" applyBorder="0" applyAlignment="0" applyProtection="0"/>
    <xf numFmtId="0" fontId="25" fillId="39" borderId="0" applyNumberFormat="0" applyBorder="0" applyAlignment="0" applyProtection="0"/>
    <xf numFmtId="0" fontId="25" fillId="39" borderId="0" applyNumberFormat="0" applyBorder="0" applyAlignment="0" applyProtection="0"/>
    <xf numFmtId="0" fontId="25" fillId="39" borderId="0" applyNumberFormat="0" applyBorder="0" applyAlignment="0" applyProtection="0"/>
    <xf numFmtId="0" fontId="25" fillId="39" borderId="0" applyNumberFormat="0" applyBorder="0" applyAlignment="0" applyProtection="0"/>
    <xf numFmtId="0" fontId="25" fillId="39" borderId="0" applyNumberFormat="0" applyBorder="0" applyAlignment="0" applyProtection="0"/>
    <xf numFmtId="0" fontId="25" fillId="39" borderId="0" applyNumberFormat="0" applyBorder="0" applyAlignment="0" applyProtection="0"/>
    <xf numFmtId="0" fontId="25" fillId="39" borderId="0" applyNumberFormat="0" applyBorder="0" applyAlignment="0" applyProtection="0"/>
    <xf numFmtId="0" fontId="25" fillId="39" borderId="0" applyNumberFormat="0" applyBorder="0" applyAlignment="0" applyProtection="0"/>
    <xf numFmtId="0" fontId="25" fillId="39" borderId="0" applyNumberFormat="0" applyBorder="0" applyAlignment="0" applyProtection="0"/>
    <xf numFmtId="0" fontId="25" fillId="39" borderId="0" applyNumberFormat="0" applyBorder="0" applyAlignment="0" applyProtection="0"/>
    <xf numFmtId="0" fontId="25" fillId="39" borderId="0" applyNumberFormat="0" applyBorder="0" applyAlignment="0" applyProtection="0"/>
    <xf numFmtId="0" fontId="25" fillId="39" borderId="0" applyNumberFormat="0" applyBorder="0" applyAlignment="0" applyProtection="0"/>
    <xf numFmtId="0" fontId="25" fillId="39" borderId="0" applyNumberFormat="0" applyBorder="0" applyAlignment="0" applyProtection="0"/>
    <xf numFmtId="0" fontId="25" fillId="39" borderId="0" applyNumberFormat="0" applyBorder="0" applyAlignment="0" applyProtection="0"/>
    <xf numFmtId="0" fontId="25" fillId="39" borderId="0" applyNumberFormat="0" applyBorder="0" applyAlignment="0" applyProtection="0"/>
    <xf numFmtId="0" fontId="25" fillId="39" borderId="0" applyNumberFormat="0" applyBorder="0" applyAlignment="0" applyProtection="0"/>
    <xf numFmtId="0" fontId="25" fillId="39" borderId="0" applyNumberFormat="0" applyBorder="0" applyAlignment="0" applyProtection="0"/>
    <xf numFmtId="0" fontId="25" fillId="39" borderId="0" applyNumberFormat="0" applyBorder="0" applyAlignment="0" applyProtection="0"/>
    <xf numFmtId="0" fontId="25" fillId="39" borderId="0" applyNumberFormat="0" applyBorder="0" applyAlignment="0" applyProtection="0"/>
    <xf numFmtId="0" fontId="25" fillId="39" borderId="0" applyNumberFormat="0" applyBorder="0" applyAlignment="0" applyProtection="0"/>
    <xf numFmtId="0" fontId="25" fillId="39" borderId="0" applyNumberFormat="0" applyBorder="0" applyAlignment="0" applyProtection="0"/>
    <xf numFmtId="0" fontId="25" fillId="39" borderId="0" applyNumberFormat="0" applyBorder="0" applyAlignment="0" applyProtection="0"/>
    <xf numFmtId="0" fontId="25" fillId="39" borderId="0" applyNumberFormat="0" applyBorder="0" applyAlignment="0" applyProtection="0"/>
    <xf numFmtId="0" fontId="25" fillId="39" borderId="0" applyNumberFormat="0" applyBorder="0" applyAlignment="0" applyProtection="0"/>
    <xf numFmtId="0" fontId="25" fillId="39" borderId="0" applyNumberFormat="0" applyBorder="0" applyAlignment="0" applyProtection="0"/>
    <xf numFmtId="0" fontId="25" fillId="39" borderId="0" applyNumberFormat="0" applyBorder="0" applyAlignment="0" applyProtection="0"/>
    <xf numFmtId="0" fontId="25" fillId="39" borderId="0" applyNumberFormat="0" applyBorder="0" applyAlignment="0" applyProtection="0"/>
    <xf numFmtId="0" fontId="25" fillId="39" borderId="0" applyNumberFormat="0" applyBorder="0" applyAlignment="0" applyProtection="0"/>
    <xf numFmtId="0" fontId="25" fillId="39" borderId="0" applyNumberFormat="0" applyBorder="0" applyAlignment="0" applyProtection="0"/>
    <xf numFmtId="0" fontId="25" fillId="39" borderId="0" applyNumberFormat="0" applyBorder="0" applyAlignment="0" applyProtection="0"/>
    <xf numFmtId="0" fontId="25" fillId="39" borderId="0" applyNumberFormat="0" applyBorder="0" applyAlignment="0" applyProtection="0"/>
    <xf numFmtId="0" fontId="25" fillId="39" borderId="0" applyNumberFormat="0" applyBorder="0" applyAlignment="0" applyProtection="0"/>
    <xf numFmtId="0" fontId="25" fillId="39" borderId="0" applyNumberFormat="0" applyBorder="0" applyAlignment="0" applyProtection="0"/>
    <xf numFmtId="0" fontId="25" fillId="39" borderId="0" applyNumberFormat="0" applyBorder="0" applyAlignment="0" applyProtection="0"/>
    <xf numFmtId="0" fontId="25" fillId="39" borderId="0" applyNumberFormat="0" applyBorder="0" applyAlignment="0" applyProtection="0"/>
    <xf numFmtId="0" fontId="25" fillId="39" borderId="0" applyNumberFormat="0" applyBorder="0" applyAlignment="0" applyProtection="0"/>
    <xf numFmtId="0" fontId="25" fillId="39" borderId="0" applyNumberFormat="0" applyBorder="0" applyAlignment="0" applyProtection="0"/>
    <xf numFmtId="0" fontId="25" fillId="39" borderId="0" applyNumberFormat="0" applyBorder="0" applyAlignment="0" applyProtection="0"/>
    <xf numFmtId="0" fontId="25" fillId="39" borderId="0" applyNumberFormat="0" applyBorder="0" applyAlignment="0" applyProtection="0"/>
    <xf numFmtId="0" fontId="25" fillId="39" borderId="0" applyNumberFormat="0" applyBorder="0" applyAlignment="0" applyProtection="0"/>
    <xf numFmtId="0" fontId="25" fillId="39" borderId="0" applyNumberFormat="0" applyBorder="0" applyAlignment="0" applyProtection="0"/>
    <xf numFmtId="0" fontId="25" fillId="39" borderId="0" applyNumberFormat="0" applyBorder="0" applyAlignment="0" applyProtection="0"/>
    <xf numFmtId="0" fontId="25" fillId="39" borderId="0" applyNumberFormat="0" applyBorder="0" applyAlignment="0" applyProtection="0"/>
    <xf numFmtId="0" fontId="25" fillId="39" borderId="0" applyNumberFormat="0" applyBorder="0" applyAlignment="0" applyProtection="0"/>
    <xf numFmtId="0" fontId="25" fillId="39" borderId="0" applyNumberFormat="0" applyBorder="0" applyAlignment="0" applyProtection="0"/>
    <xf numFmtId="0" fontId="25" fillId="39" borderId="0" applyNumberFormat="0" applyBorder="0" applyAlignment="0" applyProtection="0"/>
    <xf numFmtId="0" fontId="25" fillId="39" borderId="0" applyNumberFormat="0" applyBorder="0" applyAlignment="0" applyProtection="0"/>
    <xf numFmtId="0" fontId="25" fillId="39" borderId="0" applyNumberFormat="0" applyBorder="0" applyAlignment="0" applyProtection="0"/>
    <xf numFmtId="0" fontId="25" fillId="39" borderId="0" applyNumberFormat="0" applyBorder="0" applyAlignment="0" applyProtection="0"/>
    <xf numFmtId="0" fontId="25" fillId="39" borderId="0" applyNumberFormat="0" applyBorder="0" applyAlignment="0" applyProtection="0"/>
    <xf numFmtId="0" fontId="25" fillId="39" borderId="0" applyNumberFormat="0" applyBorder="0" applyAlignment="0" applyProtection="0"/>
    <xf numFmtId="0" fontId="25" fillId="39" borderId="0" applyNumberFormat="0" applyBorder="0" applyAlignment="0" applyProtection="0"/>
    <xf numFmtId="0" fontId="25" fillId="39" borderId="0" applyNumberFormat="0" applyBorder="0" applyAlignment="0" applyProtection="0"/>
    <xf numFmtId="0" fontId="25" fillId="39" borderId="0" applyNumberFormat="0" applyBorder="0" applyAlignment="0" applyProtection="0"/>
    <xf numFmtId="0" fontId="25" fillId="39" borderId="0" applyNumberFormat="0" applyBorder="0" applyAlignment="0" applyProtection="0"/>
    <xf numFmtId="0" fontId="25" fillId="39" borderId="0" applyNumberFormat="0" applyBorder="0" applyAlignment="0" applyProtection="0"/>
    <xf numFmtId="0" fontId="25" fillId="39" borderId="0" applyNumberFormat="0" applyBorder="0" applyAlignment="0" applyProtection="0"/>
    <xf numFmtId="0" fontId="25" fillId="39" borderId="0" applyNumberFormat="0" applyBorder="0" applyAlignment="0" applyProtection="0"/>
    <xf numFmtId="0" fontId="25" fillId="39" borderId="0" applyNumberFormat="0" applyBorder="0" applyAlignment="0" applyProtection="0"/>
    <xf numFmtId="0" fontId="25" fillId="39" borderId="0" applyNumberFormat="0" applyBorder="0" applyAlignment="0" applyProtection="0"/>
    <xf numFmtId="0" fontId="25" fillId="39" borderId="0" applyNumberFormat="0" applyBorder="0" applyAlignment="0" applyProtection="0"/>
    <xf numFmtId="0" fontId="25" fillId="39" borderId="0" applyNumberFormat="0" applyBorder="0" applyAlignment="0" applyProtection="0"/>
    <xf numFmtId="0" fontId="25" fillId="39" borderId="0" applyNumberFormat="0" applyBorder="0" applyAlignment="0" applyProtection="0"/>
    <xf numFmtId="0" fontId="25" fillId="39" borderId="0" applyNumberFormat="0" applyBorder="0" applyAlignment="0" applyProtection="0"/>
    <xf numFmtId="0" fontId="25" fillId="39" borderId="0" applyNumberFormat="0" applyBorder="0" applyAlignment="0" applyProtection="0"/>
    <xf numFmtId="0" fontId="25" fillId="39" borderId="0" applyNumberFormat="0" applyBorder="0" applyAlignment="0" applyProtection="0"/>
    <xf numFmtId="0" fontId="25" fillId="39" borderId="0" applyNumberFormat="0" applyBorder="0" applyAlignment="0" applyProtection="0"/>
    <xf numFmtId="0" fontId="25" fillId="39" borderId="0" applyNumberFormat="0" applyBorder="0" applyAlignment="0" applyProtection="0"/>
    <xf numFmtId="0" fontId="25" fillId="39" borderId="0" applyNumberFormat="0" applyBorder="0" applyAlignment="0" applyProtection="0"/>
    <xf numFmtId="0" fontId="25" fillId="39" borderId="0" applyNumberFormat="0" applyBorder="0" applyAlignment="0" applyProtection="0"/>
    <xf numFmtId="0" fontId="25" fillId="39" borderId="0" applyNumberFormat="0" applyBorder="0" applyAlignment="0" applyProtection="0"/>
    <xf numFmtId="0" fontId="25" fillId="39" borderId="0" applyNumberFormat="0" applyBorder="0" applyAlignment="0" applyProtection="0"/>
    <xf numFmtId="0" fontId="25" fillId="39" borderId="0" applyNumberFormat="0" applyBorder="0" applyAlignment="0" applyProtection="0"/>
    <xf numFmtId="0" fontId="25" fillId="39" borderId="0" applyNumberFormat="0" applyBorder="0" applyAlignment="0" applyProtection="0"/>
    <xf numFmtId="0" fontId="25" fillId="39" borderId="0" applyNumberFormat="0" applyBorder="0" applyAlignment="0" applyProtection="0"/>
    <xf numFmtId="0" fontId="25" fillId="39" borderId="0" applyNumberFormat="0" applyBorder="0" applyAlignment="0" applyProtection="0"/>
    <xf numFmtId="0" fontId="25" fillId="39" borderId="0" applyNumberFormat="0" applyBorder="0" applyAlignment="0" applyProtection="0"/>
    <xf numFmtId="0" fontId="25" fillId="39" borderId="0" applyNumberFormat="0" applyBorder="0" applyAlignment="0" applyProtection="0"/>
    <xf numFmtId="0" fontId="25" fillId="39" borderId="0" applyNumberFormat="0" applyBorder="0" applyAlignment="0" applyProtection="0"/>
    <xf numFmtId="0" fontId="25" fillId="39" borderId="0" applyNumberFormat="0" applyBorder="0" applyAlignment="0" applyProtection="0"/>
    <xf numFmtId="0" fontId="25" fillId="39" borderId="0" applyNumberFormat="0" applyBorder="0" applyAlignment="0" applyProtection="0"/>
    <xf numFmtId="0" fontId="25" fillId="39" borderId="0" applyNumberFormat="0" applyBorder="0" applyAlignment="0" applyProtection="0"/>
    <xf numFmtId="0" fontId="25" fillId="39" borderId="0" applyNumberFormat="0" applyBorder="0" applyAlignment="0" applyProtection="0"/>
    <xf numFmtId="0" fontId="25" fillId="39" borderId="0" applyNumberFormat="0" applyBorder="0" applyAlignment="0" applyProtection="0"/>
    <xf numFmtId="0" fontId="25" fillId="39" borderId="0" applyNumberFormat="0" applyBorder="0" applyAlignment="0" applyProtection="0"/>
    <xf numFmtId="0" fontId="25" fillId="39" borderId="0" applyNumberFormat="0" applyBorder="0" applyAlignment="0" applyProtection="0"/>
    <xf numFmtId="0" fontId="25" fillId="39" borderId="0" applyNumberFormat="0" applyBorder="0" applyAlignment="0" applyProtection="0"/>
    <xf numFmtId="0" fontId="25" fillId="39" borderId="0" applyNumberFormat="0" applyBorder="0" applyAlignment="0" applyProtection="0"/>
    <xf numFmtId="0" fontId="25" fillId="39" borderId="0" applyNumberFormat="0" applyBorder="0" applyAlignment="0" applyProtection="0"/>
    <xf numFmtId="0" fontId="25" fillId="39" borderId="0" applyNumberFormat="0" applyBorder="0" applyAlignment="0" applyProtection="0"/>
    <xf numFmtId="0" fontId="25" fillId="39" borderId="0" applyNumberFormat="0" applyBorder="0" applyAlignment="0" applyProtection="0"/>
    <xf numFmtId="0" fontId="25" fillId="39" borderId="0" applyNumberFormat="0" applyBorder="0" applyAlignment="0" applyProtection="0"/>
    <xf numFmtId="0" fontId="25" fillId="39" borderId="0" applyNumberFormat="0" applyBorder="0" applyAlignment="0" applyProtection="0"/>
    <xf numFmtId="0" fontId="25" fillId="39" borderId="0" applyNumberFormat="0" applyBorder="0" applyAlignment="0" applyProtection="0"/>
    <xf numFmtId="0" fontId="25" fillId="39" borderId="0" applyNumberFormat="0" applyBorder="0" applyAlignment="0" applyProtection="0"/>
    <xf numFmtId="0" fontId="25" fillId="40" borderId="0" applyNumberFormat="0" applyBorder="0" applyAlignment="0" applyProtection="0"/>
    <xf numFmtId="0" fontId="25" fillId="40" borderId="0" applyNumberFormat="0" applyBorder="0" applyAlignment="0" applyProtection="0"/>
    <xf numFmtId="0" fontId="25" fillId="40" borderId="0" applyNumberFormat="0" applyBorder="0" applyAlignment="0" applyProtection="0"/>
    <xf numFmtId="0" fontId="25" fillId="40" borderId="0" applyNumberFormat="0" applyBorder="0" applyAlignment="0" applyProtection="0"/>
    <xf numFmtId="0" fontId="25" fillId="40" borderId="0" applyNumberFormat="0" applyBorder="0" applyAlignment="0" applyProtection="0"/>
    <xf numFmtId="0" fontId="25" fillId="40" borderId="0" applyNumberFormat="0" applyBorder="0" applyAlignment="0" applyProtection="0"/>
    <xf numFmtId="0" fontId="25" fillId="40" borderId="0" applyNumberFormat="0" applyBorder="0" applyAlignment="0" applyProtection="0"/>
    <xf numFmtId="0" fontId="25" fillId="40" borderId="0" applyNumberFormat="0" applyBorder="0" applyAlignment="0" applyProtection="0"/>
    <xf numFmtId="0" fontId="25" fillId="40" borderId="0" applyNumberFormat="0" applyBorder="0" applyAlignment="0" applyProtection="0"/>
    <xf numFmtId="0" fontId="25" fillId="40" borderId="0" applyNumberFormat="0" applyBorder="0" applyAlignment="0" applyProtection="0"/>
    <xf numFmtId="0" fontId="25" fillId="40" borderId="0" applyNumberFormat="0" applyBorder="0" applyAlignment="0" applyProtection="0"/>
    <xf numFmtId="0" fontId="25" fillId="40" borderId="0" applyNumberFormat="0" applyBorder="0" applyAlignment="0" applyProtection="0"/>
    <xf numFmtId="0" fontId="25" fillId="40" borderId="0" applyNumberFormat="0" applyBorder="0" applyAlignment="0" applyProtection="0"/>
    <xf numFmtId="0" fontId="25" fillId="40" borderId="0" applyNumberFormat="0" applyBorder="0" applyAlignment="0" applyProtection="0"/>
    <xf numFmtId="0" fontId="25" fillId="40" borderId="0" applyNumberFormat="0" applyBorder="0" applyAlignment="0" applyProtection="0"/>
    <xf numFmtId="0" fontId="25" fillId="40" borderId="0" applyNumberFormat="0" applyBorder="0" applyAlignment="0" applyProtection="0"/>
    <xf numFmtId="0" fontId="25" fillId="40" borderId="0" applyNumberFormat="0" applyBorder="0" applyAlignment="0" applyProtection="0"/>
    <xf numFmtId="0" fontId="25" fillId="40" borderId="0" applyNumberFormat="0" applyBorder="0" applyAlignment="0" applyProtection="0"/>
    <xf numFmtId="0" fontId="25" fillId="40" borderId="0" applyNumberFormat="0" applyBorder="0" applyAlignment="0" applyProtection="0"/>
    <xf numFmtId="0" fontId="25" fillId="40" borderId="0" applyNumberFormat="0" applyBorder="0" applyAlignment="0" applyProtection="0"/>
    <xf numFmtId="0" fontId="25" fillId="40" borderId="0" applyNumberFormat="0" applyBorder="0" applyAlignment="0" applyProtection="0"/>
    <xf numFmtId="0" fontId="25" fillId="40" borderId="0" applyNumberFormat="0" applyBorder="0" applyAlignment="0" applyProtection="0"/>
    <xf numFmtId="0" fontId="25" fillId="40" borderId="0" applyNumberFormat="0" applyBorder="0" applyAlignment="0" applyProtection="0"/>
    <xf numFmtId="0" fontId="25" fillId="40" borderId="0" applyNumberFormat="0" applyBorder="0" applyAlignment="0" applyProtection="0"/>
    <xf numFmtId="0" fontId="25" fillId="40" borderId="0" applyNumberFormat="0" applyBorder="0" applyAlignment="0" applyProtection="0"/>
    <xf numFmtId="0" fontId="25" fillId="40" borderId="0" applyNumberFormat="0" applyBorder="0" applyAlignment="0" applyProtection="0"/>
    <xf numFmtId="0" fontId="25" fillId="40" borderId="0" applyNumberFormat="0" applyBorder="0" applyAlignment="0" applyProtection="0"/>
    <xf numFmtId="0" fontId="25" fillId="40" borderId="0" applyNumberFormat="0" applyBorder="0" applyAlignment="0" applyProtection="0"/>
    <xf numFmtId="0" fontId="25" fillId="40" borderId="0" applyNumberFormat="0" applyBorder="0" applyAlignment="0" applyProtection="0"/>
    <xf numFmtId="0" fontId="25" fillId="40" borderId="0" applyNumberFormat="0" applyBorder="0" applyAlignment="0" applyProtection="0"/>
    <xf numFmtId="0" fontId="25" fillId="40" borderId="0" applyNumberFormat="0" applyBorder="0" applyAlignment="0" applyProtection="0"/>
    <xf numFmtId="0" fontId="25" fillId="40" borderId="0" applyNumberFormat="0" applyBorder="0" applyAlignment="0" applyProtection="0"/>
    <xf numFmtId="0" fontId="25" fillId="40" borderId="0" applyNumberFormat="0" applyBorder="0" applyAlignment="0" applyProtection="0"/>
    <xf numFmtId="0" fontId="25" fillId="40" borderId="0" applyNumberFormat="0" applyBorder="0" applyAlignment="0" applyProtection="0"/>
    <xf numFmtId="0" fontId="25" fillId="40" borderId="0" applyNumberFormat="0" applyBorder="0" applyAlignment="0" applyProtection="0"/>
    <xf numFmtId="0" fontId="25" fillId="40" borderId="0" applyNumberFormat="0" applyBorder="0" applyAlignment="0" applyProtection="0"/>
    <xf numFmtId="0" fontId="25" fillId="40" borderId="0" applyNumberFormat="0" applyBorder="0" applyAlignment="0" applyProtection="0"/>
    <xf numFmtId="0" fontId="25" fillId="40" borderId="0" applyNumberFormat="0" applyBorder="0" applyAlignment="0" applyProtection="0"/>
    <xf numFmtId="0" fontId="25" fillId="40" borderId="0" applyNumberFormat="0" applyBorder="0" applyAlignment="0" applyProtection="0"/>
    <xf numFmtId="0" fontId="25" fillId="40" borderId="0" applyNumberFormat="0" applyBorder="0" applyAlignment="0" applyProtection="0"/>
    <xf numFmtId="0" fontId="25" fillId="40" borderId="0" applyNumberFormat="0" applyBorder="0" applyAlignment="0" applyProtection="0"/>
    <xf numFmtId="0" fontId="25" fillId="40" borderId="0" applyNumberFormat="0" applyBorder="0" applyAlignment="0" applyProtection="0"/>
    <xf numFmtId="0" fontId="25" fillId="40" borderId="0" applyNumberFormat="0" applyBorder="0" applyAlignment="0" applyProtection="0"/>
    <xf numFmtId="0" fontId="25" fillId="40" borderId="0" applyNumberFormat="0" applyBorder="0" applyAlignment="0" applyProtection="0"/>
    <xf numFmtId="0" fontId="25" fillId="40" borderId="0" applyNumberFormat="0" applyBorder="0" applyAlignment="0" applyProtection="0"/>
    <xf numFmtId="0" fontId="25" fillId="40" borderId="0" applyNumberFormat="0" applyBorder="0" applyAlignment="0" applyProtection="0"/>
    <xf numFmtId="0" fontId="25" fillId="40" borderId="0" applyNumberFormat="0" applyBorder="0" applyAlignment="0" applyProtection="0"/>
    <xf numFmtId="0" fontId="25" fillId="40" borderId="0" applyNumberFormat="0" applyBorder="0" applyAlignment="0" applyProtection="0"/>
    <xf numFmtId="0" fontId="25" fillId="40" borderId="0" applyNumberFormat="0" applyBorder="0" applyAlignment="0" applyProtection="0"/>
    <xf numFmtId="0" fontId="25" fillId="40" borderId="0" applyNumberFormat="0" applyBorder="0" applyAlignment="0" applyProtection="0"/>
    <xf numFmtId="0" fontId="25" fillId="40" borderId="0" applyNumberFormat="0" applyBorder="0" applyAlignment="0" applyProtection="0"/>
    <xf numFmtId="0" fontId="25" fillId="40" borderId="0" applyNumberFormat="0" applyBorder="0" applyAlignment="0" applyProtection="0"/>
    <xf numFmtId="0" fontId="25" fillId="40" borderId="0" applyNumberFormat="0" applyBorder="0" applyAlignment="0" applyProtection="0"/>
    <xf numFmtId="0" fontId="25" fillId="40" borderId="0" applyNumberFormat="0" applyBorder="0" applyAlignment="0" applyProtection="0"/>
    <xf numFmtId="0" fontId="25" fillId="40" borderId="0" applyNumberFormat="0" applyBorder="0" applyAlignment="0" applyProtection="0"/>
    <xf numFmtId="0" fontId="25" fillId="40" borderId="0" applyNumberFormat="0" applyBorder="0" applyAlignment="0" applyProtection="0"/>
    <xf numFmtId="0" fontId="25" fillId="40" borderId="0" applyNumberFormat="0" applyBorder="0" applyAlignment="0" applyProtection="0"/>
    <xf numFmtId="0" fontId="25" fillId="40" borderId="0" applyNumberFormat="0" applyBorder="0" applyAlignment="0" applyProtection="0"/>
    <xf numFmtId="0" fontId="25" fillId="40" borderId="0" applyNumberFormat="0" applyBorder="0" applyAlignment="0" applyProtection="0"/>
    <xf numFmtId="0" fontId="25" fillId="40" borderId="0" applyNumberFormat="0" applyBorder="0" applyAlignment="0" applyProtection="0"/>
    <xf numFmtId="0" fontId="25" fillId="40" borderId="0" applyNumberFormat="0" applyBorder="0" applyAlignment="0" applyProtection="0"/>
    <xf numFmtId="0" fontId="25" fillId="40" borderId="0" applyNumberFormat="0" applyBorder="0" applyAlignment="0" applyProtection="0"/>
    <xf numFmtId="0" fontId="25" fillId="40" borderId="0" applyNumberFormat="0" applyBorder="0" applyAlignment="0" applyProtection="0"/>
    <xf numFmtId="0" fontId="25" fillId="40" borderId="0" applyNumberFormat="0" applyBorder="0" applyAlignment="0" applyProtection="0"/>
    <xf numFmtId="0" fontId="25" fillId="40" borderId="0" applyNumberFormat="0" applyBorder="0" applyAlignment="0" applyProtection="0"/>
    <xf numFmtId="0" fontId="25" fillId="40" borderId="0" applyNumberFormat="0" applyBorder="0" applyAlignment="0" applyProtection="0"/>
    <xf numFmtId="0" fontId="25" fillId="40" borderId="0" applyNumberFormat="0" applyBorder="0" applyAlignment="0" applyProtection="0"/>
    <xf numFmtId="0" fontId="25" fillId="40" borderId="0" applyNumberFormat="0" applyBorder="0" applyAlignment="0" applyProtection="0"/>
    <xf numFmtId="0" fontId="25" fillId="40" borderId="0" applyNumberFormat="0" applyBorder="0" applyAlignment="0" applyProtection="0"/>
    <xf numFmtId="0" fontId="25" fillId="40" borderId="0" applyNumberFormat="0" applyBorder="0" applyAlignment="0" applyProtection="0"/>
    <xf numFmtId="0" fontId="25" fillId="40" borderId="0" applyNumberFormat="0" applyBorder="0" applyAlignment="0" applyProtection="0"/>
    <xf numFmtId="0" fontId="25" fillId="40" borderId="0" applyNumberFormat="0" applyBorder="0" applyAlignment="0" applyProtection="0"/>
    <xf numFmtId="0" fontId="25" fillId="40" borderId="0" applyNumberFormat="0" applyBorder="0" applyAlignment="0" applyProtection="0"/>
    <xf numFmtId="0" fontId="25" fillId="40" borderId="0" applyNumberFormat="0" applyBorder="0" applyAlignment="0" applyProtection="0"/>
    <xf numFmtId="0" fontId="25" fillId="40" borderId="0" applyNumberFormat="0" applyBorder="0" applyAlignment="0" applyProtection="0"/>
    <xf numFmtId="0" fontId="25" fillId="40" borderId="0" applyNumberFormat="0" applyBorder="0" applyAlignment="0" applyProtection="0"/>
    <xf numFmtId="0" fontId="25" fillId="40" borderId="0" applyNumberFormat="0" applyBorder="0" applyAlignment="0" applyProtection="0"/>
    <xf numFmtId="0" fontId="25" fillId="40" borderId="0" applyNumberFormat="0" applyBorder="0" applyAlignment="0" applyProtection="0"/>
    <xf numFmtId="0" fontId="25" fillId="40" borderId="0" applyNumberFormat="0" applyBorder="0" applyAlignment="0" applyProtection="0"/>
    <xf numFmtId="0" fontId="25" fillId="40" borderId="0" applyNumberFormat="0" applyBorder="0" applyAlignment="0" applyProtection="0"/>
    <xf numFmtId="0" fontId="25" fillId="40" borderId="0" applyNumberFormat="0" applyBorder="0" applyAlignment="0" applyProtection="0"/>
    <xf numFmtId="0" fontId="25" fillId="40" borderId="0" applyNumberFormat="0" applyBorder="0" applyAlignment="0" applyProtection="0"/>
    <xf numFmtId="0" fontId="25" fillId="40" borderId="0" applyNumberFormat="0" applyBorder="0" applyAlignment="0" applyProtection="0"/>
    <xf numFmtId="0" fontId="25" fillId="40" borderId="0" applyNumberFormat="0" applyBorder="0" applyAlignment="0" applyProtection="0"/>
    <xf numFmtId="0" fontId="25" fillId="40" borderId="0" applyNumberFormat="0" applyBorder="0" applyAlignment="0" applyProtection="0"/>
    <xf numFmtId="0" fontId="25" fillId="40" borderId="0" applyNumberFormat="0" applyBorder="0" applyAlignment="0" applyProtection="0"/>
    <xf numFmtId="0" fontId="25" fillId="40" borderId="0" applyNumberFormat="0" applyBorder="0" applyAlignment="0" applyProtection="0"/>
    <xf numFmtId="0" fontId="25" fillId="40" borderId="0" applyNumberFormat="0" applyBorder="0" applyAlignment="0" applyProtection="0"/>
    <xf numFmtId="0" fontId="25" fillId="40" borderId="0" applyNumberFormat="0" applyBorder="0" applyAlignment="0" applyProtection="0"/>
    <xf numFmtId="0" fontId="25" fillId="40" borderId="0" applyNumberFormat="0" applyBorder="0" applyAlignment="0" applyProtection="0"/>
    <xf numFmtId="0" fontId="25" fillId="40" borderId="0" applyNumberFormat="0" applyBorder="0" applyAlignment="0" applyProtection="0"/>
    <xf numFmtId="0" fontId="25" fillId="40" borderId="0" applyNumberFormat="0" applyBorder="0" applyAlignment="0" applyProtection="0"/>
    <xf numFmtId="0" fontId="25" fillId="40" borderId="0" applyNumberFormat="0" applyBorder="0" applyAlignment="0" applyProtection="0"/>
    <xf numFmtId="0" fontId="25" fillId="40" borderId="0" applyNumberFormat="0" applyBorder="0" applyAlignment="0" applyProtection="0"/>
    <xf numFmtId="0" fontId="25" fillId="40" borderId="0" applyNumberFormat="0" applyBorder="0" applyAlignment="0" applyProtection="0"/>
    <xf numFmtId="0" fontId="25" fillId="40" borderId="0" applyNumberFormat="0" applyBorder="0" applyAlignment="0" applyProtection="0"/>
    <xf numFmtId="0" fontId="25" fillId="40" borderId="0" applyNumberFormat="0" applyBorder="0" applyAlignment="0" applyProtection="0"/>
    <xf numFmtId="0" fontId="25" fillId="40" borderId="0" applyNumberFormat="0" applyBorder="0" applyAlignment="0" applyProtection="0"/>
    <xf numFmtId="0" fontId="25" fillId="40" borderId="0" applyNumberFormat="0" applyBorder="0" applyAlignment="0" applyProtection="0"/>
    <xf numFmtId="0" fontId="25" fillId="40" borderId="0" applyNumberFormat="0" applyBorder="0" applyAlignment="0" applyProtection="0"/>
    <xf numFmtId="0" fontId="25" fillId="40" borderId="0" applyNumberFormat="0" applyBorder="0" applyAlignment="0" applyProtection="0"/>
    <xf numFmtId="0" fontId="25" fillId="40" borderId="0" applyNumberFormat="0" applyBorder="0" applyAlignment="0" applyProtection="0"/>
    <xf numFmtId="0" fontId="25" fillId="40" borderId="0" applyNumberFormat="0" applyBorder="0" applyAlignment="0" applyProtection="0"/>
    <xf numFmtId="0" fontId="25" fillId="40" borderId="0" applyNumberFormat="0" applyBorder="0" applyAlignment="0" applyProtection="0"/>
    <xf numFmtId="0" fontId="25" fillId="40" borderId="0" applyNumberFormat="0" applyBorder="0" applyAlignment="0" applyProtection="0"/>
    <xf numFmtId="0" fontId="25" fillId="40" borderId="0" applyNumberFormat="0" applyBorder="0" applyAlignment="0" applyProtection="0"/>
    <xf numFmtId="0" fontId="25" fillId="41" borderId="0" applyNumberFormat="0" applyBorder="0" applyAlignment="0" applyProtection="0"/>
    <xf numFmtId="0" fontId="25" fillId="41" borderId="0" applyNumberFormat="0" applyBorder="0" applyAlignment="0" applyProtection="0"/>
    <xf numFmtId="0" fontId="25" fillId="41" borderId="0" applyNumberFormat="0" applyBorder="0" applyAlignment="0" applyProtection="0"/>
    <xf numFmtId="0" fontId="25" fillId="41" borderId="0" applyNumberFormat="0" applyBorder="0" applyAlignment="0" applyProtection="0"/>
    <xf numFmtId="0" fontId="25" fillId="41" borderId="0" applyNumberFormat="0" applyBorder="0" applyAlignment="0" applyProtection="0"/>
    <xf numFmtId="0" fontId="25" fillId="41" borderId="0" applyNumberFormat="0" applyBorder="0" applyAlignment="0" applyProtection="0"/>
    <xf numFmtId="0" fontId="25" fillId="41" borderId="0" applyNumberFormat="0" applyBorder="0" applyAlignment="0" applyProtection="0"/>
    <xf numFmtId="0" fontId="25" fillId="41" borderId="0" applyNumberFormat="0" applyBorder="0" applyAlignment="0" applyProtection="0"/>
    <xf numFmtId="0" fontId="25" fillId="41" borderId="0" applyNumberFormat="0" applyBorder="0" applyAlignment="0" applyProtection="0"/>
    <xf numFmtId="0" fontId="25" fillId="41" borderId="0" applyNumberFormat="0" applyBorder="0" applyAlignment="0" applyProtection="0"/>
    <xf numFmtId="0" fontId="25" fillId="41" borderId="0" applyNumberFormat="0" applyBorder="0" applyAlignment="0" applyProtection="0"/>
    <xf numFmtId="0" fontId="25" fillId="41" borderId="0" applyNumberFormat="0" applyBorder="0" applyAlignment="0" applyProtection="0"/>
    <xf numFmtId="0" fontId="25" fillId="41" borderId="0" applyNumberFormat="0" applyBorder="0" applyAlignment="0" applyProtection="0"/>
    <xf numFmtId="0" fontId="25" fillId="41" borderId="0" applyNumberFormat="0" applyBorder="0" applyAlignment="0" applyProtection="0"/>
    <xf numFmtId="0" fontId="25" fillId="41" borderId="0" applyNumberFormat="0" applyBorder="0" applyAlignment="0" applyProtection="0"/>
    <xf numFmtId="0" fontId="25" fillId="41" borderId="0" applyNumberFormat="0" applyBorder="0" applyAlignment="0" applyProtection="0"/>
    <xf numFmtId="0" fontId="25" fillId="41" borderId="0" applyNumberFormat="0" applyBorder="0" applyAlignment="0" applyProtection="0"/>
    <xf numFmtId="0" fontId="25" fillId="41" borderId="0" applyNumberFormat="0" applyBorder="0" applyAlignment="0" applyProtection="0"/>
    <xf numFmtId="0" fontId="25" fillId="41" borderId="0" applyNumberFormat="0" applyBorder="0" applyAlignment="0" applyProtection="0"/>
    <xf numFmtId="0" fontId="25" fillId="41" borderId="0" applyNumberFormat="0" applyBorder="0" applyAlignment="0" applyProtection="0"/>
    <xf numFmtId="0" fontId="25" fillId="41" borderId="0" applyNumberFormat="0" applyBorder="0" applyAlignment="0" applyProtection="0"/>
    <xf numFmtId="0" fontId="25" fillId="41" borderId="0" applyNumberFormat="0" applyBorder="0" applyAlignment="0" applyProtection="0"/>
    <xf numFmtId="0" fontId="25" fillId="41" borderId="0" applyNumberFormat="0" applyBorder="0" applyAlignment="0" applyProtection="0"/>
    <xf numFmtId="0" fontId="25" fillId="41" borderId="0" applyNumberFormat="0" applyBorder="0" applyAlignment="0" applyProtection="0"/>
    <xf numFmtId="0" fontId="25" fillId="41" borderId="0" applyNumberFormat="0" applyBorder="0" applyAlignment="0" applyProtection="0"/>
    <xf numFmtId="0" fontId="25" fillId="41" borderId="0" applyNumberFormat="0" applyBorder="0" applyAlignment="0" applyProtection="0"/>
    <xf numFmtId="0" fontId="25" fillId="41" borderId="0" applyNumberFormat="0" applyBorder="0" applyAlignment="0" applyProtection="0"/>
    <xf numFmtId="0" fontId="25" fillId="41" borderId="0" applyNumberFormat="0" applyBorder="0" applyAlignment="0" applyProtection="0"/>
    <xf numFmtId="0" fontId="25" fillId="41" borderId="0" applyNumberFormat="0" applyBorder="0" applyAlignment="0" applyProtection="0"/>
    <xf numFmtId="0" fontId="25" fillId="41" borderId="0" applyNumberFormat="0" applyBorder="0" applyAlignment="0" applyProtection="0"/>
    <xf numFmtId="0" fontId="25" fillId="41" borderId="0" applyNumberFormat="0" applyBorder="0" applyAlignment="0" applyProtection="0"/>
    <xf numFmtId="0" fontId="25" fillId="41" borderId="0" applyNumberFormat="0" applyBorder="0" applyAlignment="0" applyProtection="0"/>
    <xf numFmtId="0" fontId="25" fillId="41" borderId="0" applyNumberFormat="0" applyBorder="0" applyAlignment="0" applyProtection="0"/>
    <xf numFmtId="0" fontId="25" fillId="41" borderId="0" applyNumberFormat="0" applyBorder="0" applyAlignment="0" applyProtection="0"/>
    <xf numFmtId="0" fontId="25" fillId="41" borderId="0" applyNumberFormat="0" applyBorder="0" applyAlignment="0" applyProtection="0"/>
    <xf numFmtId="0" fontId="25" fillId="41" borderId="0" applyNumberFormat="0" applyBorder="0" applyAlignment="0" applyProtection="0"/>
    <xf numFmtId="0" fontId="25" fillId="41" borderId="0" applyNumberFormat="0" applyBorder="0" applyAlignment="0" applyProtection="0"/>
    <xf numFmtId="0" fontId="25" fillId="41" borderId="0" applyNumberFormat="0" applyBorder="0" applyAlignment="0" applyProtection="0"/>
    <xf numFmtId="0" fontId="25" fillId="41" borderId="0" applyNumberFormat="0" applyBorder="0" applyAlignment="0" applyProtection="0"/>
    <xf numFmtId="0" fontId="25" fillId="41" borderId="0" applyNumberFormat="0" applyBorder="0" applyAlignment="0" applyProtection="0"/>
    <xf numFmtId="0" fontId="25" fillId="41" borderId="0" applyNumberFormat="0" applyBorder="0" applyAlignment="0" applyProtection="0"/>
    <xf numFmtId="0" fontId="25" fillId="41" borderId="0" applyNumberFormat="0" applyBorder="0" applyAlignment="0" applyProtection="0"/>
    <xf numFmtId="0" fontId="25" fillId="41" borderId="0" applyNumberFormat="0" applyBorder="0" applyAlignment="0" applyProtection="0"/>
    <xf numFmtId="0" fontId="25" fillId="41" borderId="0" applyNumberFormat="0" applyBorder="0" applyAlignment="0" applyProtection="0"/>
    <xf numFmtId="0" fontId="25" fillId="41" borderId="0" applyNumberFormat="0" applyBorder="0" applyAlignment="0" applyProtection="0"/>
    <xf numFmtId="0" fontId="25" fillId="41" borderId="0" applyNumberFormat="0" applyBorder="0" applyAlignment="0" applyProtection="0"/>
    <xf numFmtId="0" fontId="25" fillId="41" borderId="0" applyNumberFormat="0" applyBorder="0" applyAlignment="0" applyProtection="0"/>
    <xf numFmtId="0" fontId="25" fillId="41" borderId="0" applyNumberFormat="0" applyBorder="0" applyAlignment="0" applyProtection="0"/>
    <xf numFmtId="0" fontId="25" fillId="41" borderId="0" applyNumberFormat="0" applyBorder="0" applyAlignment="0" applyProtection="0"/>
    <xf numFmtId="0" fontId="25" fillId="41" borderId="0" applyNumberFormat="0" applyBorder="0" applyAlignment="0" applyProtection="0"/>
    <xf numFmtId="0" fontId="25" fillId="41" borderId="0" applyNumberFormat="0" applyBorder="0" applyAlignment="0" applyProtection="0"/>
    <xf numFmtId="0" fontId="25" fillId="41" borderId="0" applyNumberFormat="0" applyBorder="0" applyAlignment="0" applyProtection="0"/>
    <xf numFmtId="0" fontId="25" fillId="41" borderId="0" applyNumberFormat="0" applyBorder="0" applyAlignment="0" applyProtection="0"/>
    <xf numFmtId="0" fontId="25" fillId="41" borderId="0" applyNumberFormat="0" applyBorder="0" applyAlignment="0" applyProtection="0"/>
    <xf numFmtId="0" fontId="25" fillId="41" borderId="0" applyNumberFormat="0" applyBorder="0" applyAlignment="0" applyProtection="0"/>
    <xf numFmtId="0" fontId="25" fillId="41" borderId="0" applyNumberFormat="0" applyBorder="0" applyAlignment="0" applyProtection="0"/>
    <xf numFmtId="0" fontId="25" fillId="41" borderId="0" applyNumberFormat="0" applyBorder="0" applyAlignment="0" applyProtection="0"/>
    <xf numFmtId="0" fontId="25" fillId="41" borderId="0" applyNumberFormat="0" applyBorder="0" applyAlignment="0" applyProtection="0"/>
    <xf numFmtId="0" fontId="25" fillId="41" borderId="0" applyNumberFormat="0" applyBorder="0" applyAlignment="0" applyProtection="0"/>
    <xf numFmtId="0" fontId="25" fillId="41" borderId="0" applyNumberFormat="0" applyBorder="0" applyAlignment="0" applyProtection="0"/>
    <xf numFmtId="0" fontId="25" fillId="41" borderId="0" applyNumberFormat="0" applyBorder="0" applyAlignment="0" applyProtection="0"/>
    <xf numFmtId="0" fontId="25" fillId="41" borderId="0" applyNumberFormat="0" applyBorder="0" applyAlignment="0" applyProtection="0"/>
    <xf numFmtId="0" fontId="25" fillId="41" borderId="0" applyNumberFormat="0" applyBorder="0" applyAlignment="0" applyProtection="0"/>
    <xf numFmtId="0" fontId="25" fillId="41" borderId="0" applyNumberFormat="0" applyBorder="0" applyAlignment="0" applyProtection="0"/>
    <xf numFmtId="0" fontId="25" fillId="41" borderId="0" applyNumberFormat="0" applyBorder="0" applyAlignment="0" applyProtection="0"/>
    <xf numFmtId="0" fontId="25" fillId="41" borderId="0" applyNumberFormat="0" applyBorder="0" applyAlignment="0" applyProtection="0"/>
    <xf numFmtId="0" fontId="25" fillId="41" borderId="0" applyNumberFormat="0" applyBorder="0" applyAlignment="0" applyProtection="0"/>
    <xf numFmtId="0" fontId="25" fillId="41" borderId="0" applyNumberFormat="0" applyBorder="0" applyAlignment="0" applyProtection="0"/>
    <xf numFmtId="0" fontId="25" fillId="41" borderId="0" applyNumberFormat="0" applyBorder="0" applyAlignment="0" applyProtection="0"/>
    <xf numFmtId="0" fontId="25" fillId="41" borderId="0" applyNumberFormat="0" applyBorder="0" applyAlignment="0" applyProtection="0"/>
    <xf numFmtId="0" fontId="25" fillId="41" borderId="0" applyNumberFormat="0" applyBorder="0" applyAlignment="0" applyProtection="0"/>
    <xf numFmtId="0" fontId="25" fillId="41" borderId="0" applyNumberFormat="0" applyBorder="0" applyAlignment="0" applyProtection="0"/>
    <xf numFmtId="0" fontId="25" fillId="41" borderId="0" applyNumberFormat="0" applyBorder="0" applyAlignment="0" applyProtection="0"/>
    <xf numFmtId="0" fontId="25" fillId="41" borderId="0" applyNumberFormat="0" applyBorder="0" applyAlignment="0" applyProtection="0"/>
    <xf numFmtId="0" fontId="25" fillId="41" borderId="0" applyNumberFormat="0" applyBorder="0" applyAlignment="0" applyProtection="0"/>
    <xf numFmtId="0" fontId="25" fillId="41" borderId="0" applyNumberFormat="0" applyBorder="0" applyAlignment="0" applyProtection="0"/>
    <xf numFmtId="0" fontId="25" fillId="41" borderId="0" applyNumberFormat="0" applyBorder="0" applyAlignment="0" applyProtection="0"/>
    <xf numFmtId="0" fontId="25" fillId="41" borderId="0" applyNumberFormat="0" applyBorder="0" applyAlignment="0" applyProtection="0"/>
    <xf numFmtId="0" fontId="25" fillId="41" borderId="0" applyNumberFormat="0" applyBorder="0" applyAlignment="0" applyProtection="0"/>
    <xf numFmtId="0" fontId="25" fillId="41" borderId="0" applyNumberFormat="0" applyBorder="0" applyAlignment="0" applyProtection="0"/>
    <xf numFmtId="0" fontId="25" fillId="41" borderId="0" applyNumberFormat="0" applyBorder="0" applyAlignment="0" applyProtection="0"/>
    <xf numFmtId="0" fontId="25" fillId="41" borderId="0" applyNumberFormat="0" applyBorder="0" applyAlignment="0" applyProtection="0"/>
    <xf numFmtId="0" fontId="25" fillId="41" borderId="0" applyNumberFormat="0" applyBorder="0" applyAlignment="0" applyProtection="0"/>
    <xf numFmtId="0" fontId="25" fillId="41" borderId="0" applyNumberFormat="0" applyBorder="0" applyAlignment="0" applyProtection="0"/>
    <xf numFmtId="0" fontId="25" fillId="41" borderId="0" applyNumberFormat="0" applyBorder="0" applyAlignment="0" applyProtection="0"/>
    <xf numFmtId="0" fontId="25" fillId="41" borderId="0" applyNumberFormat="0" applyBorder="0" applyAlignment="0" applyProtection="0"/>
    <xf numFmtId="0" fontId="25" fillId="41" borderId="0" applyNumberFormat="0" applyBorder="0" applyAlignment="0" applyProtection="0"/>
    <xf numFmtId="0" fontId="25" fillId="41" borderId="0" applyNumberFormat="0" applyBorder="0" applyAlignment="0" applyProtection="0"/>
    <xf numFmtId="0" fontId="25" fillId="41" borderId="0" applyNumberFormat="0" applyBorder="0" applyAlignment="0" applyProtection="0"/>
    <xf numFmtId="0" fontId="25" fillId="41" borderId="0" applyNumberFormat="0" applyBorder="0" applyAlignment="0" applyProtection="0"/>
    <xf numFmtId="0" fontId="25" fillId="41" borderId="0" applyNumberFormat="0" applyBorder="0" applyAlignment="0" applyProtection="0"/>
    <xf numFmtId="0" fontId="25" fillId="41" borderId="0" applyNumberFormat="0" applyBorder="0" applyAlignment="0" applyProtection="0"/>
    <xf numFmtId="0" fontId="25" fillId="41" borderId="0" applyNumberFormat="0" applyBorder="0" applyAlignment="0" applyProtection="0"/>
    <xf numFmtId="0" fontId="25" fillId="41" borderId="0" applyNumberFormat="0" applyBorder="0" applyAlignment="0" applyProtection="0"/>
    <xf numFmtId="0" fontId="25" fillId="41" borderId="0" applyNumberFormat="0" applyBorder="0" applyAlignment="0" applyProtection="0"/>
    <xf numFmtId="0" fontId="25" fillId="41" borderId="0" applyNumberFormat="0" applyBorder="0" applyAlignment="0" applyProtection="0"/>
    <xf numFmtId="0" fontId="25" fillId="41" borderId="0" applyNumberFormat="0" applyBorder="0" applyAlignment="0" applyProtection="0"/>
    <xf numFmtId="0" fontId="25" fillId="41" borderId="0" applyNumberFormat="0" applyBorder="0" applyAlignment="0" applyProtection="0"/>
    <xf numFmtId="0" fontId="25" fillId="41" borderId="0" applyNumberFormat="0" applyBorder="0" applyAlignment="0" applyProtection="0"/>
    <xf numFmtId="0" fontId="25" fillId="41" borderId="0" applyNumberFormat="0" applyBorder="0" applyAlignment="0" applyProtection="0"/>
    <xf numFmtId="0" fontId="25" fillId="41" borderId="0" applyNumberFormat="0" applyBorder="0" applyAlignment="0" applyProtection="0"/>
    <xf numFmtId="0" fontId="25" fillId="41" borderId="0" applyNumberFormat="0" applyBorder="0" applyAlignment="0" applyProtection="0"/>
    <xf numFmtId="0" fontId="25" fillId="41" borderId="0" applyNumberFormat="0" applyBorder="0" applyAlignment="0" applyProtection="0"/>
    <xf numFmtId="0" fontId="25" fillId="41" borderId="0" applyNumberFormat="0" applyBorder="0" applyAlignment="0" applyProtection="0"/>
    <xf numFmtId="0" fontId="25" fillId="41" borderId="0" applyNumberFormat="0" applyBorder="0" applyAlignment="0" applyProtection="0"/>
    <xf numFmtId="0" fontId="25" fillId="41" borderId="0" applyNumberFormat="0" applyBorder="0" applyAlignment="0" applyProtection="0"/>
    <xf numFmtId="0" fontId="25" fillId="42" borderId="0" applyNumberFormat="0" applyBorder="0" applyAlignment="0" applyProtection="0"/>
    <xf numFmtId="0" fontId="25" fillId="42" borderId="0" applyNumberFormat="0" applyBorder="0" applyAlignment="0" applyProtection="0"/>
    <xf numFmtId="0" fontId="25" fillId="42" borderId="0" applyNumberFormat="0" applyBorder="0" applyAlignment="0" applyProtection="0"/>
    <xf numFmtId="0" fontId="25" fillId="42" borderId="0" applyNumberFormat="0" applyBorder="0" applyAlignment="0" applyProtection="0"/>
    <xf numFmtId="0" fontId="25" fillId="42" borderId="0" applyNumberFormat="0" applyBorder="0" applyAlignment="0" applyProtection="0"/>
    <xf numFmtId="0" fontId="25" fillId="42" borderId="0" applyNumberFormat="0" applyBorder="0" applyAlignment="0" applyProtection="0"/>
    <xf numFmtId="0" fontId="25" fillId="42" borderId="0" applyNumberFormat="0" applyBorder="0" applyAlignment="0" applyProtection="0"/>
    <xf numFmtId="0" fontId="25" fillId="42" borderId="0" applyNumberFormat="0" applyBorder="0" applyAlignment="0" applyProtection="0"/>
    <xf numFmtId="0" fontId="25" fillId="42" borderId="0" applyNumberFormat="0" applyBorder="0" applyAlignment="0" applyProtection="0"/>
    <xf numFmtId="0" fontId="25" fillId="42" borderId="0" applyNumberFormat="0" applyBorder="0" applyAlignment="0" applyProtection="0"/>
    <xf numFmtId="0" fontId="25" fillId="42" borderId="0" applyNumberFormat="0" applyBorder="0" applyAlignment="0" applyProtection="0"/>
    <xf numFmtId="0" fontId="25" fillId="42" borderId="0" applyNumberFormat="0" applyBorder="0" applyAlignment="0" applyProtection="0"/>
    <xf numFmtId="0" fontId="25" fillId="42" borderId="0" applyNumberFormat="0" applyBorder="0" applyAlignment="0" applyProtection="0"/>
    <xf numFmtId="0" fontId="25" fillId="42" borderId="0" applyNumberFormat="0" applyBorder="0" applyAlignment="0" applyProtection="0"/>
    <xf numFmtId="0" fontId="25" fillId="42" borderId="0" applyNumberFormat="0" applyBorder="0" applyAlignment="0" applyProtection="0"/>
    <xf numFmtId="0" fontId="25" fillId="42" borderId="0" applyNumberFormat="0" applyBorder="0" applyAlignment="0" applyProtection="0"/>
    <xf numFmtId="0" fontId="25" fillId="42" borderId="0" applyNumberFormat="0" applyBorder="0" applyAlignment="0" applyProtection="0"/>
    <xf numFmtId="0" fontId="25" fillId="42" borderId="0" applyNumberFormat="0" applyBorder="0" applyAlignment="0" applyProtection="0"/>
    <xf numFmtId="0" fontId="25" fillId="42" borderId="0" applyNumberFormat="0" applyBorder="0" applyAlignment="0" applyProtection="0"/>
    <xf numFmtId="0" fontId="25" fillId="42" borderId="0" applyNumberFormat="0" applyBorder="0" applyAlignment="0" applyProtection="0"/>
    <xf numFmtId="0" fontId="25" fillId="42" borderId="0" applyNumberFormat="0" applyBorder="0" applyAlignment="0" applyProtection="0"/>
    <xf numFmtId="0" fontId="25" fillId="42" borderId="0" applyNumberFormat="0" applyBorder="0" applyAlignment="0" applyProtection="0"/>
    <xf numFmtId="0" fontId="25" fillId="42" borderId="0" applyNumberFormat="0" applyBorder="0" applyAlignment="0" applyProtection="0"/>
    <xf numFmtId="0" fontId="25" fillId="42" borderId="0" applyNumberFormat="0" applyBorder="0" applyAlignment="0" applyProtection="0"/>
    <xf numFmtId="0" fontId="25" fillId="42" borderId="0" applyNumberFormat="0" applyBorder="0" applyAlignment="0" applyProtection="0"/>
    <xf numFmtId="0" fontId="25" fillId="42" borderId="0" applyNumberFormat="0" applyBorder="0" applyAlignment="0" applyProtection="0"/>
    <xf numFmtId="0" fontId="25" fillId="42" borderId="0" applyNumberFormat="0" applyBorder="0" applyAlignment="0" applyProtection="0"/>
    <xf numFmtId="0" fontId="25" fillId="42" borderId="0" applyNumberFormat="0" applyBorder="0" applyAlignment="0" applyProtection="0"/>
    <xf numFmtId="0" fontId="25" fillId="42" borderId="0" applyNumberFormat="0" applyBorder="0" applyAlignment="0" applyProtection="0"/>
    <xf numFmtId="0" fontId="25" fillId="42" borderId="0" applyNumberFormat="0" applyBorder="0" applyAlignment="0" applyProtection="0"/>
    <xf numFmtId="0" fontId="25" fillId="42" borderId="0" applyNumberFormat="0" applyBorder="0" applyAlignment="0" applyProtection="0"/>
    <xf numFmtId="0" fontId="25" fillId="42" borderId="0" applyNumberFormat="0" applyBorder="0" applyAlignment="0" applyProtection="0"/>
    <xf numFmtId="0" fontId="25" fillId="42" borderId="0" applyNumberFormat="0" applyBorder="0" applyAlignment="0" applyProtection="0"/>
    <xf numFmtId="0" fontId="25" fillId="42" borderId="0" applyNumberFormat="0" applyBorder="0" applyAlignment="0" applyProtection="0"/>
    <xf numFmtId="0" fontId="25" fillId="42" borderId="0" applyNumberFormat="0" applyBorder="0" applyAlignment="0" applyProtection="0"/>
    <xf numFmtId="0" fontId="25" fillId="42" borderId="0" applyNumberFormat="0" applyBorder="0" applyAlignment="0" applyProtection="0"/>
    <xf numFmtId="0" fontId="25" fillId="42" borderId="0" applyNumberFormat="0" applyBorder="0" applyAlignment="0" applyProtection="0"/>
    <xf numFmtId="0" fontId="25" fillId="42" borderId="0" applyNumberFormat="0" applyBorder="0" applyAlignment="0" applyProtection="0"/>
    <xf numFmtId="0" fontId="25" fillId="42" borderId="0" applyNumberFormat="0" applyBorder="0" applyAlignment="0" applyProtection="0"/>
    <xf numFmtId="0" fontId="25" fillId="42" borderId="0" applyNumberFormat="0" applyBorder="0" applyAlignment="0" applyProtection="0"/>
    <xf numFmtId="0" fontId="25" fillId="42" borderId="0" applyNumberFormat="0" applyBorder="0" applyAlignment="0" applyProtection="0"/>
    <xf numFmtId="0" fontId="25" fillId="42" borderId="0" applyNumberFormat="0" applyBorder="0" applyAlignment="0" applyProtection="0"/>
    <xf numFmtId="0" fontId="25" fillId="42" borderId="0" applyNumberFormat="0" applyBorder="0" applyAlignment="0" applyProtection="0"/>
    <xf numFmtId="0" fontId="25" fillId="42" borderId="0" applyNumberFormat="0" applyBorder="0" applyAlignment="0" applyProtection="0"/>
    <xf numFmtId="0" fontId="25" fillId="42" borderId="0" applyNumberFormat="0" applyBorder="0" applyAlignment="0" applyProtection="0"/>
    <xf numFmtId="0" fontId="25" fillId="42" borderId="0" applyNumberFormat="0" applyBorder="0" applyAlignment="0" applyProtection="0"/>
    <xf numFmtId="0" fontId="25" fillId="42" borderId="0" applyNumberFormat="0" applyBorder="0" applyAlignment="0" applyProtection="0"/>
    <xf numFmtId="0" fontId="25" fillId="42" borderId="0" applyNumberFormat="0" applyBorder="0" applyAlignment="0" applyProtection="0"/>
    <xf numFmtId="0" fontId="25" fillId="42" borderId="0" applyNumberFormat="0" applyBorder="0" applyAlignment="0" applyProtection="0"/>
    <xf numFmtId="0" fontId="25" fillId="42" borderId="0" applyNumberFormat="0" applyBorder="0" applyAlignment="0" applyProtection="0"/>
    <xf numFmtId="0" fontId="25" fillId="42" borderId="0" applyNumberFormat="0" applyBorder="0" applyAlignment="0" applyProtection="0"/>
    <xf numFmtId="0" fontId="25" fillId="42" borderId="0" applyNumberFormat="0" applyBorder="0" applyAlignment="0" applyProtection="0"/>
    <xf numFmtId="0" fontId="25" fillId="42" borderId="0" applyNumberFormat="0" applyBorder="0" applyAlignment="0" applyProtection="0"/>
    <xf numFmtId="0" fontId="25" fillId="42" borderId="0" applyNumberFormat="0" applyBorder="0" applyAlignment="0" applyProtection="0"/>
    <xf numFmtId="0" fontId="25" fillId="42" borderId="0" applyNumberFormat="0" applyBorder="0" applyAlignment="0" applyProtection="0"/>
    <xf numFmtId="0" fontId="25" fillId="42" borderId="0" applyNumberFormat="0" applyBorder="0" applyAlignment="0" applyProtection="0"/>
    <xf numFmtId="0" fontId="25" fillId="42" borderId="0" applyNumberFormat="0" applyBorder="0" applyAlignment="0" applyProtection="0"/>
    <xf numFmtId="0" fontId="25" fillId="42" borderId="0" applyNumberFormat="0" applyBorder="0" applyAlignment="0" applyProtection="0"/>
    <xf numFmtId="0" fontId="25" fillId="42" borderId="0" applyNumberFormat="0" applyBorder="0" applyAlignment="0" applyProtection="0"/>
    <xf numFmtId="0" fontId="25" fillId="42" borderId="0" applyNumberFormat="0" applyBorder="0" applyAlignment="0" applyProtection="0"/>
    <xf numFmtId="0" fontId="25" fillId="42" borderId="0" applyNumberFormat="0" applyBorder="0" applyAlignment="0" applyProtection="0"/>
    <xf numFmtId="0" fontId="25" fillId="42" borderId="0" applyNumberFormat="0" applyBorder="0" applyAlignment="0" applyProtection="0"/>
    <xf numFmtId="0" fontId="25" fillId="42" borderId="0" applyNumberFormat="0" applyBorder="0" applyAlignment="0" applyProtection="0"/>
    <xf numFmtId="0" fontId="25" fillId="42" borderId="0" applyNumberFormat="0" applyBorder="0" applyAlignment="0" applyProtection="0"/>
    <xf numFmtId="0" fontId="25" fillId="42" borderId="0" applyNumberFormat="0" applyBorder="0" applyAlignment="0" applyProtection="0"/>
    <xf numFmtId="0" fontId="25" fillId="42" borderId="0" applyNumberFormat="0" applyBorder="0" applyAlignment="0" applyProtection="0"/>
    <xf numFmtId="0" fontId="25" fillId="42" borderId="0" applyNumberFormat="0" applyBorder="0" applyAlignment="0" applyProtection="0"/>
    <xf numFmtId="0" fontId="25" fillId="42" borderId="0" applyNumberFormat="0" applyBorder="0" applyAlignment="0" applyProtection="0"/>
    <xf numFmtId="0" fontId="25" fillId="42" borderId="0" applyNumberFormat="0" applyBorder="0" applyAlignment="0" applyProtection="0"/>
    <xf numFmtId="0" fontId="25" fillId="42" borderId="0" applyNumberFormat="0" applyBorder="0" applyAlignment="0" applyProtection="0"/>
    <xf numFmtId="0" fontId="25" fillId="42" borderId="0" applyNumberFormat="0" applyBorder="0" applyAlignment="0" applyProtection="0"/>
    <xf numFmtId="0" fontId="25" fillId="42" borderId="0" applyNumberFormat="0" applyBorder="0" applyAlignment="0" applyProtection="0"/>
    <xf numFmtId="0" fontId="25" fillId="42" borderId="0" applyNumberFormat="0" applyBorder="0" applyAlignment="0" applyProtection="0"/>
    <xf numFmtId="0" fontId="25" fillId="42" borderId="0" applyNumberFormat="0" applyBorder="0" applyAlignment="0" applyProtection="0"/>
    <xf numFmtId="0" fontId="25" fillId="42" borderId="0" applyNumberFormat="0" applyBorder="0" applyAlignment="0" applyProtection="0"/>
    <xf numFmtId="0" fontId="25" fillId="42" borderId="0" applyNumberFormat="0" applyBorder="0" applyAlignment="0" applyProtection="0"/>
    <xf numFmtId="0" fontId="25" fillId="42" borderId="0" applyNumberFormat="0" applyBorder="0" applyAlignment="0" applyProtection="0"/>
    <xf numFmtId="0" fontId="25" fillId="42" borderId="0" applyNumberFormat="0" applyBorder="0" applyAlignment="0" applyProtection="0"/>
    <xf numFmtId="0" fontId="25" fillId="42" borderId="0" applyNumberFormat="0" applyBorder="0" applyAlignment="0" applyProtection="0"/>
    <xf numFmtId="0" fontId="25" fillId="42" borderId="0" applyNumberFormat="0" applyBorder="0" applyAlignment="0" applyProtection="0"/>
    <xf numFmtId="0" fontId="25" fillId="42" borderId="0" applyNumberFormat="0" applyBorder="0" applyAlignment="0" applyProtection="0"/>
    <xf numFmtId="0" fontId="25" fillId="42" borderId="0" applyNumberFormat="0" applyBorder="0" applyAlignment="0" applyProtection="0"/>
    <xf numFmtId="0" fontId="25" fillId="42" borderId="0" applyNumberFormat="0" applyBorder="0" applyAlignment="0" applyProtection="0"/>
    <xf numFmtId="0" fontId="25" fillId="42" borderId="0" applyNumberFormat="0" applyBorder="0" applyAlignment="0" applyProtection="0"/>
    <xf numFmtId="0" fontId="25" fillId="42" borderId="0" applyNumberFormat="0" applyBorder="0" applyAlignment="0" applyProtection="0"/>
    <xf numFmtId="0" fontId="25" fillId="42" borderId="0" applyNumberFormat="0" applyBorder="0" applyAlignment="0" applyProtection="0"/>
    <xf numFmtId="0" fontId="25" fillId="42" borderId="0" applyNumberFormat="0" applyBorder="0" applyAlignment="0" applyProtection="0"/>
    <xf numFmtId="0" fontId="25" fillId="42" borderId="0" applyNumberFormat="0" applyBorder="0" applyAlignment="0" applyProtection="0"/>
    <xf numFmtId="0" fontId="25" fillId="42" borderId="0" applyNumberFormat="0" applyBorder="0" applyAlignment="0" applyProtection="0"/>
    <xf numFmtId="0" fontId="25" fillId="42" borderId="0" applyNumberFormat="0" applyBorder="0" applyAlignment="0" applyProtection="0"/>
    <xf numFmtId="0" fontId="25" fillId="42" borderId="0" applyNumberFormat="0" applyBorder="0" applyAlignment="0" applyProtection="0"/>
    <xf numFmtId="0" fontId="25" fillId="42" borderId="0" applyNumberFormat="0" applyBorder="0" applyAlignment="0" applyProtection="0"/>
    <xf numFmtId="0" fontId="25" fillId="42" borderId="0" applyNumberFormat="0" applyBorder="0" applyAlignment="0" applyProtection="0"/>
    <xf numFmtId="0" fontId="25" fillId="42" borderId="0" applyNumberFormat="0" applyBorder="0" applyAlignment="0" applyProtection="0"/>
    <xf numFmtId="0" fontId="25" fillId="42" borderId="0" applyNumberFormat="0" applyBorder="0" applyAlignment="0" applyProtection="0"/>
    <xf numFmtId="0" fontId="25" fillId="42" borderId="0" applyNumberFormat="0" applyBorder="0" applyAlignment="0" applyProtection="0"/>
    <xf numFmtId="0" fontId="25" fillId="42" borderId="0" applyNumberFormat="0" applyBorder="0" applyAlignment="0" applyProtection="0"/>
    <xf numFmtId="0" fontId="25" fillId="42" borderId="0" applyNumberFormat="0" applyBorder="0" applyAlignment="0" applyProtection="0"/>
    <xf numFmtId="0" fontId="25" fillId="42" borderId="0" applyNumberFormat="0" applyBorder="0" applyAlignment="0" applyProtection="0"/>
    <xf numFmtId="0" fontId="25" fillId="42" borderId="0" applyNumberFormat="0" applyBorder="0" applyAlignment="0" applyProtection="0"/>
    <xf numFmtId="0" fontId="25" fillId="42" borderId="0" applyNumberFormat="0" applyBorder="0" applyAlignment="0" applyProtection="0"/>
    <xf numFmtId="0" fontId="25" fillId="42" borderId="0" applyNumberFormat="0" applyBorder="0" applyAlignment="0" applyProtection="0"/>
    <xf numFmtId="0" fontId="25" fillId="42" borderId="0" applyNumberFormat="0" applyBorder="0" applyAlignment="0" applyProtection="0"/>
    <xf numFmtId="0" fontId="25" fillId="42" borderId="0" applyNumberFormat="0" applyBorder="0" applyAlignment="0" applyProtection="0"/>
    <xf numFmtId="0" fontId="25" fillId="42" borderId="0" applyNumberFormat="0" applyBorder="0" applyAlignment="0" applyProtection="0"/>
    <xf numFmtId="0" fontId="25" fillId="42" borderId="0" applyNumberFormat="0" applyBorder="0" applyAlignment="0" applyProtection="0"/>
    <xf numFmtId="0" fontId="25" fillId="37" borderId="0" applyNumberFormat="0" applyBorder="0" applyAlignment="0" applyProtection="0"/>
    <xf numFmtId="0" fontId="25" fillId="37" borderId="0" applyNumberFormat="0" applyBorder="0" applyAlignment="0" applyProtection="0"/>
    <xf numFmtId="0" fontId="25" fillId="37" borderId="0" applyNumberFormat="0" applyBorder="0" applyAlignment="0" applyProtection="0"/>
    <xf numFmtId="0" fontId="25" fillId="37" borderId="0" applyNumberFormat="0" applyBorder="0" applyAlignment="0" applyProtection="0"/>
    <xf numFmtId="0" fontId="25" fillId="37" borderId="0" applyNumberFormat="0" applyBorder="0" applyAlignment="0" applyProtection="0"/>
    <xf numFmtId="0" fontId="25" fillId="37" borderId="0" applyNumberFormat="0" applyBorder="0" applyAlignment="0" applyProtection="0"/>
    <xf numFmtId="0" fontId="25" fillId="37" borderId="0" applyNumberFormat="0" applyBorder="0" applyAlignment="0" applyProtection="0"/>
    <xf numFmtId="0" fontId="25" fillId="37" borderId="0" applyNumberFormat="0" applyBorder="0" applyAlignment="0" applyProtection="0"/>
    <xf numFmtId="0" fontId="25" fillId="37" borderId="0" applyNumberFormat="0" applyBorder="0" applyAlignment="0" applyProtection="0"/>
    <xf numFmtId="0" fontId="25" fillId="37" borderId="0" applyNumberFormat="0" applyBorder="0" applyAlignment="0" applyProtection="0"/>
    <xf numFmtId="0" fontId="25" fillId="37" borderId="0" applyNumberFormat="0" applyBorder="0" applyAlignment="0" applyProtection="0"/>
    <xf numFmtId="0" fontId="25" fillId="37" borderId="0" applyNumberFormat="0" applyBorder="0" applyAlignment="0" applyProtection="0"/>
    <xf numFmtId="0" fontId="25" fillId="37" borderId="0" applyNumberFormat="0" applyBorder="0" applyAlignment="0" applyProtection="0"/>
    <xf numFmtId="0" fontId="25" fillId="37" borderId="0" applyNumberFormat="0" applyBorder="0" applyAlignment="0" applyProtection="0"/>
    <xf numFmtId="0" fontId="25" fillId="37" borderId="0" applyNumberFormat="0" applyBorder="0" applyAlignment="0" applyProtection="0"/>
    <xf numFmtId="0" fontId="25" fillId="37" borderId="0" applyNumberFormat="0" applyBorder="0" applyAlignment="0" applyProtection="0"/>
    <xf numFmtId="0" fontId="25" fillId="37" borderId="0" applyNumberFormat="0" applyBorder="0" applyAlignment="0" applyProtection="0"/>
    <xf numFmtId="0" fontId="25" fillId="37" borderId="0" applyNumberFormat="0" applyBorder="0" applyAlignment="0" applyProtection="0"/>
    <xf numFmtId="0" fontId="25" fillId="37" borderId="0" applyNumberFormat="0" applyBorder="0" applyAlignment="0" applyProtection="0"/>
    <xf numFmtId="0" fontId="25" fillId="37" borderId="0" applyNumberFormat="0" applyBorder="0" applyAlignment="0" applyProtection="0"/>
    <xf numFmtId="0" fontId="25" fillId="37" borderId="0" applyNumberFormat="0" applyBorder="0" applyAlignment="0" applyProtection="0"/>
    <xf numFmtId="0" fontId="25" fillId="37" borderId="0" applyNumberFormat="0" applyBorder="0" applyAlignment="0" applyProtection="0"/>
    <xf numFmtId="0" fontId="25" fillId="37" borderId="0" applyNumberFormat="0" applyBorder="0" applyAlignment="0" applyProtection="0"/>
    <xf numFmtId="0" fontId="25" fillId="37" borderId="0" applyNumberFormat="0" applyBorder="0" applyAlignment="0" applyProtection="0"/>
    <xf numFmtId="0" fontId="25" fillId="37" borderId="0" applyNumberFormat="0" applyBorder="0" applyAlignment="0" applyProtection="0"/>
    <xf numFmtId="0" fontId="25" fillId="37" borderId="0" applyNumberFormat="0" applyBorder="0" applyAlignment="0" applyProtection="0"/>
    <xf numFmtId="0" fontId="25" fillId="37" borderId="0" applyNumberFormat="0" applyBorder="0" applyAlignment="0" applyProtection="0"/>
    <xf numFmtId="0" fontId="25" fillId="37" borderId="0" applyNumberFormat="0" applyBorder="0" applyAlignment="0" applyProtection="0"/>
    <xf numFmtId="0" fontId="25" fillId="37" borderId="0" applyNumberFormat="0" applyBorder="0" applyAlignment="0" applyProtection="0"/>
    <xf numFmtId="0" fontId="25" fillId="37" borderId="0" applyNumberFormat="0" applyBorder="0" applyAlignment="0" applyProtection="0"/>
    <xf numFmtId="0" fontId="25" fillId="37" borderId="0" applyNumberFormat="0" applyBorder="0" applyAlignment="0" applyProtection="0"/>
    <xf numFmtId="0" fontId="25" fillId="37" borderId="0" applyNumberFormat="0" applyBorder="0" applyAlignment="0" applyProtection="0"/>
    <xf numFmtId="0" fontId="25" fillId="37" borderId="0" applyNumberFormat="0" applyBorder="0" applyAlignment="0" applyProtection="0"/>
    <xf numFmtId="0" fontId="25" fillId="37" borderId="0" applyNumberFormat="0" applyBorder="0" applyAlignment="0" applyProtection="0"/>
    <xf numFmtId="0" fontId="25" fillId="37" borderId="0" applyNumberFormat="0" applyBorder="0" applyAlignment="0" applyProtection="0"/>
    <xf numFmtId="0" fontId="25" fillId="37" borderId="0" applyNumberFormat="0" applyBorder="0" applyAlignment="0" applyProtection="0"/>
    <xf numFmtId="0" fontId="25" fillId="37" borderId="0" applyNumberFormat="0" applyBorder="0" applyAlignment="0" applyProtection="0"/>
    <xf numFmtId="0" fontId="25" fillId="37" borderId="0" applyNumberFormat="0" applyBorder="0" applyAlignment="0" applyProtection="0"/>
    <xf numFmtId="0" fontId="25" fillId="37" borderId="0" applyNumberFormat="0" applyBorder="0" applyAlignment="0" applyProtection="0"/>
    <xf numFmtId="0" fontId="25" fillId="37" borderId="0" applyNumberFormat="0" applyBorder="0" applyAlignment="0" applyProtection="0"/>
    <xf numFmtId="0" fontId="25" fillId="37" borderId="0" applyNumberFormat="0" applyBorder="0" applyAlignment="0" applyProtection="0"/>
    <xf numFmtId="0" fontId="25" fillId="37" borderId="0" applyNumberFormat="0" applyBorder="0" applyAlignment="0" applyProtection="0"/>
    <xf numFmtId="0" fontId="25" fillId="37" borderId="0" applyNumberFormat="0" applyBorder="0" applyAlignment="0" applyProtection="0"/>
    <xf numFmtId="0" fontId="25" fillId="37" borderId="0" applyNumberFormat="0" applyBorder="0" applyAlignment="0" applyProtection="0"/>
    <xf numFmtId="0" fontId="25" fillId="37" borderId="0" applyNumberFormat="0" applyBorder="0" applyAlignment="0" applyProtection="0"/>
    <xf numFmtId="0" fontId="25" fillId="37" borderId="0" applyNumberFormat="0" applyBorder="0" applyAlignment="0" applyProtection="0"/>
    <xf numFmtId="0" fontId="25" fillId="37" borderId="0" applyNumberFormat="0" applyBorder="0" applyAlignment="0" applyProtection="0"/>
    <xf numFmtId="0" fontId="25" fillId="37" borderId="0" applyNumberFormat="0" applyBorder="0" applyAlignment="0" applyProtection="0"/>
    <xf numFmtId="0" fontId="25" fillId="37" borderId="0" applyNumberFormat="0" applyBorder="0" applyAlignment="0" applyProtection="0"/>
    <xf numFmtId="0" fontId="25" fillId="37" borderId="0" applyNumberFormat="0" applyBorder="0" applyAlignment="0" applyProtection="0"/>
    <xf numFmtId="0" fontId="25" fillId="37" borderId="0" applyNumberFormat="0" applyBorder="0" applyAlignment="0" applyProtection="0"/>
    <xf numFmtId="0" fontId="25" fillId="37" borderId="0" applyNumberFormat="0" applyBorder="0" applyAlignment="0" applyProtection="0"/>
    <xf numFmtId="0" fontId="25" fillId="37" borderId="0" applyNumberFormat="0" applyBorder="0" applyAlignment="0" applyProtection="0"/>
    <xf numFmtId="0" fontId="25" fillId="37" borderId="0" applyNumberFormat="0" applyBorder="0" applyAlignment="0" applyProtection="0"/>
    <xf numFmtId="0" fontId="25" fillId="37" borderId="0" applyNumberFormat="0" applyBorder="0" applyAlignment="0" applyProtection="0"/>
    <xf numFmtId="0" fontId="25" fillId="37" borderId="0" applyNumberFormat="0" applyBorder="0" applyAlignment="0" applyProtection="0"/>
    <xf numFmtId="0" fontId="25" fillId="37" borderId="0" applyNumberFormat="0" applyBorder="0" applyAlignment="0" applyProtection="0"/>
    <xf numFmtId="0" fontId="25" fillId="37" borderId="0" applyNumberFormat="0" applyBorder="0" applyAlignment="0" applyProtection="0"/>
    <xf numFmtId="0" fontId="25" fillId="37" borderId="0" applyNumberFormat="0" applyBorder="0" applyAlignment="0" applyProtection="0"/>
    <xf numFmtId="0" fontId="25" fillId="37" borderId="0" applyNumberFormat="0" applyBorder="0" applyAlignment="0" applyProtection="0"/>
    <xf numFmtId="0" fontId="25" fillId="37" borderId="0" applyNumberFormat="0" applyBorder="0" applyAlignment="0" applyProtection="0"/>
    <xf numFmtId="0" fontId="25" fillId="37" borderId="0" applyNumberFormat="0" applyBorder="0" applyAlignment="0" applyProtection="0"/>
    <xf numFmtId="0" fontId="25" fillId="37" borderId="0" applyNumberFormat="0" applyBorder="0" applyAlignment="0" applyProtection="0"/>
    <xf numFmtId="0" fontId="25" fillId="37" borderId="0" applyNumberFormat="0" applyBorder="0" applyAlignment="0" applyProtection="0"/>
    <xf numFmtId="0" fontId="25" fillId="37" borderId="0" applyNumberFormat="0" applyBorder="0" applyAlignment="0" applyProtection="0"/>
    <xf numFmtId="0" fontId="25" fillId="37" borderId="0" applyNumberFormat="0" applyBorder="0" applyAlignment="0" applyProtection="0"/>
    <xf numFmtId="0" fontId="25" fillId="37" borderId="0" applyNumberFormat="0" applyBorder="0" applyAlignment="0" applyProtection="0"/>
    <xf numFmtId="0" fontId="25" fillId="37" borderId="0" applyNumberFormat="0" applyBorder="0" applyAlignment="0" applyProtection="0"/>
    <xf numFmtId="0" fontId="25" fillId="37" borderId="0" applyNumberFormat="0" applyBorder="0" applyAlignment="0" applyProtection="0"/>
    <xf numFmtId="0" fontId="25" fillId="37" borderId="0" applyNumberFormat="0" applyBorder="0" applyAlignment="0" applyProtection="0"/>
    <xf numFmtId="0" fontId="25" fillId="37" borderId="0" applyNumberFormat="0" applyBorder="0" applyAlignment="0" applyProtection="0"/>
    <xf numFmtId="0" fontId="25" fillId="37" borderId="0" applyNumberFormat="0" applyBorder="0" applyAlignment="0" applyProtection="0"/>
    <xf numFmtId="0" fontId="25" fillId="37" borderId="0" applyNumberFormat="0" applyBorder="0" applyAlignment="0" applyProtection="0"/>
    <xf numFmtId="0" fontId="25" fillId="37" borderId="0" applyNumberFormat="0" applyBorder="0" applyAlignment="0" applyProtection="0"/>
    <xf numFmtId="0" fontId="25" fillId="37" borderId="0" applyNumberFormat="0" applyBorder="0" applyAlignment="0" applyProtection="0"/>
    <xf numFmtId="0" fontId="25" fillId="37" borderId="0" applyNumberFormat="0" applyBorder="0" applyAlignment="0" applyProtection="0"/>
    <xf numFmtId="0" fontId="25" fillId="37" borderId="0" applyNumberFormat="0" applyBorder="0" applyAlignment="0" applyProtection="0"/>
    <xf numFmtId="0" fontId="25" fillId="37" borderId="0" applyNumberFormat="0" applyBorder="0" applyAlignment="0" applyProtection="0"/>
    <xf numFmtId="0" fontId="25" fillId="37" borderId="0" applyNumberFormat="0" applyBorder="0" applyAlignment="0" applyProtection="0"/>
    <xf numFmtId="0" fontId="25" fillId="37" borderId="0" applyNumberFormat="0" applyBorder="0" applyAlignment="0" applyProtection="0"/>
    <xf numFmtId="0" fontId="25" fillId="37" borderId="0" applyNumberFormat="0" applyBorder="0" applyAlignment="0" applyProtection="0"/>
    <xf numFmtId="0" fontId="25" fillId="37" borderId="0" applyNumberFormat="0" applyBorder="0" applyAlignment="0" applyProtection="0"/>
    <xf numFmtId="0" fontId="25" fillId="37" borderId="0" applyNumberFormat="0" applyBorder="0" applyAlignment="0" applyProtection="0"/>
    <xf numFmtId="0" fontId="25" fillId="37" borderId="0" applyNumberFormat="0" applyBorder="0" applyAlignment="0" applyProtection="0"/>
    <xf numFmtId="0" fontId="25" fillId="37" borderId="0" applyNumberFormat="0" applyBorder="0" applyAlignment="0" applyProtection="0"/>
    <xf numFmtId="0" fontId="25" fillId="37" borderId="0" applyNumberFormat="0" applyBorder="0" applyAlignment="0" applyProtection="0"/>
    <xf numFmtId="0" fontId="25" fillId="37" borderId="0" applyNumberFormat="0" applyBorder="0" applyAlignment="0" applyProtection="0"/>
    <xf numFmtId="0" fontId="25" fillId="37" borderId="0" applyNumberFormat="0" applyBorder="0" applyAlignment="0" applyProtection="0"/>
    <xf numFmtId="0" fontId="25" fillId="37" borderId="0" applyNumberFormat="0" applyBorder="0" applyAlignment="0" applyProtection="0"/>
    <xf numFmtId="0" fontId="25" fillId="37" borderId="0" applyNumberFormat="0" applyBorder="0" applyAlignment="0" applyProtection="0"/>
    <xf numFmtId="0" fontId="25" fillId="37" borderId="0" applyNumberFormat="0" applyBorder="0" applyAlignment="0" applyProtection="0"/>
    <xf numFmtId="0" fontId="25" fillId="37" borderId="0" applyNumberFormat="0" applyBorder="0" applyAlignment="0" applyProtection="0"/>
    <xf numFmtId="0" fontId="25" fillId="37" borderId="0" applyNumberFormat="0" applyBorder="0" applyAlignment="0" applyProtection="0"/>
    <xf numFmtId="0" fontId="25" fillId="37" borderId="0" applyNumberFormat="0" applyBorder="0" applyAlignment="0" applyProtection="0"/>
    <xf numFmtId="0" fontId="25" fillId="37" borderId="0" applyNumberFormat="0" applyBorder="0" applyAlignment="0" applyProtection="0"/>
    <xf numFmtId="0" fontId="25" fillId="37" borderId="0" applyNumberFormat="0" applyBorder="0" applyAlignment="0" applyProtection="0"/>
    <xf numFmtId="0" fontId="25" fillId="37" borderId="0" applyNumberFormat="0" applyBorder="0" applyAlignment="0" applyProtection="0"/>
    <xf numFmtId="0" fontId="25" fillId="37" borderId="0" applyNumberFormat="0" applyBorder="0" applyAlignment="0" applyProtection="0"/>
    <xf numFmtId="0" fontId="25" fillId="37" borderId="0" applyNumberFormat="0" applyBorder="0" applyAlignment="0" applyProtection="0"/>
    <xf numFmtId="0" fontId="25" fillId="37" borderId="0" applyNumberFormat="0" applyBorder="0" applyAlignment="0" applyProtection="0"/>
    <xf numFmtId="0" fontId="25" fillId="37" borderId="0" applyNumberFormat="0" applyBorder="0" applyAlignment="0" applyProtection="0"/>
    <xf numFmtId="0" fontId="25" fillId="37" borderId="0" applyNumberFormat="0" applyBorder="0" applyAlignment="0" applyProtection="0"/>
    <xf numFmtId="0" fontId="25" fillId="37" borderId="0" applyNumberFormat="0" applyBorder="0" applyAlignment="0" applyProtection="0"/>
    <xf numFmtId="0" fontId="25" fillId="37" borderId="0" applyNumberFormat="0" applyBorder="0" applyAlignment="0" applyProtection="0"/>
    <xf numFmtId="0" fontId="25" fillId="37" borderId="0" applyNumberFormat="0" applyBorder="0" applyAlignment="0" applyProtection="0"/>
    <xf numFmtId="0" fontId="25" fillId="37" borderId="0" applyNumberFormat="0" applyBorder="0" applyAlignment="0" applyProtection="0"/>
    <xf numFmtId="0" fontId="25" fillId="40" borderId="0" applyNumberFormat="0" applyBorder="0" applyAlignment="0" applyProtection="0"/>
    <xf numFmtId="0" fontId="25" fillId="40" borderId="0" applyNumberFormat="0" applyBorder="0" applyAlignment="0" applyProtection="0"/>
    <xf numFmtId="0" fontId="25" fillId="40" borderId="0" applyNumberFormat="0" applyBorder="0" applyAlignment="0" applyProtection="0"/>
    <xf numFmtId="0" fontId="25" fillId="40" borderId="0" applyNumberFormat="0" applyBorder="0" applyAlignment="0" applyProtection="0"/>
    <xf numFmtId="0" fontId="25" fillId="40" borderId="0" applyNumberFormat="0" applyBorder="0" applyAlignment="0" applyProtection="0"/>
    <xf numFmtId="0" fontId="25" fillId="40" borderId="0" applyNumberFormat="0" applyBorder="0" applyAlignment="0" applyProtection="0"/>
    <xf numFmtId="0" fontId="25" fillId="40" borderId="0" applyNumberFormat="0" applyBorder="0" applyAlignment="0" applyProtection="0"/>
    <xf numFmtId="0" fontId="25" fillId="40" borderId="0" applyNumberFormat="0" applyBorder="0" applyAlignment="0" applyProtection="0"/>
    <xf numFmtId="0" fontId="25" fillId="40" borderId="0" applyNumberFormat="0" applyBorder="0" applyAlignment="0" applyProtection="0"/>
    <xf numFmtId="0" fontId="25" fillId="40" borderId="0" applyNumberFormat="0" applyBorder="0" applyAlignment="0" applyProtection="0"/>
    <xf numFmtId="0" fontId="25" fillId="40" borderId="0" applyNumberFormat="0" applyBorder="0" applyAlignment="0" applyProtection="0"/>
    <xf numFmtId="0" fontId="25" fillId="40" borderId="0" applyNumberFormat="0" applyBorder="0" applyAlignment="0" applyProtection="0"/>
    <xf numFmtId="0" fontId="25" fillId="40" borderId="0" applyNumberFormat="0" applyBorder="0" applyAlignment="0" applyProtection="0"/>
    <xf numFmtId="0" fontId="25" fillId="40" borderId="0" applyNumberFormat="0" applyBorder="0" applyAlignment="0" applyProtection="0"/>
    <xf numFmtId="0" fontId="25" fillId="40" borderId="0" applyNumberFormat="0" applyBorder="0" applyAlignment="0" applyProtection="0"/>
    <xf numFmtId="0" fontId="25" fillId="40" borderId="0" applyNumberFormat="0" applyBorder="0" applyAlignment="0" applyProtection="0"/>
    <xf numFmtId="0" fontId="25" fillId="40" borderId="0" applyNumberFormat="0" applyBorder="0" applyAlignment="0" applyProtection="0"/>
    <xf numFmtId="0" fontId="25" fillId="40" borderId="0" applyNumberFormat="0" applyBorder="0" applyAlignment="0" applyProtection="0"/>
    <xf numFmtId="0" fontId="25" fillId="40" borderId="0" applyNumberFormat="0" applyBorder="0" applyAlignment="0" applyProtection="0"/>
    <xf numFmtId="0" fontId="25" fillId="40" borderId="0" applyNumberFormat="0" applyBorder="0" applyAlignment="0" applyProtection="0"/>
    <xf numFmtId="0" fontId="25" fillId="40" borderId="0" applyNumberFormat="0" applyBorder="0" applyAlignment="0" applyProtection="0"/>
    <xf numFmtId="0" fontId="25" fillId="40" borderId="0" applyNumberFormat="0" applyBorder="0" applyAlignment="0" applyProtection="0"/>
    <xf numFmtId="0" fontId="25" fillId="40" borderId="0" applyNumberFormat="0" applyBorder="0" applyAlignment="0" applyProtection="0"/>
    <xf numFmtId="0" fontId="25" fillId="40" borderId="0" applyNumberFormat="0" applyBorder="0" applyAlignment="0" applyProtection="0"/>
    <xf numFmtId="0" fontId="25" fillId="40" borderId="0" applyNumberFormat="0" applyBorder="0" applyAlignment="0" applyProtection="0"/>
    <xf numFmtId="0" fontId="25" fillId="40" borderId="0" applyNumberFormat="0" applyBorder="0" applyAlignment="0" applyProtection="0"/>
    <xf numFmtId="0" fontId="25" fillId="40" borderId="0" applyNumberFormat="0" applyBorder="0" applyAlignment="0" applyProtection="0"/>
    <xf numFmtId="0" fontId="25" fillId="40" borderId="0" applyNumberFormat="0" applyBorder="0" applyAlignment="0" applyProtection="0"/>
    <xf numFmtId="0" fontId="25" fillId="40" borderId="0" applyNumberFormat="0" applyBorder="0" applyAlignment="0" applyProtection="0"/>
    <xf numFmtId="0" fontId="25" fillId="40" borderId="0" applyNumberFormat="0" applyBorder="0" applyAlignment="0" applyProtection="0"/>
    <xf numFmtId="0" fontId="25" fillId="40" borderId="0" applyNumberFormat="0" applyBorder="0" applyAlignment="0" applyProtection="0"/>
    <xf numFmtId="0" fontId="25" fillId="40" borderId="0" applyNumberFormat="0" applyBorder="0" applyAlignment="0" applyProtection="0"/>
    <xf numFmtId="0" fontId="25" fillId="40" borderId="0" applyNumberFormat="0" applyBorder="0" applyAlignment="0" applyProtection="0"/>
    <xf numFmtId="0" fontId="25" fillId="40" borderId="0" applyNumberFormat="0" applyBorder="0" applyAlignment="0" applyProtection="0"/>
    <xf numFmtId="0" fontId="25" fillId="40" borderId="0" applyNumberFormat="0" applyBorder="0" applyAlignment="0" applyProtection="0"/>
    <xf numFmtId="0" fontId="25" fillId="40" borderId="0" applyNumberFormat="0" applyBorder="0" applyAlignment="0" applyProtection="0"/>
    <xf numFmtId="0" fontId="25" fillId="40" borderId="0" applyNumberFormat="0" applyBorder="0" applyAlignment="0" applyProtection="0"/>
    <xf numFmtId="0" fontId="25" fillId="40" borderId="0" applyNumberFormat="0" applyBorder="0" applyAlignment="0" applyProtection="0"/>
    <xf numFmtId="0" fontId="25" fillId="40" borderId="0" applyNumberFormat="0" applyBorder="0" applyAlignment="0" applyProtection="0"/>
    <xf numFmtId="0" fontId="25" fillId="40" borderId="0" applyNumberFormat="0" applyBorder="0" applyAlignment="0" applyProtection="0"/>
    <xf numFmtId="0" fontId="25" fillId="40" borderId="0" applyNumberFormat="0" applyBorder="0" applyAlignment="0" applyProtection="0"/>
    <xf numFmtId="0" fontId="25" fillId="40" borderId="0" applyNumberFormat="0" applyBorder="0" applyAlignment="0" applyProtection="0"/>
    <xf numFmtId="0" fontId="25" fillId="40" borderId="0" applyNumberFormat="0" applyBorder="0" applyAlignment="0" applyProtection="0"/>
    <xf numFmtId="0" fontId="25" fillId="40" borderId="0" applyNumberFormat="0" applyBorder="0" applyAlignment="0" applyProtection="0"/>
    <xf numFmtId="0" fontId="25" fillId="40" borderId="0" applyNumberFormat="0" applyBorder="0" applyAlignment="0" applyProtection="0"/>
    <xf numFmtId="0" fontId="25" fillId="40" borderId="0" applyNumberFormat="0" applyBorder="0" applyAlignment="0" applyProtection="0"/>
    <xf numFmtId="0" fontId="25" fillId="40" borderId="0" applyNumberFormat="0" applyBorder="0" applyAlignment="0" applyProtection="0"/>
    <xf numFmtId="0" fontId="25" fillId="40" borderId="0" applyNumberFormat="0" applyBorder="0" applyAlignment="0" applyProtection="0"/>
    <xf numFmtId="0" fontId="25" fillId="40" borderId="0" applyNumberFormat="0" applyBorder="0" applyAlignment="0" applyProtection="0"/>
    <xf numFmtId="0" fontId="25" fillId="40" borderId="0" applyNumberFormat="0" applyBorder="0" applyAlignment="0" applyProtection="0"/>
    <xf numFmtId="0" fontId="25" fillId="40" borderId="0" applyNumberFormat="0" applyBorder="0" applyAlignment="0" applyProtection="0"/>
    <xf numFmtId="0" fontId="25" fillId="40" borderId="0" applyNumberFormat="0" applyBorder="0" applyAlignment="0" applyProtection="0"/>
    <xf numFmtId="0" fontId="25" fillId="40" borderId="0" applyNumberFormat="0" applyBorder="0" applyAlignment="0" applyProtection="0"/>
    <xf numFmtId="0" fontId="25" fillId="40" borderId="0" applyNumberFormat="0" applyBorder="0" applyAlignment="0" applyProtection="0"/>
    <xf numFmtId="0" fontId="25" fillId="40" borderId="0" applyNumberFormat="0" applyBorder="0" applyAlignment="0" applyProtection="0"/>
    <xf numFmtId="0" fontId="25" fillId="40" borderId="0" applyNumberFormat="0" applyBorder="0" applyAlignment="0" applyProtection="0"/>
    <xf numFmtId="0" fontId="25" fillId="40" borderId="0" applyNumberFormat="0" applyBorder="0" applyAlignment="0" applyProtection="0"/>
    <xf numFmtId="0" fontId="25" fillId="40" borderId="0" applyNumberFormat="0" applyBorder="0" applyAlignment="0" applyProtection="0"/>
    <xf numFmtId="0" fontId="25" fillId="40" borderId="0" applyNumberFormat="0" applyBorder="0" applyAlignment="0" applyProtection="0"/>
    <xf numFmtId="0" fontId="25" fillId="40" borderId="0" applyNumberFormat="0" applyBorder="0" applyAlignment="0" applyProtection="0"/>
    <xf numFmtId="0" fontId="25" fillId="40" borderId="0" applyNumberFormat="0" applyBorder="0" applyAlignment="0" applyProtection="0"/>
    <xf numFmtId="0" fontId="25" fillId="40" borderId="0" applyNumberFormat="0" applyBorder="0" applyAlignment="0" applyProtection="0"/>
    <xf numFmtId="0" fontId="25" fillId="40" borderId="0" applyNumberFormat="0" applyBorder="0" applyAlignment="0" applyProtection="0"/>
    <xf numFmtId="0" fontId="25" fillId="40" borderId="0" applyNumberFormat="0" applyBorder="0" applyAlignment="0" applyProtection="0"/>
    <xf numFmtId="0" fontId="25" fillId="40" borderId="0" applyNumberFormat="0" applyBorder="0" applyAlignment="0" applyProtection="0"/>
    <xf numFmtId="0" fontId="25" fillId="40" borderId="0" applyNumberFormat="0" applyBorder="0" applyAlignment="0" applyProtection="0"/>
    <xf numFmtId="0" fontId="25" fillId="40" borderId="0" applyNumberFormat="0" applyBorder="0" applyAlignment="0" applyProtection="0"/>
    <xf numFmtId="0" fontId="25" fillId="40" borderId="0" applyNumberFormat="0" applyBorder="0" applyAlignment="0" applyProtection="0"/>
    <xf numFmtId="0" fontId="25" fillId="40" borderId="0" applyNumberFormat="0" applyBorder="0" applyAlignment="0" applyProtection="0"/>
    <xf numFmtId="0" fontId="25" fillId="40" borderId="0" applyNumberFormat="0" applyBorder="0" applyAlignment="0" applyProtection="0"/>
    <xf numFmtId="0" fontId="25" fillId="40" borderId="0" applyNumberFormat="0" applyBorder="0" applyAlignment="0" applyProtection="0"/>
    <xf numFmtId="0" fontId="25" fillId="40" borderId="0" applyNumberFormat="0" applyBorder="0" applyAlignment="0" applyProtection="0"/>
    <xf numFmtId="0" fontId="25" fillId="40" borderId="0" applyNumberFormat="0" applyBorder="0" applyAlignment="0" applyProtection="0"/>
    <xf numFmtId="0" fontId="25" fillId="40" borderId="0" applyNumberFormat="0" applyBorder="0" applyAlignment="0" applyProtection="0"/>
    <xf numFmtId="0" fontId="25" fillId="40" borderId="0" applyNumberFormat="0" applyBorder="0" applyAlignment="0" applyProtection="0"/>
    <xf numFmtId="0" fontId="25" fillId="40" borderId="0" applyNumberFormat="0" applyBorder="0" applyAlignment="0" applyProtection="0"/>
    <xf numFmtId="0" fontId="25" fillId="40" borderId="0" applyNumberFormat="0" applyBorder="0" applyAlignment="0" applyProtection="0"/>
    <xf numFmtId="0" fontId="25" fillId="40" borderId="0" applyNumberFormat="0" applyBorder="0" applyAlignment="0" applyProtection="0"/>
    <xf numFmtId="0" fontId="25" fillId="40" borderId="0" applyNumberFormat="0" applyBorder="0" applyAlignment="0" applyProtection="0"/>
    <xf numFmtId="0" fontId="25" fillId="40" borderId="0" applyNumberFormat="0" applyBorder="0" applyAlignment="0" applyProtection="0"/>
    <xf numFmtId="0" fontId="25" fillId="40" borderId="0" applyNumberFormat="0" applyBorder="0" applyAlignment="0" applyProtection="0"/>
    <xf numFmtId="0" fontId="25" fillId="40" borderId="0" applyNumberFormat="0" applyBorder="0" applyAlignment="0" applyProtection="0"/>
    <xf numFmtId="0" fontId="25" fillId="40" borderId="0" applyNumberFormat="0" applyBorder="0" applyAlignment="0" applyProtection="0"/>
    <xf numFmtId="0" fontId="25" fillId="40" borderId="0" applyNumberFormat="0" applyBorder="0" applyAlignment="0" applyProtection="0"/>
    <xf numFmtId="0" fontId="25" fillId="40" borderId="0" applyNumberFormat="0" applyBorder="0" applyAlignment="0" applyProtection="0"/>
    <xf numFmtId="0" fontId="25" fillId="40" borderId="0" applyNumberFormat="0" applyBorder="0" applyAlignment="0" applyProtection="0"/>
    <xf numFmtId="0" fontId="25" fillId="40" borderId="0" applyNumberFormat="0" applyBorder="0" applyAlignment="0" applyProtection="0"/>
    <xf numFmtId="0" fontId="25" fillId="40" borderId="0" applyNumberFormat="0" applyBorder="0" applyAlignment="0" applyProtection="0"/>
    <xf numFmtId="0" fontId="25" fillId="40" borderId="0" applyNumberFormat="0" applyBorder="0" applyAlignment="0" applyProtection="0"/>
    <xf numFmtId="0" fontId="25" fillId="40" borderId="0" applyNumberFormat="0" applyBorder="0" applyAlignment="0" applyProtection="0"/>
    <xf numFmtId="0" fontId="25" fillId="40" borderId="0" applyNumberFormat="0" applyBorder="0" applyAlignment="0" applyProtection="0"/>
    <xf numFmtId="0" fontId="25" fillId="40" borderId="0" applyNumberFormat="0" applyBorder="0" applyAlignment="0" applyProtection="0"/>
    <xf numFmtId="0" fontId="25" fillId="40" borderId="0" applyNumberFormat="0" applyBorder="0" applyAlignment="0" applyProtection="0"/>
    <xf numFmtId="0" fontId="25" fillId="40" borderId="0" applyNumberFormat="0" applyBorder="0" applyAlignment="0" applyProtection="0"/>
    <xf numFmtId="0" fontId="25" fillId="40" borderId="0" applyNumberFormat="0" applyBorder="0" applyAlignment="0" applyProtection="0"/>
    <xf numFmtId="0" fontId="25" fillId="40" borderId="0" applyNumberFormat="0" applyBorder="0" applyAlignment="0" applyProtection="0"/>
    <xf numFmtId="0" fontId="25" fillId="40" borderId="0" applyNumberFormat="0" applyBorder="0" applyAlignment="0" applyProtection="0"/>
    <xf numFmtId="0" fontId="25" fillId="40" borderId="0" applyNumberFormat="0" applyBorder="0" applyAlignment="0" applyProtection="0"/>
    <xf numFmtId="0" fontId="25" fillId="40" borderId="0" applyNumberFormat="0" applyBorder="0" applyAlignment="0" applyProtection="0"/>
    <xf numFmtId="0" fontId="25" fillId="40" borderId="0" applyNumberFormat="0" applyBorder="0" applyAlignment="0" applyProtection="0"/>
    <xf numFmtId="0" fontId="25" fillId="40" borderId="0" applyNumberFormat="0" applyBorder="0" applyAlignment="0" applyProtection="0"/>
    <xf numFmtId="0" fontId="25" fillId="40" borderId="0" applyNumberFormat="0" applyBorder="0" applyAlignment="0" applyProtection="0"/>
    <xf numFmtId="0" fontId="25" fillId="40" borderId="0" applyNumberFormat="0" applyBorder="0" applyAlignment="0" applyProtection="0"/>
    <xf numFmtId="0" fontId="25" fillId="40" borderId="0" applyNumberFormat="0" applyBorder="0" applyAlignment="0" applyProtection="0"/>
    <xf numFmtId="0" fontId="25" fillId="40" borderId="0" applyNumberFormat="0" applyBorder="0" applyAlignment="0" applyProtection="0"/>
    <xf numFmtId="0" fontId="25" fillId="40" borderId="0" applyNumberFormat="0" applyBorder="0" applyAlignment="0" applyProtection="0"/>
    <xf numFmtId="0" fontId="25" fillId="43" borderId="0" applyNumberFormat="0" applyBorder="0" applyAlignment="0" applyProtection="0"/>
    <xf numFmtId="0" fontId="25" fillId="43" borderId="0" applyNumberFormat="0" applyBorder="0" applyAlignment="0" applyProtection="0"/>
    <xf numFmtId="0" fontId="25" fillId="43" borderId="0" applyNumberFormat="0" applyBorder="0" applyAlignment="0" applyProtection="0"/>
    <xf numFmtId="0" fontId="25" fillId="43" borderId="0" applyNumberFormat="0" applyBorder="0" applyAlignment="0" applyProtection="0"/>
    <xf numFmtId="0" fontId="25" fillId="43" borderId="0" applyNumberFormat="0" applyBorder="0" applyAlignment="0" applyProtection="0"/>
    <xf numFmtId="0" fontId="25" fillId="43" borderId="0" applyNumberFormat="0" applyBorder="0" applyAlignment="0" applyProtection="0"/>
    <xf numFmtId="0" fontId="25" fillId="43" borderId="0" applyNumberFormat="0" applyBorder="0" applyAlignment="0" applyProtection="0"/>
    <xf numFmtId="0" fontId="25" fillId="43" borderId="0" applyNumberFormat="0" applyBorder="0" applyAlignment="0" applyProtection="0"/>
    <xf numFmtId="0" fontId="25" fillId="43" borderId="0" applyNumberFormat="0" applyBorder="0" applyAlignment="0" applyProtection="0"/>
    <xf numFmtId="0" fontId="25" fillId="43" borderId="0" applyNumberFormat="0" applyBorder="0" applyAlignment="0" applyProtection="0"/>
    <xf numFmtId="0" fontId="25" fillId="43" borderId="0" applyNumberFormat="0" applyBorder="0" applyAlignment="0" applyProtection="0"/>
    <xf numFmtId="0" fontId="25" fillId="43" borderId="0" applyNumberFormat="0" applyBorder="0" applyAlignment="0" applyProtection="0"/>
    <xf numFmtId="0" fontId="25" fillId="43" borderId="0" applyNumberFormat="0" applyBorder="0" applyAlignment="0" applyProtection="0"/>
    <xf numFmtId="0" fontId="25" fillId="43" borderId="0" applyNumberFormat="0" applyBorder="0" applyAlignment="0" applyProtection="0"/>
    <xf numFmtId="0" fontId="25" fillId="43" borderId="0" applyNumberFormat="0" applyBorder="0" applyAlignment="0" applyProtection="0"/>
    <xf numFmtId="0" fontId="25" fillId="43" borderId="0" applyNumberFormat="0" applyBorder="0" applyAlignment="0" applyProtection="0"/>
    <xf numFmtId="0" fontId="25" fillId="43" borderId="0" applyNumberFormat="0" applyBorder="0" applyAlignment="0" applyProtection="0"/>
    <xf numFmtId="0" fontId="25" fillId="43" borderId="0" applyNumberFormat="0" applyBorder="0" applyAlignment="0" applyProtection="0"/>
    <xf numFmtId="0" fontId="25" fillId="43" borderId="0" applyNumberFormat="0" applyBorder="0" applyAlignment="0" applyProtection="0"/>
    <xf numFmtId="0" fontId="25" fillId="43" borderId="0" applyNumberFormat="0" applyBorder="0" applyAlignment="0" applyProtection="0"/>
    <xf numFmtId="0" fontId="25" fillId="43" borderId="0" applyNumberFormat="0" applyBorder="0" applyAlignment="0" applyProtection="0"/>
    <xf numFmtId="0" fontId="25" fillId="43" borderId="0" applyNumberFormat="0" applyBorder="0" applyAlignment="0" applyProtection="0"/>
    <xf numFmtId="0" fontId="25" fillId="43" borderId="0" applyNumberFormat="0" applyBorder="0" applyAlignment="0" applyProtection="0"/>
    <xf numFmtId="0" fontId="25" fillId="43" borderId="0" applyNumberFormat="0" applyBorder="0" applyAlignment="0" applyProtection="0"/>
    <xf numFmtId="0" fontId="25" fillId="43" borderId="0" applyNumberFormat="0" applyBorder="0" applyAlignment="0" applyProtection="0"/>
    <xf numFmtId="0" fontId="25" fillId="43" borderId="0" applyNumberFormat="0" applyBorder="0" applyAlignment="0" applyProtection="0"/>
    <xf numFmtId="0" fontId="25" fillId="43" borderId="0" applyNumberFormat="0" applyBorder="0" applyAlignment="0" applyProtection="0"/>
    <xf numFmtId="0" fontId="25" fillId="43" borderId="0" applyNumberFormat="0" applyBorder="0" applyAlignment="0" applyProtection="0"/>
    <xf numFmtId="0" fontId="25" fillId="43" borderId="0" applyNumberFormat="0" applyBorder="0" applyAlignment="0" applyProtection="0"/>
    <xf numFmtId="0" fontId="25" fillId="43" borderId="0" applyNumberFormat="0" applyBorder="0" applyAlignment="0" applyProtection="0"/>
    <xf numFmtId="0" fontId="25" fillId="43" borderId="0" applyNumberFormat="0" applyBorder="0" applyAlignment="0" applyProtection="0"/>
    <xf numFmtId="0" fontId="25" fillId="43" borderId="0" applyNumberFormat="0" applyBorder="0" applyAlignment="0" applyProtection="0"/>
    <xf numFmtId="0" fontId="25" fillId="43" borderId="0" applyNumberFormat="0" applyBorder="0" applyAlignment="0" applyProtection="0"/>
    <xf numFmtId="0" fontId="25" fillId="43" borderId="0" applyNumberFormat="0" applyBorder="0" applyAlignment="0" applyProtection="0"/>
    <xf numFmtId="0" fontId="25" fillId="43" borderId="0" applyNumberFormat="0" applyBorder="0" applyAlignment="0" applyProtection="0"/>
    <xf numFmtId="0" fontId="25" fillId="43" borderId="0" applyNumberFormat="0" applyBorder="0" applyAlignment="0" applyProtection="0"/>
    <xf numFmtId="0" fontId="25" fillId="43" borderId="0" applyNumberFormat="0" applyBorder="0" applyAlignment="0" applyProtection="0"/>
    <xf numFmtId="0" fontId="25" fillId="43" borderId="0" applyNumberFormat="0" applyBorder="0" applyAlignment="0" applyProtection="0"/>
    <xf numFmtId="0" fontId="25" fillId="43" borderId="0" applyNumberFormat="0" applyBorder="0" applyAlignment="0" applyProtection="0"/>
    <xf numFmtId="0" fontId="25" fillId="43" borderId="0" applyNumberFormat="0" applyBorder="0" applyAlignment="0" applyProtection="0"/>
    <xf numFmtId="0" fontId="25" fillId="43" borderId="0" applyNumberFormat="0" applyBorder="0" applyAlignment="0" applyProtection="0"/>
    <xf numFmtId="0" fontId="25" fillId="43" borderId="0" applyNumberFormat="0" applyBorder="0" applyAlignment="0" applyProtection="0"/>
    <xf numFmtId="0" fontId="25" fillId="43" borderId="0" applyNumberFormat="0" applyBorder="0" applyAlignment="0" applyProtection="0"/>
    <xf numFmtId="0" fontId="25" fillId="43" borderId="0" applyNumberFormat="0" applyBorder="0" applyAlignment="0" applyProtection="0"/>
    <xf numFmtId="0" fontId="25" fillId="43" borderId="0" applyNumberFormat="0" applyBorder="0" applyAlignment="0" applyProtection="0"/>
    <xf numFmtId="0" fontId="25" fillId="43" borderId="0" applyNumberFormat="0" applyBorder="0" applyAlignment="0" applyProtection="0"/>
    <xf numFmtId="0" fontId="25" fillId="43" borderId="0" applyNumberFormat="0" applyBorder="0" applyAlignment="0" applyProtection="0"/>
    <xf numFmtId="0" fontId="25" fillId="43" borderId="0" applyNumberFormat="0" applyBorder="0" applyAlignment="0" applyProtection="0"/>
    <xf numFmtId="0" fontId="25" fillId="43" borderId="0" applyNumberFormat="0" applyBorder="0" applyAlignment="0" applyProtection="0"/>
    <xf numFmtId="0" fontId="25" fillId="43" borderId="0" applyNumberFormat="0" applyBorder="0" applyAlignment="0" applyProtection="0"/>
    <xf numFmtId="0" fontId="25" fillId="43" borderId="0" applyNumberFormat="0" applyBorder="0" applyAlignment="0" applyProtection="0"/>
    <xf numFmtId="0" fontId="25" fillId="43" borderId="0" applyNumberFormat="0" applyBorder="0" applyAlignment="0" applyProtection="0"/>
    <xf numFmtId="0" fontId="25" fillId="43" borderId="0" applyNumberFormat="0" applyBorder="0" applyAlignment="0" applyProtection="0"/>
    <xf numFmtId="0" fontId="25" fillId="43" borderId="0" applyNumberFormat="0" applyBorder="0" applyAlignment="0" applyProtection="0"/>
    <xf numFmtId="0" fontId="25" fillId="43" borderId="0" applyNumberFormat="0" applyBorder="0" applyAlignment="0" applyProtection="0"/>
    <xf numFmtId="0" fontId="25" fillId="43" borderId="0" applyNumberFormat="0" applyBorder="0" applyAlignment="0" applyProtection="0"/>
    <xf numFmtId="0" fontId="25" fillId="43" borderId="0" applyNumberFormat="0" applyBorder="0" applyAlignment="0" applyProtection="0"/>
    <xf numFmtId="0" fontId="25" fillId="43" borderId="0" applyNumberFormat="0" applyBorder="0" applyAlignment="0" applyProtection="0"/>
    <xf numFmtId="0" fontId="25" fillId="43" borderId="0" applyNumberFormat="0" applyBorder="0" applyAlignment="0" applyProtection="0"/>
    <xf numFmtId="0" fontId="25" fillId="43" borderId="0" applyNumberFormat="0" applyBorder="0" applyAlignment="0" applyProtection="0"/>
    <xf numFmtId="0" fontId="25" fillId="43" borderId="0" applyNumberFormat="0" applyBorder="0" applyAlignment="0" applyProtection="0"/>
    <xf numFmtId="0" fontId="25" fillId="43" borderId="0" applyNumberFormat="0" applyBorder="0" applyAlignment="0" applyProtection="0"/>
    <xf numFmtId="0" fontId="25" fillId="43" borderId="0" applyNumberFormat="0" applyBorder="0" applyAlignment="0" applyProtection="0"/>
    <xf numFmtId="0" fontId="25" fillId="43" borderId="0" applyNumberFormat="0" applyBorder="0" applyAlignment="0" applyProtection="0"/>
    <xf numFmtId="0" fontId="25" fillId="43" borderId="0" applyNumberFormat="0" applyBorder="0" applyAlignment="0" applyProtection="0"/>
    <xf numFmtId="0" fontId="25" fillId="43" borderId="0" applyNumberFormat="0" applyBorder="0" applyAlignment="0" applyProtection="0"/>
    <xf numFmtId="0" fontId="25" fillId="43" borderId="0" applyNumberFormat="0" applyBorder="0" applyAlignment="0" applyProtection="0"/>
    <xf numFmtId="0" fontId="25" fillId="43" borderId="0" applyNumberFormat="0" applyBorder="0" applyAlignment="0" applyProtection="0"/>
    <xf numFmtId="0" fontId="25" fillId="43" borderId="0" applyNumberFormat="0" applyBorder="0" applyAlignment="0" applyProtection="0"/>
    <xf numFmtId="0" fontId="25" fillId="43" borderId="0" applyNumberFormat="0" applyBorder="0" applyAlignment="0" applyProtection="0"/>
    <xf numFmtId="0" fontId="25" fillId="43" borderId="0" applyNumberFormat="0" applyBorder="0" applyAlignment="0" applyProtection="0"/>
    <xf numFmtId="0" fontId="25" fillId="43" borderId="0" applyNumberFormat="0" applyBorder="0" applyAlignment="0" applyProtection="0"/>
    <xf numFmtId="0" fontId="25" fillId="43" borderId="0" applyNumberFormat="0" applyBorder="0" applyAlignment="0" applyProtection="0"/>
    <xf numFmtId="0" fontId="25" fillId="43" borderId="0" applyNumberFormat="0" applyBorder="0" applyAlignment="0" applyProtection="0"/>
    <xf numFmtId="0" fontId="25" fillId="43" borderId="0" applyNumberFormat="0" applyBorder="0" applyAlignment="0" applyProtection="0"/>
    <xf numFmtId="0" fontId="25" fillId="43" borderId="0" applyNumberFormat="0" applyBorder="0" applyAlignment="0" applyProtection="0"/>
    <xf numFmtId="0" fontId="25" fillId="43" borderId="0" applyNumberFormat="0" applyBorder="0" applyAlignment="0" applyProtection="0"/>
    <xf numFmtId="0" fontId="25" fillId="43" borderId="0" applyNumberFormat="0" applyBorder="0" applyAlignment="0" applyProtection="0"/>
    <xf numFmtId="0" fontId="25" fillId="43" borderId="0" applyNumberFormat="0" applyBorder="0" applyAlignment="0" applyProtection="0"/>
    <xf numFmtId="0" fontId="25" fillId="43" borderId="0" applyNumberFormat="0" applyBorder="0" applyAlignment="0" applyProtection="0"/>
    <xf numFmtId="0" fontId="25" fillId="43" borderId="0" applyNumberFormat="0" applyBorder="0" applyAlignment="0" applyProtection="0"/>
    <xf numFmtId="0" fontId="25" fillId="43" borderId="0" applyNumberFormat="0" applyBorder="0" applyAlignment="0" applyProtection="0"/>
    <xf numFmtId="0" fontId="25" fillId="43" borderId="0" applyNumberFormat="0" applyBorder="0" applyAlignment="0" applyProtection="0"/>
    <xf numFmtId="0" fontId="25" fillId="43" borderId="0" applyNumberFormat="0" applyBorder="0" applyAlignment="0" applyProtection="0"/>
    <xf numFmtId="0" fontId="25" fillId="43" borderId="0" applyNumberFormat="0" applyBorder="0" applyAlignment="0" applyProtection="0"/>
    <xf numFmtId="0" fontId="25" fillId="43" borderId="0" applyNumberFormat="0" applyBorder="0" applyAlignment="0" applyProtection="0"/>
    <xf numFmtId="0" fontId="25" fillId="43" borderId="0" applyNumberFormat="0" applyBorder="0" applyAlignment="0" applyProtection="0"/>
    <xf numFmtId="0" fontId="25" fillId="43" borderId="0" applyNumberFormat="0" applyBorder="0" applyAlignment="0" applyProtection="0"/>
    <xf numFmtId="0" fontId="25" fillId="43" borderId="0" applyNumberFormat="0" applyBorder="0" applyAlignment="0" applyProtection="0"/>
    <xf numFmtId="0" fontId="25" fillId="43" borderId="0" applyNumberFormat="0" applyBorder="0" applyAlignment="0" applyProtection="0"/>
    <xf numFmtId="0" fontId="25" fillId="43" borderId="0" applyNumberFormat="0" applyBorder="0" applyAlignment="0" applyProtection="0"/>
    <xf numFmtId="0" fontId="25" fillId="43" borderId="0" applyNumberFormat="0" applyBorder="0" applyAlignment="0" applyProtection="0"/>
    <xf numFmtId="0" fontId="25" fillId="43" borderId="0" applyNumberFormat="0" applyBorder="0" applyAlignment="0" applyProtection="0"/>
    <xf numFmtId="0" fontId="25" fillId="43" borderId="0" applyNumberFormat="0" applyBorder="0" applyAlignment="0" applyProtection="0"/>
    <xf numFmtId="0" fontId="25" fillId="43" borderId="0" applyNumberFormat="0" applyBorder="0" applyAlignment="0" applyProtection="0"/>
    <xf numFmtId="0" fontId="25" fillId="43" borderId="0" applyNumberFormat="0" applyBorder="0" applyAlignment="0" applyProtection="0"/>
    <xf numFmtId="0" fontId="25" fillId="43" borderId="0" applyNumberFormat="0" applyBorder="0" applyAlignment="0" applyProtection="0"/>
    <xf numFmtId="0" fontId="25" fillId="43" borderId="0" applyNumberFormat="0" applyBorder="0" applyAlignment="0" applyProtection="0"/>
    <xf numFmtId="0" fontId="25" fillId="43" borderId="0" applyNumberFormat="0" applyBorder="0" applyAlignment="0" applyProtection="0"/>
    <xf numFmtId="0" fontId="25" fillId="43" borderId="0" applyNumberFormat="0" applyBorder="0" applyAlignment="0" applyProtection="0"/>
    <xf numFmtId="0" fontId="25" fillId="43" borderId="0" applyNumberFormat="0" applyBorder="0" applyAlignment="0" applyProtection="0"/>
    <xf numFmtId="0" fontId="25" fillId="43" borderId="0" applyNumberFormat="0" applyBorder="0" applyAlignment="0" applyProtection="0"/>
    <xf numFmtId="0" fontId="25" fillId="43" borderId="0" applyNumberFormat="0" applyBorder="0" applyAlignment="0" applyProtection="0"/>
    <xf numFmtId="0" fontId="25" fillId="43" borderId="0" applyNumberFormat="0" applyBorder="0" applyAlignment="0" applyProtection="0"/>
    <xf numFmtId="0" fontId="25" fillId="43" borderId="0" applyNumberFormat="0" applyBorder="0" applyAlignment="0" applyProtection="0"/>
    <xf numFmtId="0" fontId="25" fillId="43" borderId="0" applyNumberFormat="0" applyBorder="0" applyAlignment="0" applyProtection="0"/>
    <xf numFmtId="0" fontId="26" fillId="44" borderId="0" applyNumberFormat="0" applyBorder="0" applyAlignment="0" applyProtection="0"/>
    <xf numFmtId="0" fontId="26" fillId="44" borderId="0" applyNumberFormat="0" applyBorder="0" applyAlignment="0" applyProtection="0"/>
    <xf numFmtId="0" fontId="26" fillId="41" borderId="0" applyNumberFormat="0" applyBorder="0" applyAlignment="0" applyProtection="0"/>
    <xf numFmtId="0" fontId="26" fillId="41" borderId="0" applyNumberFormat="0" applyBorder="0" applyAlignment="0" applyProtection="0"/>
    <xf numFmtId="0" fontId="26" fillId="42" borderId="0" applyNumberFormat="0" applyBorder="0" applyAlignment="0" applyProtection="0"/>
    <xf numFmtId="0" fontId="26" fillId="42" borderId="0" applyNumberFormat="0" applyBorder="0" applyAlignment="0" applyProtection="0"/>
    <xf numFmtId="0" fontId="26" fillId="45" borderId="0" applyNumberFormat="0" applyBorder="0" applyAlignment="0" applyProtection="0"/>
    <xf numFmtId="0" fontId="26" fillId="45" borderId="0" applyNumberFormat="0" applyBorder="0" applyAlignment="0" applyProtection="0"/>
    <xf numFmtId="0" fontId="26" fillId="46" borderId="0" applyNumberFormat="0" applyBorder="0" applyAlignment="0" applyProtection="0"/>
    <xf numFmtId="0" fontId="26" fillId="46" borderId="0" applyNumberFormat="0" applyBorder="0" applyAlignment="0" applyProtection="0"/>
    <xf numFmtId="0" fontId="26" fillId="47" borderId="0" applyNumberFormat="0" applyBorder="0" applyAlignment="0" applyProtection="0"/>
    <xf numFmtId="0" fontId="26" fillId="47" borderId="0" applyNumberFormat="0" applyBorder="0" applyAlignment="0" applyProtection="0"/>
    <xf numFmtId="0" fontId="26" fillId="48" borderId="0" applyNumberFormat="0" applyBorder="0" applyAlignment="0" applyProtection="0"/>
    <xf numFmtId="0" fontId="26" fillId="48" borderId="0" applyNumberFormat="0" applyBorder="0" applyAlignment="0" applyProtection="0"/>
    <xf numFmtId="0" fontId="26" fillId="49" borderId="0" applyNumberFormat="0" applyBorder="0" applyAlignment="0" applyProtection="0"/>
    <xf numFmtId="0" fontId="26" fillId="49" borderId="0" applyNumberFormat="0" applyBorder="0" applyAlignment="0" applyProtection="0"/>
    <xf numFmtId="0" fontId="26" fillId="50" borderId="0" applyNumberFormat="0" applyBorder="0" applyAlignment="0" applyProtection="0"/>
    <xf numFmtId="0" fontId="26" fillId="50" borderId="0" applyNumberFormat="0" applyBorder="0" applyAlignment="0" applyProtection="0"/>
    <xf numFmtId="0" fontId="26" fillId="45" borderId="0" applyNumberFormat="0" applyBorder="0" applyAlignment="0" applyProtection="0"/>
    <xf numFmtId="0" fontId="26" fillId="45" borderId="0" applyNumberFormat="0" applyBorder="0" applyAlignment="0" applyProtection="0"/>
    <xf numFmtId="0" fontId="26" fillId="46" borderId="0" applyNumberFormat="0" applyBorder="0" applyAlignment="0" applyProtection="0"/>
    <xf numFmtId="0" fontId="26" fillId="46" borderId="0" applyNumberFormat="0" applyBorder="0" applyAlignment="0" applyProtection="0"/>
    <xf numFmtId="0" fontId="26" fillId="51" borderId="0" applyNumberFormat="0" applyBorder="0" applyAlignment="0" applyProtection="0"/>
    <xf numFmtId="0" fontId="26" fillId="51" borderId="0" applyNumberFormat="0" applyBorder="0" applyAlignment="0" applyProtection="0"/>
    <xf numFmtId="0" fontId="27" fillId="35" borderId="0" applyNumberFormat="0" applyBorder="0" applyAlignment="0" applyProtection="0"/>
    <xf numFmtId="0" fontId="27" fillId="35" borderId="0" applyNumberFormat="0" applyBorder="0" applyAlignment="0" applyProtection="0"/>
    <xf numFmtId="0" fontId="28" fillId="52" borderId="40" applyNumberFormat="0" applyAlignment="0" applyProtection="0"/>
    <xf numFmtId="0" fontId="28" fillId="52" borderId="40" applyNumberFormat="0" applyAlignment="0" applyProtection="0"/>
    <xf numFmtId="0" fontId="29" fillId="53" borderId="41" applyNumberFormat="0" applyAlignment="0" applyProtection="0"/>
    <xf numFmtId="0" fontId="29" fillId="53" borderId="41" applyNumberFormat="0" applyAlignment="0" applyProtection="0"/>
    <xf numFmtId="44" fontId="21" fillId="0" borderId="0" applyFon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1" fillId="36" borderId="0" applyNumberFormat="0" applyBorder="0" applyAlignment="0" applyProtection="0"/>
    <xf numFmtId="0" fontId="31" fillId="36" borderId="0" applyNumberFormat="0" applyBorder="0" applyAlignment="0" applyProtection="0"/>
    <xf numFmtId="0" fontId="32" fillId="0" borderId="42" applyNumberFormat="0" applyFill="0" applyAlignment="0" applyProtection="0"/>
    <xf numFmtId="0" fontId="32" fillId="0" borderId="42" applyNumberFormat="0" applyFill="0" applyAlignment="0" applyProtection="0"/>
    <xf numFmtId="0" fontId="33" fillId="0" borderId="43" applyNumberFormat="0" applyFill="0" applyAlignment="0" applyProtection="0"/>
    <xf numFmtId="0" fontId="33" fillId="0" borderId="43" applyNumberFormat="0" applyFill="0" applyAlignment="0" applyProtection="0"/>
    <xf numFmtId="0" fontId="34" fillId="0" borderId="44" applyNumberFormat="0" applyFill="0" applyAlignment="0" applyProtection="0"/>
    <xf numFmtId="0" fontId="34" fillId="0" borderId="44" applyNumberFormat="0" applyFill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43" fillId="0" borderId="0" applyNumberFormat="0" applyFill="0" applyBorder="0" applyAlignment="0" applyProtection="0"/>
    <xf numFmtId="0" fontId="44" fillId="0" borderId="0" applyNumberFormat="0" applyFill="0" applyBorder="0" applyAlignment="0" applyProtection="0">
      <alignment vertical="top"/>
      <protection locked="0"/>
    </xf>
    <xf numFmtId="0" fontId="42" fillId="0" borderId="0" applyNumberFormat="0" applyFill="0" applyBorder="0" applyAlignment="0" applyProtection="0"/>
    <xf numFmtId="0" fontId="22" fillId="0" borderId="0" applyNumberFormat="0" applyFill="0" applyBorder="0" applyAlignment="0" applyProtection="0">
      <alignment vertical="top"/>
      <protection locked="0"/>
    </xf>
    <xf numFmtId="0" fontId="43" fillId="0" borderId="0" applyNumberFormat="0" applyFill="0" applyBorder="0" applyAlignment="0" applyProtection="0">
      <alignment vertical="top"/>
      <protection locked="0"/>
    </xf>
    <xf numFmtId="0" fontId="43" fillId="0" borderId="0" applyNumberFormat="0" applyFill="0" applyBorder="0" applyAlignment="0" applyProtection="0">
      <alignment vertical="top"/>
      <protection locked="0"/>
    </xf>
    <xf numFmtId="0" fontId="43" fillId="0" borderId="0" applyNumberFormat="0" applyFill="0" applyBorder="0" applyAlignment="0" applyProtection="0">
      <alignment vertical="top"/>
      <protection locked="0"/>
    </xf>
    <xf numFmtId="0" fontId="43" fillId="0" borderId="0" applyNumberFormat="0" applyFill="0" applyBorder="0" applyAlignment="0" applyProtection="0"/>
    <xf numFmtId="0" fontId="43" fillId="0" borderId="0" applyNumberFormat="0" applyFill="0" applyBorder="0" applyAlignment="0" applyProtection="0"/>
    <xf numFmtId="0" fontId="43" fillId="0" borderId="0" applyNumberFormat="0" applyFill="0" applyBorder="0" applyAlignment="0" applyProtection="0"/>
    <xf numFmtId="0" fontId="43" fillId="0" borderId="0" applyNumberFormat="0" applyFill="0" applyBorder="0" applyAlignment="0" applyProtection="0"/>
    <xf numFmtId="0" fontId="35" fillId="39" borderId="40" applyNumberFormat="0" applyAlignment="0" applyProtection="0"/>
    <xf numFmtId="0" fontId="35" fillId="39" borderId="40" applyNumberFormat="0" applyAlignment="0" applyProtection="0"/>
    <xf numFmtId="0" fontId="36" fillId="0" borderId="45" applyNumberFormat="0" applyFill="0" applyAlignment="0" applyProtection="0"/>
    <xf numFmtId="0" fontId="36" fillId="0" borderId="45" applyNumberFormat="0" applyFill="0" applyAlignment="0" applyProtection="0"/>
    <xf numFmtId="0" fontId="37" fillId="54" borderId="0" applyNumberFormat="0" applyBorder="0" applyAlignment="0" applyProtection="0"/>
    <xf numFmtId="0" fontId="37" fillId="54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4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4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4" fillId="0" borderId="0"/>
    <xf numFmtId="0" fontId="21" fillId="0" borderId="0"/>
    <xf numFmtId="0" fontId="24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4" fillId="0" borderId="0"/>
    <xf numFmtId="0" fontId="21" fillId="0" borderId="0"/>
    <xf numFmtId="0" fontId="24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45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45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45" fillId="0" borderId="0"/>
    <xf numFmtId="0" fontId="45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1" fillId="0" borderId="0"/>
    <xf numFmtId="0" fontId="45" fillId="0" borderId="0"/>
    <xf numFmtId="0" fontId="4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1" fillId="0" borderId="0"/>
    <xf numFmtId="0" fontId="45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1" fillId="0" borderId="0"/>
    <xf numFmtId="0" fontId="45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1" fillId="0" borderId="0"/>
    <xf numFmtId="0" fontId="45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1" fillId="0" borderId="0"/>
    <xf numFmtId="0" fontId="45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1" fillId="0" borderId="0"/>
    <xf numFmtId="0" fontId="1" fillId="0" borderId="0"/>
    <xf numFmtId="0" fontId="21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24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1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1" fillId="0" borderId="0"/>
    <xf numFmtId="0" fontId="21" fillId="0" borderId="0"/>
    <xf numFmtId="0" fontId="24" fillId="0" borderId="0"/>
    <xf numFmtId="0" fontId="24" fillId="0" borderId="0"/>
    <xf numFmtId="0" fontId="21" fillId="0" borderId="0"/>
    <xf numFmtId="0" fontId="21" fillId="0" borderId="0"/>
    <xf numFmtId="0" fontId="21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1" fillId="0" borderId="0"/>
    <xf numFmtId="0" fontId="21" fillId="0" borderId="0"/>
    <xf numFmtId="0" fontId="24" fillId="0" borderId="0"/>
    <xf numFmtId="0" fontId="24" fillId="0" borderId="0"/>
    <xf numFmtId="0" fontId="24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1" fillId="0" borderId="0"/>
    <xf numFmtId="0" fontId="21" fillId="0" borderId="0"/>
    <xf numFmtId="0" fontId="21" fillId="0" borderId="0"/>
    <xf numFmtId="0" fontId="21" fillId="0" borderId="0" applyNumberFormat="0" applyFont="0" applyFill="0" applyBorder="0" applyAlignment="0" applyProtection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21" fillId="0" borderId="0"/>
    <xf numFmtId="0" fontId="21" fillId="0" borderId="0"/>
    <xf numFmtId="0" fontId="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1" fillId="0" borderId="0"/>
    <xf numFmtId="0" fontId="21" fillId="0" borderId="0"/>
    <xf numFmtId="0" fontId="2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 applyNumberFormat="0" applyFont="0" applyFill="0" applyBorder="0" applyAlignment="0" applyProtection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4" fillId="0" borderId="0"/>
    <xf numFmtId="0" fontId="21" fillId="0" borderId="0"/>
    <xf numFmtId="0" fontId="21" fillId="0" borderId="0"/>
    <xf numFmtId="0" fontId="21" fillId="0" borderId="0"/>
    <xf numFmtId="0" fontId="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4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4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4" fillId="0" borderId="0"/>
    <xf numFmtId="0" fontId="24" fillId="0" borderId="0"/>
    <xf numFmtId="0" fontId="24" fillId="0" borderId="0"/>
    <xf numFmtId="0" fontId="21" fillId="0" borderId="0"/>
    <xf numFmtId="0" fontId="24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4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 applyNumberFormat="0" applyFont="0" applyFill="0" applyBorder="0" applyAlignment="0" applyProtection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45" fillId="0" borderId="0"/>
    <xf numFmtId="0" fontId="21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21" fillId="0" borderId="0"/>
    <xf numFmtId="0" fontId="21" fillId="0" borderId="0"/>
    <xf numFmtId="0" fontId="45" fillId="0" borderId="0"/>
    <xf numFmtId="0" fontId="21" fillId="0" borderId="0"/>
    <xf numFmtId="0" fontId="45" fillId="0" borderId="0"/>
    <xf numFmtId="0" fontId="21" fillId="0" borderId="0"/>
    <xf numFmtId="0" fontId="45" fillId="0" borderId="0"/>
    <xf numFmtId="0" fontId="21" fillId="0" borderId="0"/>
    <xf numFmtId="0" fontId="45" fillId="0" borderId="0"/>
    <xf numFmtId="0" fontId="21" fillId="0" borderId="0"/>
    <xf numFmtId="0" fontId="45" fillId="0" borderId="0"/>
    <xf numFmtId="0" fontId="21" fillId="0" borderId="0"/>
    <xf numFmtId="0" fontId="45" fillId="0" borderId="0"/>
    <xf numFmtId="0" fontId="21" fillId="0" borderId="0"/>
    <xf numFmtId="0" fontId="45" fillId="0" borderId="0"/>
    <xf numFmtId="0" fontId="21" fillId="0" borderId="0"/>
    <xf numFmtId="0" fontId="45" fillId="0" borderId="0"/>
    <xf numFmtId="0" fontId="21" fillId="0" borderId="0"/>
    <xf numFmtId="0" fontId="45" fillId="0" borderId="0"/>
    <xf numFmtId="0" fontId="21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 applyNumberFormat="0" applyFont="0" applyFill="0" applyBorder="0" applyAlignment="0" applyProtection="0"/>
    <xf numFmtId="0" fontId="21" fillId="0" borderId="0"/>
    <xf numFmtId="0" fontId="21" fillId="0" borderId="0" applyNumberFormat="0" applyFont="0" applyFill="0" applyBorder="0" applyAlignment="0" applyProtection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4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5" fillId="0" borderId="0"/>
    <xf numFmtId="0" fontId="24" fillId="0" borderId="0"/>
    <xf numFmtId="0" fontId="24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4" fillId="0" borderId="0"/>
    <xf numFmtId="0" fontId="21" fillId="0" borderId="0"/>
    <xf numFmtId="0" fontId="24" fillId="0" borderId="0"/>
    <xf numFmtId="0" fontId="24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1" fillId="0" borderId="0"/>
    <xf numFmtId="0" fontId="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21" fillId="0" borderId="0"/>
    <xf numFmtId="0" fontId="2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21" fillId="0" borderId="0"/>
    <xf numFmtId="0" fontId="2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45" fillId="0" borderId="0"/>
    <xf numFmtId="0" fontId="21" fillId="0" borderId="0" applyNumberFormat="0" applyFont="0" applyFill="0" applyBorder="0" applyAlignment="0" applyProtection="0"/>
    <xf numFmtId="0" fontId="45" fillId="0" borderId="0"/>
    <xf numFmtId="0" fontId="1" fillId="0" borderId="0"/>
    <xf numFmtId="0" fontId="45" fillId="0" borderId="0"/>
    <xf numFmtId="0" fontId="45" fillId="0" borderId="0"/>
    <xf numFmtId="0" fontId="45" fillId="0" borderId="0"/>
    <xf numFmtId="0" fontId="1" fillId="0" borderId="0"/>
    <xf numFmtId="0" fontId="1" fillId="0" borderId="0"/>
    <xf numFmtId="0" fontId="45" fillId="0" borderId="0"/>
    <xf numFmtId="0" fontId="1" fillId="0" borderId="0"/>
    <xf numFmtId="0" fontId="45" fillId="0" borderId="0"/>
    <xf numFmtId="0" fontId="4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1" fillId="0" borderId="0"/>
    <xf numFmtId="0" fontId="1" fillId="0" borderId="0"/>
    <xf numFmtId="0" fontId="21" fillId="0" borderId="0"/>
    <xf numFmtId="0" fontId="21" fillId="0" borderId="0"/>
    <xf numFmtId="0" fontId="25" fillId="0" borderId="0"/>
    <xf numFmtId="0" fontId="25" fillId="0" borderId="0"/>
    <xf numFmtId="0" fontId="21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1" fillId="0" borderId="0"/>
    <xf numFmtId="0" fontId="25" fillId="0" borderId="0"/>
    <xf numFmtId="0" fontId="21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1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1" fillId="0" borderId="0"/>
    <xf numFmtId="0" fontId="21" fillId="0" borderId="0"/>
    <xf numFmtId="0" fontId="25" fillId="0" borderId="0"/>
    <xf numFmtId="0" fontId="25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5" fillId="0" borderId="0"/>
    <xf numFmtId="0" fontId="21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 applyNumberFormat="0" applyFont="0" applyFill="0" applyBorder="0" applyAlignment="0" applyProtection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5" fillId="8" borderId="8" applyNumberFormat="0" applyFont="0" applyAlignment="0" applyProtection="0"/>
    <xf numFmtId="0" fontId="25" fillId="8" borderId="8" applyNumberFormat="0" applyFont="0" applyAlignment="0" applyProtection="0"/>
    <xf numFmtId="0" fontId="25" fillId="8" borderId="8" applyNumberFormat="0" applyFont="0" applyAlignment="0" applyProtection="0"/>
    <xf numFmtId="0" fontId="25" fillId="8" borderId="8" applyNumberFormat="0" applyFont="0" applyAlignment="0" applyProtection="0"/>
    <xf numFmtId="0" fontId="25" fillId="8" borderId="8" applyNumberFormat="0" applyFont="0" applyAlignment="0" applyProtection="0"/>
    <xf numFmtId="0" fontId="25" fillId="8" borderId="8" applyNumberFormat="0" applyFont="0" applyAlignment="0" applyProtection="0"/>
    <xf numFmtId="0" fontId="25" fillId="8" borderId="8" applyNumberFormat="0" applyFont="0" applyAlignment="0" applyProtection="0"/>
    <xf numFmtId="0" fontId="25" fillId="8" borderId="8" applyNumberFormat="0" applyFont="0" applyAlignment="0" applyProtection="0"/>
    <xf numFmtId="0" fontId="25" fillId="8" borderId="8" applyNumberFormat="0" applyFont="0" applyAlignment="0" applyProtection="0"/>
    <xf numFmtId="0" fontId="25" fillId="8" borderId="8" applyNumberFormat="0" applyFont="0" applyAlignment="0" applyProtection="0"/>
    <xf numFmtId="0" fontId="25" fillId="8" borderId="8" applyNumberFormat="0" applyFont="0" applyAlignment="0" applyProtection="0"/>
    <xf numFmtId="0" fontId="25" fillId="8" borderId="8" applyNumberFormat="0" applyFont="0" applyAlignment="0" applyProtection="0"/>
    <xf numFmtId="0" fontId="21" fillId="55" borderId="46" applyNumberFormat="0" applyFont="0" applyAlignment="0" applyProtection="0"/>
    <xf numFmtId="0" fontId="21" fillId="55" borderId="46" applyNumberFormat="0" applyFont="0" applyAlignment="0" applyProtection="0"/>
    <xf numFmtId="0" fontId="21" fillId="55" borderId="46" applyNumberFormat="0" applyFont="0" applyAlignment="0" applyProtection="0"/>
    <xf numFmtId="0" fontId="21" fillId="55" borderId="46" applyNumberFormat="0" applyFont="0" applyAlignment="0" applyProtection="0"/>
    <xf numFmtId="0" fontId="21" fillId="55" borderId="46" applyNumberFormat="0" applyFont="0" applyAlignment="0" applyProtection="0"/>
    <xf numFmtId="0" fontId="21" fillId="55" borderId="46" applyNumberFormat="0" applyFont="0" applyAlignment="0" applyProtection="0"/>
    <xf numFmtId="0" fontId="21" fillId="55" borderId="46" applyNumberFormat="0" applyFont="0" applyAlignment="0" applyProtection="0"/>
    <xf numFmtId="0" fontId="21" fillId="55" borderId="46" applyNumberFormat="0" applyFont="0" applyAlignment="0" applyProtection="0"/>
    <xf numFmtId="0" fontId="21" fillId="55" borderId="46" applyNumberFormat="0" applyFont="0" applyAlignment="0" applyProtection="0"/>
    <xf numFmtId="0" fontId="21" fillId="55" borderId="46" applyNumberFormat="0" applyFont="0" applyAlignment="0" applyProtection="0"/>
    <xf numFmtId="0" fontId="21" fillId="55" borderId="46" applyNumberFormat="0" applyFont="0" applyAlignment="0" applyProtection="0"/>
    <xf numFmtId="0" fontId="21" fillId="55" borderId="46" applyNumberFormat="0" applyFont="0" applyAlignment="0" applyProtection="0"/>
    <xf numFmtId="0" fontId="21" fillId="55" borderId="46" applyNumberFormat="0" applyFont="0" applyAlignment="0" applyProtection="0"/>
    <xf numFmtId="0" fontId="21" fillId="55" borderId="46" applyNumberFormat="0" applyFont="0" applyAlignment="0" applyProtection="0"/>
    <xf numFmtId="0" fontId="25" fillId="8" borderId="8" applyNumberFormat="0" applyFont="0" applyAlignment="0" applyProtection="0"/>
    <xf numFmtId="0" fontId="25" fillId="8" borderId="8" applyNumberFormat="0" applyFont="0" applyAlignment="0" applyProtection="0"/>
    <xf numFmtId="0" fontId="25" fillId="8" borderId="8" applyNumberFormat="0" applyFont="0" applyAlignment="0" applyProtection="0"/>
    <xf numFmtId="0" fontId="25" fillId="8" borderId="8" applyNumberFormat="0" applyFont="0" applyAlignment="0" applyProtection="0"/>
    <xf numFmtId="0" fontId="25" fillId="8" borderId="8" applyNumberFormat="0" applyFont="0" applyAlignment="0" applyProtection="0"/>
    <xf numFmtId="0" fontId="25" fillId="8" borderId="8" applyNumberFormat="0" applyFont="0" applyAlignment="0" applyProtection="0"/>
    <xf numFmtId="0" fontId="25" fillId="8" borderId="8" applyNumberFormat="0" applyFont="0" applyAlignment="0" applyProtection="0"/>
    <xf numFmtId="0" fontId="25" fillId="8" borderId="8" applyNumberFormat="0" applyFont="0" applyAlignment="0" applyProtection="0"/>
    <xf numFmtId="0" fontId="25" fillId="8" borderId="8" applyNumberFormat="0" applyFont="0" applyAlignment="0" applyProtection="0"/>
    <xf numFmtId="0" fontId="25" fillId="8" borderId="8" applyNumberFormat="0" applyFont="0" applyAlignment="0" applyProtection="0"/>
    <xf numFmtId="0" fontId="25" fillId="8" borderId="8" applyNumberFormat="0" applyFont="0" applyAlignment="0" applyProtection="0"/>
    <xf numFmtId="0" fontId="25" fillId="8" borderId="8" applyNumberFormat="0" applyFont="0" applyAlignment="0" applyProtection="0"/>
    <xf numFmtId="0" fontId="25" fillId="8" borderId="8" applyNumberFormat="0" applyFont="0" applyAlignment="0" applyProtection="0"/>
    <xf numFmtId="0" fontId="25" fillId="8" borderId="8" applyNumberFormat="0" applyFont="0" applyAlignment="0" applyProtection="0"/>
    <xf numFmtId="0" fontId="25" fillId="8" borderId="8" applyNumberFormat="0" applyFont="0" applyAlignment="0" applyProtection="0"/>
    <xf numFmtId="0" fontId="25" fillId="8" borderId="8" applyNumberFormat="0" applyFont="0" applyAlignment="0" applyProtection="0"/>
    <xf numFmtId="0" fontId="25" fillId="8" borderId="8" applyNumberFormat="0" applyFont="0" applyAlignment="0" applyProtection="0"/>
    <xf numFmtId="0" fontId="25" fillId="8" borderId="8" applyNumberFormat="0" applyFont="0" applyAlignment="0" applyProtection="0"/>
    <xf numFmtId="0" fontId="25" fillId="8" borderId="8" applyNumberFormat="0" applyFont="0" applyAlignment="0" applyProtection="0"/>
    <xf numFmtId="0" fontId="25" fillId="8" borderId="8" applyNumberFormat="0" applyFont="0" applyAlignment="0" applyProtection="0"/>
    <xf numFmtId="0" fontId="25" fillId="8" borderId="8" applyNumberFormat="0" applyFont="0" applyAlignment="0" applyProtection="0"/>
    <xf numFmtId="0" fontId="25" fillId="8" borderId="8" applyNumberFormat="0" applyFont="0" applyAlignment="0" applyProtection="0"/>
    <xf numFmtId="0" fontId="25" fillId="8" borderId="8" applyNumberFormat="0" applyFont="0" applyAlignment="0" applyProtection="0"/>
    <xf numFmtId="0" fontId="25" fillId="8" borderId="8" applyNumberFormat="0" applyFont="0" applyAlignment="0" applyProtection="0"/>
    <xf numFmtId="0" fontId="25" fillId="8" borderId="8" applyNumberFormat="0" applyFont="0" applyAlignment="0" applyProtection="0"/>
    <xf numFmtId="0" fontId="25" fillId="8" borderId="8" applyNumberFormat="0" applyFont="0" applyAlignment="0" applyProtection="0"/>
    <xf numFmtId="0" fontId="25" fillId="8" borderId="8" applyNumberFormat="0" applyFont="0" applyAlignment="0" applyProtection="0"/>
    <xf numFmtId="0" fontId="25" fillId="8" borderId="8" applyNumberFormat="0" applyFont="0" applyAlignment="0" applyProtection="0"/>
    <xf numFmtId="0" fontId="25" fillId="8" borderId="8" applyNumberFormat="0" applyFont="0" applyAlignment="0" applyProtection="0"/>
    <xf numFmtId="0" fontId="25" fillId="8" borderId="8" applyNumberFormat="0" applyFont="0" applyAlignment="0" applyProtection="0"/>
    <xf numFmtId="0" fontId="25" fillId="8" borderId="8" applyNumberFormat="0" applyFont="0" applyAlignment="0" applyProtection="0"/>
    <xf numFmtId="0" fontId="25" fillId="8" borderId="8" applyNumberFormat="0" applyFont="0" applyAlignment="0" applyProtection="0"/>
    <xf numFmtId="0" fontId="25" fillId="8" borderId="8" applyNumberFormat="0" applyFont="0" applyAlignment="0" applyProtection="0"/>
    <xf numFmtId="0" fontId="25" fillId="8" borderId="8" applyNumberFormat="0" applyFont="0" applyAlignment="0" applyProtection="0"/>
    <xf numFmtId="0" fontId="25" fillId="8" borderId="8" applyNumberFormat="0" applyFont="0" applyAlignment="0" applyProtection="0"/>
    <xf numFmtId="0" fontId="25" fillId="8" borderId="8" applyNumberFormat="0" applyFont="0" applyAlignment="0" applyProtection="0"/>
    <xf numFmtId="0" fontId="25" fillId="8" borderId="8" applyNumberFormat="0" applyFont="0" applyAlignment="0" applyProtection="0"/>
    <xf numFmtId="0" fontId="25" fillId="8" borderId="8" applyNumberFormat="0" applyFont="0" applyAlignment="0" applyProtection="0"/>
    <xf numFmtId="0" fontId="25" fillId="8" borderId="8" applyNumberFormat="0" applyFont="0" applyAlignment="0" applyProtection="0"/>
    <xf numFmtId="0" fontId="25" fillId="8" borderId="8" applyNumberFormat="0" applyFont="0" applyAlignment="0" applyProtection="0"/>
    <xf numFmtId="0" fontId="25" fillId="8" borderId="8" applyNumberFormat="0" applyFont="0" applyAlignment="0" applyProtection="0"/>
    <xf numFmtId="0" fontId="25" fillId="8" borderId="8" applyNumberFormat="0" applyFont="0" applyAlignment="0" applyProtection="0"/>
    <xf numFmtId="0" fontId="25" fillId="8" borderId="8" applyNumberFormat="0" applyFont="0" applyAlignment="0" applyProtection="0"/>
    <xf numFmtId="0" fontId="25" fillId="8" borderId="8" applyNumberFormat="0" applyFont="0" applyAlignment="0" applyProtection="0"/>
    <xf numFmtId="0" fontId="38" fillId="52" borderId="47" applyNumberFormat="0" applyAlignment="0" applyProtection="0"/>
    <xf numFmtId="0" fontId="38" fillId="52" borderId="47" applyNumberFormat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21" fillId="0" borderId="0"/>
    <xf numFmtId="0" fontId="40" fillId="0" borderId="48" applyNumberFormat="0" applyFill="0" applyAlignment="0" applyProtection="0"/>
    <xf numFmtId="0" fontId="40" fillId="0" borderId="48" applyNumberFormat="0" applyFill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21" fillId="0" borderId="0"/>
    <xf numFmtId="0" fontId="21" fillId="0" borderId="0"/>
    <xf numFmtId="0" fontId="21" fillId="0" borderId="0"/>
    <xf numFmtId="44" fontId="21" fillId="0" borderId="0" applyFont="0" applyFill="0" applyBorder="0" applyAlignment="0" applyProtection="0"/>
    <xf numFmtId="0" fontId="21" fillId="0" borderId="0"/>
    <xf numFmtId="0" fontId="21" fillId="0" borderId="0"/>
    <xf numFmtId="0" fontId="22" fillId="0" borderId="0" applyNumberFormat="0" applyFill="0" applyBorder="0" applyAlignment="0" applyProtection="0">
      <alignment vertical="top"/>
      <protection locked="0"/>
    </xf>
    <xf numFmtId="0" fontId="42" fillId="0" borderId="0" applyNumberFormat="0" applyFill="0" applyBorder="0" applyAlignment="0" applyProtection="0">
      <alignment vertical="top"/>
      <protection locked="0"/>
    </xf>
    <xf numFmtId="0" fontId="31" fillId="36" borderId="0" applyNumberFormat="0" applyBorder="0" applyAlignment="0" applyProtection="0"/>
    <xf numFmtId="44" fontId="21" fillId="0" borderId="0" applyFont="0" applyFill="0" applyBorder="0" applyAlignment="0" applyProtection="0"/>
    <xf numFmtId="0" fontId="21" fillId="0" borderId="0"/>
    <xf numFmtId="0" fontId="21" fillId="0" borderId="0"/>
    <xf numFmtId="0" fontId="21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3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3" fillId="0" borderId="0"/>
    <xf numFmtId="0" fontId="23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55" borderId="46" applyNumberFormat="0" applyFont="0" applyAlignment="0" applyProtection="0"/>
    <xf numFmtId="0" fontId="25" fillId="55" borderId="46" applyNumberFormat="0" applyFont="0" applyAlignment="0" applyProtection="0"/>
    <xf numFmtId="0" fontId="25" fillId="55" borderId="46" applyNumberFormat="0" applyFont="0" applyAlignment="0" applyProtection="0"/>
    <xf numFmtId="0" fontId="25" fillId="55" borderId="46" applyNumberFormat="0" applyFont="0" applyAlignment="0" applyProtection="0"/>
    <xf numFmtId="0" fontId="25" fillId="55" borderId="46" applyNumberFormat="0" applyFont="0" applyAlignment="0" applyProtection="0"/>
    <xf numFmtId="0" fontId="25" fillId="55" borderId="46" applyNumberFormat="0" applyFont="0" applyAlignment="0" applyProtection="0"/>
    <xf numFmtId="0" fontId="25" fillId="55" borderId="46" applyNumberFormat="0" applyFont="0" applyAlignment="0" applyProtection="0"/>
    <xf numFmtId="0" fontId="25" fillId="55" borderId="46" applyNumberFormat="0" applyFont="0" applyAlignment="0" applyProtection="0"/>
    <xf numFmtId="0" fontId="25" fillId="55" borderId="46" applyNumberFormat="0" applyFont="0" applyAlignment="0" applyProtection="0"/>
    <xf numFmtId="0" fontId="25" fillId="55" borderId="46" applyNumberFormat="0" applyFont="0" applyAlignment="0" applyProtection="0"/>
    <xf numFmtId="0" fontId="25" fillId="55" borderId="46" applyNumberFormat="0" applyFont="0" applyAlignment="0" applyProtection="0"/>
    <xf numFmtId="0" fontId="25" fillId="55" borderId="46" applyNumberFormat="0" applyFont="0" applyAlignment="0" applyProtection="0"/>
    <xf numFmtId="0" fontId="25" fillId="55" borderId="46" applyNumberFormat="0" applyFont="0" applyAlignment="0" applyProtection="0"/>
    <xf numFmtId="0" fontId="25" fillId="55" borderId="46" applyNumberFormat="0" applyFont="0" applyAlignment="0" applyProtection="0"/>
    <xf numFmtId="0" fontId="25" fillId="55" borderId="46" applyNumberFormat="0" applyFont="0" applyAlignment="0" applyProtection="0"/>
    <xf numFmtId="0" fontId="25" fillId="55" borderId="46" applyNumberFormat="0" applyFont="0" applyAlignment="0" applyProtection="0"/>
    <xf numFmtId="0" fontId="25" fillId="55" borderId="46" applyNumberFormat="0" applyFont="0" applyAlignment="0" applyProtection="0"/>
    <xf numFmtId="0" fontId="25" fillId="55" borderId="46" applyNumberFormat="0" applyFont="0" applyAlignment="0" applyProtection="0"/>
    <xf numFmtId="0" fontId="25" fillId="55" borderId="46" applyNumberFormat="0" applyFont="0" applyAlignment="0" applyProtection="0"/>
    <xf numFmtId="0" fontId="25" fillId="55" borderId="46" applyNumberFormat="0" applyFont="0" applyAlignment="0" applyProtection="0"/>
    <xf numFmtId="0" fontId="25" fillId="55" borderId="46" applyNumberFormat="0" applyFont="0" applyAlignment="0" applyProtection="0"/>
    <xf numFmtId="0" fontId="25" fillId="55" borderId="46" applyNumberFormat="0" applyFont="0" applyAlignment="0" applyProtection="0"/>
    <xf numFmtId="0" fontId="25" fillId="55" borderId="46" applyNumberFormat="0" applyFont="0" applyAlignment="0" applyProtection="0"/>
    <xf numFmtId="0" fontId="25" fillId="55" borderId="46" applyNumberFormat="0" applyFont="0" applyAlignment="0" applyProtection="0"/>
    <xf numFmtId="0" fontId="25" fillId="55" borderId="46" applyNumberFormat="0" applyFont="0" applyAlignment="0" applyProtection="0"/>
    <xf numFmtId="0" fontId="25" fillId="55" borderId="46" applyNumberFormat="0" applyFont="0" applyAlignment="0" applyProtection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5" fillId="2" borderId="0" applyNumberFormat="0" applyBorder="0" applyAlignment="0" applyProtection="0"/>
    <xf numFmtId="44" fontId="21" fillId="0" borderId="0" applyFont="0" applyFill="0" applyBorder="0" applyAlignment="0" applyProtection="0"/>
    <xf numFmtId="44" fontId="21" fillId="0" borderId="0" applyFont="0" applyFill="0" applyBorder="0" applyAlignment="0" applyProtection="0"/>
    <xf numFmtId="44" fontId="21" fillId="0" borderId="0" applyFont="0" applyFill="0" applyBorder="0" applyAlignment="0" applyProtection="0"/>
  </cellStyleXfs>
  <cellXfs count="439">
    <xf numFmtId="0" fontId="0" fillId="0" borderId="0" xfId="0"/>
    <xf numFmtId="0" fontId="0" fillId="0" borderId="14" xfId="0" applyBorder="1" applyAlignment="1">
      <alignment horizontal="center"/>
    </xf>
    <xf numFmtId="2" fontId="0" fillId="0" borderId="0" xfId="0" applyNumberFormat="1" applyAlignment="1">
      <alignment horizontal="center"/>
    </xf>
    <xf numFmtId="0" fontId="15" fillId="0" borderId="18" xfId="0" applyFont="1" applyBorder="1" applyAlignment="1">
      <alignment horizontal="center"/>
    </xf>
    <xf numFmtId="0" fontId="15" fillId="0" borderId="10" xfId="0" applyFont="1" applyBorder="1"/>
    <xf numFmtId="0" fontId="15" fillId="0" borderId="0" xfId="0" applyFont="1"/>
    <xf numFmtId="0" fontId="15" fillId="0" borderId="0" xfId="0" applyFont="1" applyAlignment="1">
      <alignment horizontal="center"/>
    </xf>
    <xf numFmtId="0" fontId="17" fillId="0" borderId="0" xfId="0" applyFont="1"/>
    <xf numFmtId="0" fontId="0" fillId="0" borderId="25" xfId="0" applyBorder="1" applyAlignment="1">
      <alignment horizontal="center"/>
    </xf>
    <xf numFmtId="0" fontId="20" fillId="0" borderId="24" xfId="0" applyFont="1" applyBorder="1" applyAlignment="1" applyProtection="1">
      <alignment horizontal="left" vertical="top"/>
      <protection hidden="1"/>
    </xf>
    <xf numFmtId="0" fontId="0" fillId="33" borderId="0" xfId="0" applyFill="1"/>
    <xf numFmtId="0" fontId="0" fillId="0" borderId="52" xfId="0" applyBorder="1"/>
    <xf numFmtId="166" fontId="15" fillId="33" borderId="22" xfId="0" applyNumberFormat="1" applyFont="1" applyFill="1" applyBorder="1"/>
    <xf numFmtId="0" fontId="0" fillId="0" borderId="0" xfId="0" applyAlignment="1">
      <alignment horizontal="left"/>
    </xf>
    <xf numFmtId="170" fontId="0" fillId="0" borderId="0" xfId="0" applyNumberFormat="1" applyAlignment="1">
      <alignment horizontal="left"/>
    </xf>
    <xf numFmtId="0" fontId="47" fillId="0" borderId="0" xfId="0" applyFont="1"/>
    <xf numFmtId="167" fontId="0" fillId="0" borderId="28" xfId="0" applyNumberFormat="1" applyBorder="1" applyAlignment="1">
      <alignment horizontal="center"/>
    </xf>
    <xf numFmtId="167" fontId="0" fillId="0" borderId="25" xfId="0" applyNumberFormat="1" applyBorder="1" applyAlignment="1">
      <alignment horizontal="center"/>
    </xf>
    <xf numFmtId="0" fontId="15" fillId="33" borderId="23" xfId="0" applyFont="1" applyFill="1" applyBorder="1"/>
    <xf numFmtId="0" fontId="15" fillId="0" borderId="25" xfId="0" applyFont="1" applyBorder="1"/>
    <xf numFmtId="165" fontId="15" fillId="0" borderId="0" xfId="0" applyNumberFormat="1" applyFont="1" applyAlignment="1">
      <alignment horizontal="center"/>
    </xf>
    <xf numFmtId="0" fontId="18" fillId="0" borderId="0" xfId="0" applyFont="1" applyAlignment="1">
      <alignment horizontal="center"/>
    </xf>
    <xf numFmtId="0" fontId="0" fillId="0" borderId="0" xfId="0" applyAlignment="1">
      <alignment horizontal="center"/>
    </xf>
    <xf numFmtId="170" fontId="0" fillId="0" borderId="0" xfId="0" applyNumberFormat="1"/>
    <xf numFmtId="169" fontId="0" fillId="0" borderId="0" xfId="0" applyNumberFormat="1"/>
    <xf numFmtId="168" fontId="0" fillId="0" borderId="0" xfId="0" applyNumberFormat="1"/>
    <xf numFmtId="165" fontId="17" fillId="0" borderId="27" xfId="0" applyNumberFormat="1" applyFont="1" applyBorder="1" applyAlignment="1" applyProtection="1">
      <alignment horizontal="center" vertical="top"/>
      <protection hidden="1"/>
    </xf>
    <xf numFmtId="165" fontId="17" fillId="0" borderId="0" xfId="0" applyNumberFormat="1" applyFont="1" applyAlignment="1" applyProtection="1">
      <alignment horizontal="center" vertical="top"/>
      <protection hidden="1"/>
    </xf>
    <xf numFmtId="165" fontId="0" fillId="0" borderId="26" xfId="0" applyNumberFormat="1" applyBorder="1"/>
    <xf numFmtId="165" fontId="0" fillId="0" borderId="24" xfId="0" applyNumberFormat="1" applyBorder="1"/>
    <xf numFmtId="165" fontId="0" fillId="0" borderId="36" xfId="0" applyNumberFormat="1" applyBorder="1" applyAlignment="1">
      <alignment horizontal="center"/>
    </xf>
    <xf numFmtId="165" fontId="0" fillId="0" borderId="15" xfId="0" applyNumberFormat="1" applyBorder="1" applyAlignment="1">
      <alignment horizontal="center"/>
    </xf>
    <xf numFmtId="170" fontId="0" fillId="0" borderId="35" xfId="0" applyNumberFormat="1" applyBorder="1" applyAlignment="1">
      <alignment horizontal="center"/>
    </xf>
    <xf numFmtId="170" fontId="0" fillId="0" borderId="10" xfId="0" applyNumberFormat="1" applyBorder="1" applyAlignment="1">
      <alignment horizontal="center"/>
    </xf>
    <xf numFmtId="170" fontId="0" fillId="0" borderId="12" xfId="0" applyNumberFormat="1" applyBorder="1" applyAlignment="1">
      <alignment horizontal="center"/>
    </xf>
    <xf numFmtId="167" fontId="0" fillId="0" borderId="0" xfId="0" applyNumberFormat="1" applyAlignment="1">
      <alignment horizontal="center"/>
    </xf>
    <xf numFmtId="166" fontId="0" fillId="0" borderId="0" xfId="0" applyNumberFormat="1" applyAlignment="1">
      <alignment horizontal="center"/>
    </xf>
    <xf numFmtId="0" fontId="15" fillId="0" borderId="24" xfId="0" applyFont="1" applyBorder="1"/>
    <xf numFmtId="0" fontId="15" fillId="33" borderId="22" xfId="0" applyFont="1" applyFill="1" applyBorder="1"/>
    <xf numFmtId="0" fontId="15" fillId="33" borderId="0" xfId="0" applyFont="1" applyFill="1" applyAlignment="1">
      <alignment horizontal="center"/>
    </xf>
    <xf numFmtId="0" fontId="15" fillId="33" borderId="0" xfId="0" applyFont="1" applyFill="1" applyAlignment="1">
      <alignment horizontal="right"/>
    </xf>
    <xf numFmtId="0" fontId="0" fillId="0" borderId="27" xfId="0" applyBorder="1" applyAlignment="1">
      <alignment horizontal="center"/>
    </xf>
    <xf numFmtId="165" fontId="0" fillId="0" borderId="27" xfId="0" applyNumberFormat="1" applyBorder="1" applyAlignment="1">
      <alignment horizontal="center"/>
    </xf>
    <xf numFmtId="0" fontId="15" fillId="0" borderId="50" xfId="0" applyFont="1" applyBorder="1"/>
    <xf numFmtId="0" fontId="0" fillId="0" borderId="36" xfId="0" applyBorder="1" applyAlignment="1">
      <alignment horizontal="center"/>
    </xf>
    <xf numFmtId="0" fontId="15" fillId="0" borderId="14" xfId="0" applyFont="1" applyBorder="1"/>
    <xf numFmtId="0" fontId="20" fillId="0" borderId="26" xfId="0" applyFont="1" applyBorder="1" applyAlignment="1" applyProtection="1">
      <alignment horizontal="left" vertical="top"/>
      <protection hidden="1"/>
    </xf>
    <xf numFmtId="0" fontId="20" fillId="0" borderId="33" xfId="0" applyFont="1" applyBorder="1" applyAlignment="1" applyProtection="1">
      <alignment horizontal="left" vertical="top"/>
      <protection hidden="1"/>
    </xf>
    <xf numFmtId="0" fontId="15" fillId="0" borderId="39" xfId="0" applyFont="1" applyBorder="1"/>
    <xf numFmtId="165" fontId="0" fillId="0" borderId="27" xfId="0" applyNumberFormat="1" applyBorder="1"/>
    <xf numFmtId="165" fontId="0" fillId="0" borderId="0" xfId="0" applyNumberFormat="1"/>
    <xf numFmtId="164" fontId="0" fillId="0" borderId="35" xfId="0" applyNumberFormat="1" applyBorder="1"/>
    <xf numFmtId="164" fontId="0" fillId="0" borderId="12" xfId="0" applyNumberFormat="1" applyBorder="1"/>
    <xf numFmtId="0" fontId="0" fillId="0" borderId="35" xfId="0" applyBorder="1"/>
    <xf numFmtId="167" fontId="0" fillId="0" borderId="36" xfId="0" applyNumberFormat="1" applyBorder="1" applyAlignment="1">
      <alignment horizontal="center"/>
    </xf>
    <xf numFmtId="0" fontId="0" fillId="0" borderId="12" xfId="0" applyBorder="1"/>
    <xf numFmtId="167" fontId="0" fillId="0" borderId="14" xfId="0" applyNumberFormat="1" applyBorder="1" applyAlignment="1">
      <alignment horizontal="center"/>
    </xf>
    <xf numFmtId="167" fontId="0" fillId="0" borderId="27" xfId="0" applyNumberFormat="1" applyBorder="1" applyAlignment="1">
      <alignment horizontal="center"/>
    </xf>
    <xf numFmtId="0" fontId="15" fillId="0" borderId="22" xfId="0" applyFont="1" applyBorder="1"/>
    <xf numFmtId="0" fontId="15" fillId="0" borderId="37" xfId="0" applyFont="1" applyBorder="1"/>
    <xf numFmtId="0" fontId="15" fillId="0" borderId="30" xfId="0" applyFont="1" applyBorder="1"/>
    <xf numFmtId="0" fontId="15" fillId="0" borderId="29" xfId="0" applyFont="1" applyBorder="1"/>
    <xf numFmtId="0" fontId="15" fillId="0" borderId="17" xfId="0" applyFont="1" applyBorder="1"/>
    <xf numFmtId="0" fontId="15" fillId="0" borderId="13" xfId="0" applyFont="1" applyBorder="1"/>
    <xf numFmtId="0" fontId="15" fillId="0" borderId="16" xfId="0" applyFont="1" applyBorder="1"/>
    <xf numFmtId="0" fontId="15" fillId="0" borderId="32" xfId="0" applyFont="1" applyBorder="1"/>
    <xf numFmtId="0" fontId="15" fillId="0" borderId="20" xfId="0" applyFont="1" applyBorder="1"/>
    <xf numFmtId="0" fontId="15" fillId="0" borderId="19" xfId="0" applyFont="1" applyBorder="1"/>
    <xf numFmtId="0" fontId="15" fillId="0" borderId="31" xfId="0" applyFont="1" applyBorder="1" applyAlignment="1">
      <alignment horizontal="center"/>
    </xf>
    <xf numFmtId="165" fontId="0" fillId="0" borderId="26" xfId="0" applyNumberFormat="1" applyBorder="1" applyAlignment="1">
      <alignment horizontal="center"/>
    </xf>
    <xf numFmtId="167" fontId="0" fillId="0" borderId="15" xfId="0" applyNumberFormat="1" applyBorder="1" applyAlignment="1">
      <alignment horizontal="center"/>
    </xf>
    <xf numFmtId="165" fontId="0" fillId="0" borderId="12" xfId="0" applyNumberFormat="1" applyBorder="1" applyAlignment="1">
      <alignment horizontal="center"/>
    </xf>
    <xf numFmtId="165" fontId="0" fillId="0" borderId="28" xfId="0" applyNumberFormat="1" applyBorder="1" applyAlignment="1">
      <alignment horizontal="center"/>
    </xf>
    <xf numFmtId="167" fontId="17" fillId="0" borderId="27" xfId="0" applyNumberFormat="1" applyFont="1" applyBorder="1" applyAlignment="1" applyProtection="1">
      <alignment horizontal="center" vertical="top"/>
      <protection hidden="1"/>
    </xf>
    <xf numFmtId="167" fontId="0" fillId="0" borderId="35" xfId="0" applyNumberFormat="1" applyBorder="1" applyAlignment="1">
      <alignment horizontal="center"/>
    </xf>
    <xf numFmtId="165" fontId="0" fillId="0" borderId="25" xfId="0" applyNumberFormat="1" applyBorder="1" applyAlignment="1">
      <alignment horizontal="center"/>
    </xf>
    <xf numFmtId="0" fontId="15" fillId="0" borderId="34" xfId="0" applyFont="1" applyBorder="1" applyAlignment="1">
      <alignment horizontal="center"/>
    </xf>
    <xf numFmtId="0" fontId="15" fillId="0" borderId="33" xfId="0" applyFont="1" applyBorder="1"/>
    <xf numFmtId="0" fontId="15" fillId="0" borderId="31" xfId="0" applyFont="1" applyBorder="1"/>
    <xf numFmtId="0" fontId="0" fillId="0" borderId="23" xfId="0" applyBorder="1"/>
    <xf numFmtId="0" fontId="0" fillId="0" borderId="22" xfId="0" applyBorder="1"/>
    <xf numFmtId="0" fontId="0" fillId="0" borderId="22" xfId="0" applyBorder="1" applyAlignment="1">
      <alignment horizontal="left"/>
    </xf>
    <xf numFmtId="165" fontId="0" fillId="0" borderId="0" xfId="0" applyNumberFormat="1" applyAlignment="1">
      <alignment horizontal="center"/>
    </xf>
    <xf numFmtId="2" fontId="0" fillId="0" borderId="0" xfId="0" applyNumberFormat="1"/>
    <xf numFmtId="2" fontId="0" fillId="0" borderId="27" xfId="0" applyNumberFormat="1" applyBorder="1" applyAlignment="1">
      <alignment horizontal="center"/>
    </xf>
    <xf numFmtId="167" fontId="0" fillId="0" borderId="10" xfId="0" applyNumberFormat="1" applyBorder="1" applyAlignment="1">
      <alignment horizontal="center"/>
    </xf>
    <xf numFmtId="167" fontId="0" fillId="0" borderId="12" xfId="0" applyNumberFormat="1" applyBorder="1" applyAlignment="1">
      <alignment horizontal="center"/>
    </xf>
    <xf numFmtId="167" fontId="17" fillId="0" borderId="0" xfId="0" applyNumberFormat="1" applyFont="1" applyAlignment="1" applyProtection="1">
      <alignment horizontal="center" vertical="top"/>
      <protection hidden="1"/>
    </xf>
    <xf numFmtId="0" fontId="17" fillId="0" borderId="15" xfId="0" applyFont="1" applyBorder="1" applyAlignment="1" applyProtection="1">
      <alignment horizontal="center" vertical="top"/>
      <protection hidden="1"/>
    </xf>
    <xf numFmtId="0" fontId="15" fillId="0" borderId="10" xfId="0" applyFont="1" applyBorder="1" applyAlignment="1">
      <alignment horizontal="center"/>
    </xf>
    <xf numFmtId="0" fontId="0" fillId="0" borderId="10" xfId="0" applyBorder="1"/>
    <xf numFmtId="0" fontId="15" fillId="0" borderId="29" xfId="0" applyFont="1" applyBorder="1" applyAlignment="1">
      <alignment horizontal="center"/>
    </xf>
    <xf numFmtId="2" fontId="0" fillId="33" borderId="0" xfId="0" applyNumberFormat="1" applyFill="1" applyAlignment="1">
      <alignment horizontal="center"/>
    </xf>
    <xf numFmtId="166" fontId="0" fillId="33" borderId="0" xfId="0" applyNumberFormat="1" applyFill="1" applyAlignment="1">
      <alignment horizontal="center"/>
    </xf>
    <xf numFmtId="0" fontId="0" fillId="33" borderId="0" xfId="0" applyFill="1" applyAlignment="1">
      <alignment horizontal="center"/>
    </xf>
    <xf numFmtId="0" fontId="15" fillId="0" borderId="23" xfId="0" applyFont="1" applyBorder="1"/>
    <xf numFmtId="165" fontId="15" fillId="0" borderId="22" xfId="0" applyNumberFormat="1" applyFont="1" applyBorder="1" applyAlignment="1">
      <alignment horizontal="center"/>
    </xf>
    <xf numFmtId="0" fontId="15" fillId="0" borderId="22" xfId="0" applyFont="1" applyBorder="1" applyAlignment="1">
      <alignment horizontal="center"/>
    </xf>
    <xf numFmtId="0" fontId="15" fillId="0" borderId="21" xfId="0" applyFont="1" applyBorder="1"/>
    <xf numFmtId="0" fontId="0" fillId="0" borderId="28" xfId="0" applyBorder="1"/>
    <xf numFmtId="0" fontId="0" fillId="0" borderId="27" xfId="0" applyBorder="1"/>
    <xf numFmtId="0" fontId="0" fillId="0" borderId="26" xfId="0" applyBorder="1"/>
    <xf numFmtId="0" fontId="0" fillId="0" borderId="25" xfId="0" applyBorder="1"/>
    <xf numFmtId="0" fontId="0" fillId="0" borderId="24" xfId="0" applyBorder="1"/>
    <xf numFmtId="0" fontId="15" fillId="0" borderId="19" xfId="0" applyFont="1" applyBorder="1" applyAlignment="1">
      <alignment horizontal="center"/>
    </xf>
    <xf numFmtId="0" fontId="15" fillId="0" borderId="20" xfId="0" applyFont="1" applyBorder="1" applyAlignment="1">
      <alignment horizontal="center"/>
    </xf>
    <xf numFmtId="165" fontId="0" fillId="0" borderId="0" xfId="0" applyNumberFormat="1" applyAlignment="1">
      <alignment horizontal="left"/>
    </xf>
    <xf numFmtId="0" fontId="15" fillId="0" borderId="26" xfId="0" applyFont="1" applyBorder="1"/>
    <xf numFmtId="0" fontId="15" fillId="0" borderId="51" xfId="0" applyFont="1" applyBorder="1"/>
    <xf numFmtId="0" fontId="0" fillId="0" borderId="15" xfId="0" applyBorder="1" applyAlignment="1">
      <alignment horizontal="center"/>
    </xf>
    <xf numFmtId="167" fontId="0" fillId="0" borderId="32" xfId="0" applyNumberFormat="1" applyBorder="1" applyAlignment="1">
      <alignment horizontal="center"/>
    </xf>
    <xf numFmtId="0" fontId="0" fillId="0" borderId="0" xfId="0" applyAlignment="1">
      <alignment horizontal="right"/>
    </xf>
    <xf numFmtId="0" fontId="15" fillId="0" borderId="11" xfId="0" applyFont="1" applyBorder="1"/>
    <xf numFmtId="165" fontId="0" fillId="0" borderId="24" xfId="0" applyNumberFormat="1" applyBorder="1" applyAlignment="1">
      <alignment horizontal="center"/>
    </xf>
    <xf numFmtId="165" fontId="0" fillId="0" borderId="35" xfId="0" applyNumberFormat="1" applyBorder="1" applyAlignment="1">
      <alignment horizontal="center"/>
    </xf>
    <xf numFmtId="0" fontId="17" fillId="0" borderId="36" xfId="0" applyFont="1" applyBorder="1" applyAlignment="1" applyProtection="1">
      <alignment horizontal="center" vertical="top"/>
      <protection hidden="1"/>
    </xf>
    <xf numFmtId="0" fontId="0" fillId="0" borderId="32" xfId="0" applyBorder="1" applyAlignment="1">
      <alignment horizontal="center"/>
    </xf>
    <xf numFmtId="0" fontId="19" fillId="0" borderId="26" xfId="0" applyFont="1" applyBorder="1"/>
    <xf numFmtId="0" fontId="0" fillId="0" borderId="21" xfId="0" applyBorder="1"/>
    <xf numFmtId="0" fontId="0" fillId="0" borderId="14" xfId="0" applyBorder="1"/>
    <xf numFmtId="0" fontId="15" fillId="33" borderId="24" xfId="0" applyFont="1" applyFill="1" applyBorder="1"/>
    <xf numFmtId="0" fontId="17" fillId="0" borderId="0" xfId="0" applyFont="1" applyAlignment="1" applyProtection="1">
      <alignment horizontal="center" vertical="top"/>
      <protection hidden="1"/>
    </xf>
    <xf numFmtId="0" fontId="17" fillId="0" borderId="14" xfId="0" applyFont="1" applyBorder="1" applyAlignment="1" applyProtection="1">
      <alignment horizontal="center" vertical="top"/>
      <protection hidden="1"/>
    </xf>
    <xf numFmtId="0" fontId="0" fillId="0" borderId="33" xfId="0" applyBorder="1"/>
    <xf numFmtId="164" fontId="0" fillId="0" borderId="10" xfId="0" applyNumberFormat="1" applyBorder="1"/>
    <xf numFmtId="0" fontId="15" fillId="0" borderId="38" xfId="0" applyFont="1" applyBorder="1"/>
    <xf numFmtId="0" fontId="15" fillId="0" borderId="27" xfId="0" applyFont="1" applyBorder="1"/>
    <xf numFmtId="0" fontId="15" fillId="0" borderId="28" xfId="0" applyFont="1" applyBorder="1"/>
    <xf numFmtId="167" fontId="21" fillId="0" borderId="10" xfId="3186" applyNumberFormat="1" applyBorder="1" applyAlignment="1" applyProtection="1">
      <alignment horizontal="center" vertical="top"/>
      <protection hidden="1"/>
    </xf>
    <xf numFmtId="167" fontId="21" fillId="0" borderId="0" xfId="3186" applyNumberFormat="1" applyAlignment="1" applyProtection="1">
      <alignment horizontal="center" vertical="top"/>
      <protection hidden="1"/>
    </xf>
    <xf numFmtId="167" fontId="21" fillId="0" borderId="35" xfId="3186" applyNumberFormat="1" applyBorder="1" applyAlignment="1" applyProtection="1">
      <alignment horizontal="center" vertical="top"/>
      <protection hidden="1"/>
    </xf>
    <xf numFmtId="167" fontId="21" fillId="0" borderId="12" xfId="3186" applyNumberFormat="1" applyBorder="1" applyAlignment="1" applyProtection="1">
      <alignment horizontal="center" vertical="top"/>
      <protection hidden="1"/>
    </xf>
    <xf numFmtId="165" fontId="0" fillId="0" borderId="10" xfId="0" applyNumberFormat="1" applyBorder="1" applyAlignment="1">
      <alignment horizontal="center"/>
    </xf>
    <xf numFmtId="168" fontId="17" fillId="0" borderId="0" xfId="0" applyNumberFormat="1" applyFont="1" applyAlignment="1" applyProtection="1">
      <alignment horizontal="center" vertical="top"/>
      <protection hidden="1"/>
    </xf>
    <xf numFmtId="168" fontId="17" fillId="0" borderId="27" xfId="0" applyNumberFormat="1" applyFont="1" applyBorder="1" applyAlignment="1" applyProtection="1">
      <alignment horizontal="center" vertical="top"/>
      <protection hidden="1"/>
    </xf>
    <xf numFmtId="165" fontId="0" fillId="0" borderId="32" xfId="0" applyNumberFormat="1" applyBorder="1" applyAlignment="1">
      <alignment horizontal="center"/>
    </xf>
    <xf numFmtId="167" fontId="17" fillId="0" borderId="12" xfId="40" applyNumberFormat="1" applyFont="1" applyBorder="1" applyAlignment="1" applyProtection="1">
      <alignment horizontal="center" vertical="top"/>
      <protection hidden="1"/>
    </xf>
    <xf numFmtId="167" fontId="17" fillId="0" borderId="12" xfId="3179" applyNumberFormat="1" applyFont="1" applyBorder="1" applyAlignment="1" applyProtection="1">
      <alignment horizontal="center" vertical="top"/>
      <protection hidden="1"/>
    </xf>
    <xf numFmtId="167" fontId="17" fillId="0" borderId="35" xfId="3179" applyNumberFormat="1" applyFont="1" applyBorder="1" applyAlignment="1" applyProtection="1">
      <alignment horizontal="center" vertical="top"/>
      <protection hidden="1"/>
    </xf>
    <xf numFmtId="0" fontId="0" fillId="0" borderId="33" xfId="0" applyBorder="1" applyAlignment="1">
      <alignment horizontal="center"/>
    </xf>
    <xf numFmtId="0" fontId="1" fillId="0" borderId="0" xfId="0" applyFont="1"/>
    <xf numFmtId="167" fontId="17" fillId="0" borderId="10" xfId="3186" applyNumberFormat="1" applyFont="1" applyBorder="1" applyAlignment="1" applyProtection="1">
      <alignment horizontal="center" vertical="top"/>
      <protection hidden="1"/>
    </xf>
    <xf numFmtId="167" fontId="17" fillId="0" borderId="12" xfId="3186" applyNumberFormat="1" applyFont="1" applyBorder="1" applyAlignment="1" applyProtection="1">
      <alignment horizontal="center" vertical="top"/>
      <protection hidden="1"/>
    </xf>
    <xf numFmtId="167" fontId="17" fillId="0" borderId="0" xfId="3186" applyNumberFormat="1" applyFont="1" applyAlignment="1" applyProtection="1">
      <alignment horizontal="center" vertical="top"/>
      <protection hidden="1"/>
    </xf>
    <xf numFmtId="167" fontId="17" fillId="0" borderId="35" xfId="3186" applyNumberFormat="1" applyFont="1" applyBorder="1" applyAlignment="1" applyProtection="1">
      <alignment horizontal="center" vertical="top"/>
      <protection hidden="1"/>
    </xf>
    <xf numFmtId="167" fontId="21" fillId="0" borderId="11" xfId="3186" applyNumberFormat="1" applyBorder="1" applyAlignment="1" applyProtection="1">
      <alignment horizontal="center" vertical="top"/>
      <protection hidden="1"/>
    </xf>
    <xf numFmtId="0" fontId="15" fillId="0" borderId="49" xfId="0" applyFont="1" applyBorder="1" applyAlignment="1">
      <alignment horizontal="center"/>
    </xf>
    <xf numFmtId="167" fontId="17" fillId="0" borderId="12" xfId="3188" applyNumberFormat="1" applyFont="1" applyBorder="1" applyAlignment="1" applyProtection="1">
      <alignment horizontal="center" vertical="top"/>
      <protection hidden="1"/>
    </xf>
    <xf numFmtId="167" fontId="17" fillId="0" borderId="35" xfId="3188" applyNumberFormat="1" applyFont="1" applyBorder="1" applyAlignment="1" applyProtection="1">
      <alignment horizontal="center" vertical="top"/>
      <protection hidden="1"/>
    </xf>
    <xf numFmtId="0" fontId="15" fillId="0" borderId="30" xfId="0" applyFont="1" applyBorder="1" applyAlignment="1">
      <alignment horizontal="center"/>
    </xf>
    <xf numFmtId="167" fontId="21" fillId="0" borderId="27" xfId="3186" applyNumberFormat="1" applyBorder="1" applyAlignment="1" applyProtection="1">
      <alignment horizontal="center" vertical="top"/>
      <protection hidden="1"/>
    </xf>
    <xf numFmtId="167" fontId="17" fillId="0" borderId="35" xfId="3196" applyNumberFormat="1" applyFont="1" applyBorder="1" applyAlignment="1" applyProtection="1">
      <alignment horizontal="center" vertical="top"/>
      <protection hidden="1"/>
    </xf>
    <xf numFmtId="167" fontId="17" fillId="0" borderId="12" xfId="3196" applyNumberFormat="1" applyFont="1" applyBorder="1" applyAlignment="1" applyProtection="1">
      <alignment horizontal="center" vertical="top"/>
      <protection hidden="1"/>
    </xf>
    <xf numFmtId="1" fontId="15" fillId="33" borderId="22" xfId="0" applyNumberFormat="1" applyFont="1" applyFill="1" applyBorder="1"/>
    <xf numFmtId="167" fontId="0" fillId="0" borderId="0" xfId="0" applyNumberFormat="1"/>
    <xf numFmtId="1" fontId="0" fillId="0" borderId="0" xfId="0" applyNumberFormat="1" applyAlignment="1">
      <alignment horizontal="center"/>
    </xf>
    <xf numFmtId="167" fontId="17" fillId="0" borderId="11" xfId="0" applyNumberFormat="1" applyFont="1" applyBorder="1" applyAlignment="1" applyProtection="1">
      <alignment horizontal="center" vertical="top"/>
      <protection hidden="1"/>
    </xf>
    <xf numFmtId="168" fontId="0" fillId="0" borderId="0" xfId="0" applyNumberFormat="1" applyAlignment="1">
      <alignment horizontal="left"/>
    </xf>
    <xf numFmtId="2" fontId="0" fillId="0" borderId="12" xfId="0" applyNumberFormat="1" applyBorder="1" applyAlignment="1" applyProtection="1">
      <alignment horizontal="center" vertical="top"/>
      <protection hidden="1"/>
    </xf>
    <xf numFmtId="0" fontId="20" fillId="0" borderId="0" xfId="0" applyFont="1" applyAlignment="1" applyProtection="1">
      <alignment horizontal="left" vertical="top"/>
      <protection hidden="1"/>
    </xf>
    <xf numFmtId="170" fontId="17" fillId="0" borderId="12" xfId="3196" applyNumberFormat="1" applyFont="1" applyBorder="1" applyAlignment="1" applyProtection="1">
      <alignment horizontal="center" vertical="top"/>
      <protection hidden="1"/>
    </xf>
    <xf numFmtId="170" fontId="17" fillId="0" borderId="12" xfId="3179" applyNumberFormat="1" applyFont="1" applyBorder="1" applyAlignment="1" applyProtection="1">
      <alignment horizontal="center" vertical="top"/>
      <protection hidden="1"/>
    </xf>
    <xf numFmtId="170" fontId="17" fillId="0" borderId="35" xfId="3196" applyNumberFormat="1" applyFont="1" applyBorder="1" applyAlignment="1" applyProtection="1">
      <alignment horizontal="center" vertical="top"/>
      <protection hidden="1"/>
    </xf>
    <xf numFmtId="170" fontId="0" fillId="0" borderId="0" xfId="0" applyNumberFormat="1" applyAlignment="1">
      <alignment horizontal="center"/>
    </xf>
    <xf numFmtId="170" fontId="0" fillId="0" borderId="27" xfId="0" applyNumberFormat="1" applyBorder="1" applyAlignment="1">
      <alignment horizontal="center"/>
    </xf>
    <xf numFmtId="170" fontId="0" fillId="0" borderId="25" xfId="0" applyNumberFormat="1" applyBorder="1" applyAlignment="1">
      <alignment horizontal="center"/>
    </xf>
    <xf numFmtId="170" fontId="0" fillId="0" borderId="28" xfId="0" applyNumberFormat="1" applyBorder="1" applyAlignment="1">
      <alignment horizontal="center"/>
    </xf>
    <xf numFmtId="170" fontId="17" fillId="0" borderId="12" xfId="3188" applyNumberFormat="1" applyFont="1" applyBorder="1" applyAlignment="1" applyProtection="1">
      <alignment horizontal="center" vertical="top"/>
      <protection hidden="1"/>
    </xf>
    <xf numFmtId="170" fontId="17" fillId="0" borderId="35" xfId="3188" applyNumberFormat="1" applyFont="1" applyBorder="1" applyAlignment="1" applyProtection="1">
      <alignment horizontal="center" vertical="top"/>
      <protection hidden="1"/>
    </xf>
    <xf numFmtId="170" fontId="0" fillId="0" borderId="14" xfId="0" applyNumberFormat="1" applyBorder="1" applyAlignment="1">
      <alignment horizontal="center"/>
    </xf>
    <xf numFmtId="170" fontId="0" fillId="0" borderId="15" xfId="0" applyNumberFormat="1" applyBorder="1" applyAlignment="1">
      <alignment horizontal="center"/>
    </xf>
    <xf numFmtId="170" fontId="0" fillId="0" borderId="36" xfId="0" applyNumberFormat="1" applyBorder="1" applyAlignment="1">
      <alignment horizontal="center"/>
    </xf>
    <xf numFmtId="0" fontId="52" fillId="0" borderId="0" xfId="0" applyFont="1"/>
    <xf numFmtId="165" fontId="0" fillId="0" borderId="12" xfId="0" applyNumberFormat="1" applyBorder="1"/>
    <xf numFmtId="0" fontId="15" fillId="0" borderId="49" xfId="0" applyFont="1" applyBorder="1"/>
    <xf numFmtId="0" fontId="20" fillId="0" borderId="11" xfId="0" applyFont="1" applyBorder="1" applyAlignment="1" applyProtection="1">
      <alignment horizontal="left" vertical="top"/>
      <protection hidden="1"/>
    </xf>
    <xf numFmtId="0" fontId="20" fillId="0" borderId="27" xfId="0" applyFont="1" applyBorder="1" applyAlignment="1" applyProtection="1">
      <alignment horizontal="left" vertical="top"/>
      <protection hidden="1"/>
    </xf>
    <xf numFmtId="168" fontId="0" fillId="0" borderId="0" xfId="0" applyNumberFormat="1" applyAlignment="1">
      <alignment horizontal="center"/>
    </xf>
    <xf numFmtId="168" fontId="0" fillId="0" borderId="24" xfId="0" applyNumberFormat="1" applyBorder="1" applyAlignment="1">
      <alignment horizontal="center"/>
    </xf>
    <xf numFmtId="168" fontId="0" fillId="0" borderId="25" xfId="0" applyNumberFormat="1" applyBorder="1" applyAlignment="1">
      <alignment horizontal="center"/>
    </xf>
    <xf numFmtId="0" fontId="15" fillId="56" borderId="0" xfId="0" applyFont="1" applyFill="1"/>
    <xf numFmtId="0" fontId="0" fillId="56" borderId="0" xfId="0" applyFill="1"/>
    <xf numFmtId="0" fontId="0" fillId="56" borderId="22" xfId="0" applyFill="1" applyBorder="1"/>
    <xf numFmtId="0" fontId="15" fillId="56" borderId="21" xfId="0" applyFont="1" applyFill="1" applyBorder="1"/>
    <xf numFmtId="0" fontId="15" fillId="56" borderId="22" xfId="0" applyFont="1" applyFill="1" applyBorder="1"/>
    <xf numFmtId="0" fontId="15" fillId="56" borderId="49" xfId="0" applyFont="1" applyFill="1" applyBorder="1"/>
    <xf numFmtId="0" fontId="15" fillId="56" borderId="23" xfId="0" applyFont="1" applyFill="1" applyBorder="1"/>
    <xf numFmtId="0" fontId="15" fillId="56" borderId="11" xfId="0" applyFont="1" applyFill="1" applyBorder="1"/>
    <xf numFmtId="0" fontId="20" fillId="56" borderId="11" xfId="0" applyFont="1" applyFill="1" applyBorder="1" applyAlignment="1" applyProtection="1">
      <alignment horizontal="left" vertical="top"/>
      <protection hidden="1"/>
    </xf>
    <xf numFmtId="168" fontId="0" fillId="56" borderId="0" xfId="0" applyNumberFormat="1" applyFill="1" applyAlignment="1">
      <alignment horizontal="center"/>
    </xf>
    <xf numFmtId="168" fontId="0" fillId="0" borderId="26" xfId="0" applyNumberFormat="1" applyBorder="1" applyAlignment="1">
      <alignment horizontal="center"/>
    </xf>
    <xf numFmtId="168" fontId="0" fillId="0" borderId="27" xfId="0" applyNumberFormat="1" applyBorder="1" applyAlignment="1">
      <alignment horizontal="center"/>
    </xf>
    <xf numFmtId="0" fontId="15" fillId="0" borderId="23" xfId="0" applyFont="1" applyBorder="1" applyAlignment="1">
      <alignment horizontal="center"/>
    </xf>
    <xf numFmtId="0" fontId="15" fillId="0" borderId="25" xfId="0" applyFont="1" applyBorder="1" applyAlignment="1">
      <alignment horizontal="center"/>
    </xf>
    <xf numFmtId="0" fontId="15" fillId="0" borderId="28" xfId="0" applyFont="1" applyBorder="1" applyAlignment="1">
      <alignment horizontal="center"/>
    </xf>
    <xf numFmtId="0" fontId="51" fillId="56" borderId="22" xfId="0" applyFont="1" applyFill="1" applyBorder="1"/>
    <xf numFmtId="0" fontId="50" fillId="0" borderId="0" xfId="0" applyFont="1"/>
    <xf numFmtId="0" fontId="53" fillId="0" borderId="0" xfId="0" applyFont="1"/>
    <xf numFmtId="0" fontId="51" fillId="0" borderId="0" xfId="0" applyFont="1"/>
    <xf numFmtId="0" fontId="0" fillId="0" borderId="54" xfId="0" applyBorder="1"/>
    <xf numFmtId="0" fontId="0" fillId="0" borderId="55" xfId="0" applyBorder="1"/>
    <xf numFmtId="0" fontId="0" fillId="0" borderId="56" xfId="0" applyBorder="1"/>
    <xf numFmtId="0" fontId="0" fillId="0" borderId="13" xfId="0" applyBorder="1"/>
    <xf numFmtId="0" fontId="15" fillId="0" borderId="27" xfId="0" applyFont="1" applyBorder="1" applyAlignment="1">
      <alignment horizontal="center"/>
    </xf>
    <xf numFmtId="0" fontId="15" fillId="56" borderId="57" xfId="0" applyFont="1" applyFill="1" applyBorder="1"/>
    <xf numFmtId="0" fontId="15" fillId="56" borderId="58" xfId="0" applyFont="1" applyFill="1" applyBorder="1"/>
    <xf numFmtId="0" fontId="0" fillId="0" borderId="15" xfId="0" applyBorder="1"/>
    <xf numFmtId="0" fontId="0" fillId="0" borderId="28" xfId="0" applyBorder="1" applyAlignment="1">
      <alignment horizontal="center"/>
    </xf>
    <xf numFmtId="0" fontId="0" fillId="0" borderId="23" xfId="0" applyBorder="1" applyAlignment="1">
      <alignment horizontal="center"/>
    </xf>
    <xf numFmtId="167" fontId="0" fillId="0" borderId="22" xfId="0" applyNumberFormat="1" applyBorder="1"/>
    <xf numFmtId="168" fontId="0" fillId="0" borderId="28" xfId="0" applyNumberFormat="1" applyBorder="1" applyAlignment="1">
      <alignment horizontal="center"/>
    </xf>
    <xf numFmtId="0" fontId="15" fillId="0" borderId="53" xfId="0" applyFont="1" applyBorder="1"/>
    <xf numFmtId="0" fontId="15" fillId="0" borderId="59" xfId="0" applyFont="1" applyBorder="1"/>
    <xf numFmtId="0" fontId="0" fillId="56" borderId="13" xfId="0" applyFill="1" applyBorder="1"/>
    <xf numFmtId="0" fontId="0" fillId="0" borderId="17" xfId="0" applyBorder="1"/>
    <xf numFmtId="0" fontId="0" fillId="0" borderId="16" xfId="0" applyBorder="1"/>
    <xf numFmtId="0" fontId="15" fillId="0" borderId="55" xfId="0" applyFont="1" applyBorder="1"/>
    <xf numFmtId="168" fontId="0" fillId="0" borderId="15" xfId="0" applyNumberFormat="1" applyBorder="1" applyAlignment="1">
      <alignment horizontal="center"/>
    </xf>
    <xf numFmtId="168" fontId="0" fillId="0" borderId="12" xfId="0" applyNumberFormat="1" applyBorder="1" applyAlignment="1">
      <alignment horizontal="center"/>
    </xf>
    <xf numFmtId="168" fontId="0" fillId="0" borderId="36" xfId="0" applyNumberFormat="1" applyBorder="1" applyAlignment="1">
      <alignment horizontal="center"/>
    </xf>
    <xf numFmtId="168" fontId="0" fillId="0" borderId="35" xfId="0" applyNumberFormat="1" applyBorder="1" applyAlignment="1">
      <alignment horizontal="center"/>
    </xf>
    <xf numFmtId="2" fontId="0" fillId="0" borderId="27" xfId="0" applyNumberFormat="1" applyBorder="1"/>
    <xf numFmtId="166" fontId="0" fillId="0" borderId="0" xfId="0" applyNumberFormat="1"/>
    <xf numFmtId="165" fontId="15" fillId="0" borderId="23" xfId="0" applyNumberFormat="1" applyFont="1" applyBorder="1" applyAlignment="1">
      <alignment horizontal="center"/>
    </xf>
    <xf numFmtId="167" fontId="0" fillId="0" borderId="23" xfId="0" applyNumberFormat="1" applyBorder="1"/>
    <xf numFmtId="167" fontId="0" fillId="0" borderId="25" xfId="0" applyNumberFormat="1" applyBorder="1"/>
    <xf numFmtId="167" fontId="0" fillId="0" borderId="23" xfId="0" applyNumberFormat="1" applyBorder="1" applyAlignment="1">
      <alignment horizontal="center"/>
    </xf>
    <xf numFmtId="167" fontId="0" fillId="0" borderId="22" xfId="0" applyNumberFormat="1" applyBorder="1" applyAlignment="1">
      <alignment horizontal="center"/>
    </xf>
    <xf numFmtId="0" fontId="20" fillId="0" borderId="53" xfId="0" applyFont="1" applyBorder="1" applyAlignment="1" applyProtection="1">
      <alignment horizontal="left" vertical="top"/>
      <protection hidden="1"/>
    </xf>
    <xf numFmtId="0" fontId="20" fillId="0" borderId="38" xfId="0" applyFont="1" applyBorder="1" applyAlignment="1" applyProtection="1">
      <alignment horizontal="left" vertical="top"/>
      <protection hidden="1"/>
    </xf>
    <xf numFmtId="167" fontId="0" fillId="0" borderId="27" xfId="0" applyNumberFormat="1" applyBorder="1" applyAlignment="1">
      <alignment horizontal="right"/>
    </xf>
    <xf numFmtId="167" fontId="0" fillId="0" borderId="28" xfId="0" applyNumberFormat="1" applyBorder="1" applyAlignment="1">
      <alignment horizontal="right"/>
    </xf>
    <xf numFmtId="0" fontId="0" fillId="56" borderId="15" xfId="0" applyFill="1" applyBorder="1"/>
    <xf numFmtId="0" fontId="0" fillId="56" borderId="17" xfId="0" applyFill="1" applyBorder="1"/>
    <xf numFmtId="168" fontId="0" fillId="0" borderId="63" xfId="0" applyNumberFormat="1" applyBorder="1" applyAlignment="1">
      <alignment horizontal="center"/>
    </xf>
    <xf numFmtId="168" fontId="0" fillId="0" borderId="62" xfId="0" applyNumberFormat="1" applyBorder="1" applyAlignment="1">
      <alignment horizontal="center"/>
    </xf>
    <xf numFmtId="0" fontId="0" fillId="56" borderId="64" xfId="0" applyFill="1" applyBorder="1"/>
    <xf numFmtId="0" fontId="0" fillId="0" borderId="65" xfId="0" applyBorder="1"/>
    <xf numFmtId="0" fontId="0" fillId="56" borderId="66" xfId="0" applyFill="1" applyBorder="1"/>
    <xf numFmtId="168" fontId="0" fillId="0" borderId="64" xfId="0" applyNumberFormat="1" applyBorder="1" applyAlignment="1">
      <alignment horizontal="center"/>
    </xf>
    <xf numFmtId="168" fontId="0" fillId="0" borderId="67" xfId="0" applyNumberFormat="1" applyBorder="1" applyAlignment="1">
      <alignment horizontal="center"/>
    </xf>
    <xf numFmtId="0" fontId="0" fillId="0" borderId="64" xfId="0" applyBorder="1"/>
    <xf numFmtId="0" fontId="0" fillId="0" borderId="68" xfId="0" applyBorder="1"/>
    <xf numFmtId="168" fontId="0" fillId="56" borderId="15" xfId="0" applyNumberFormat="1" applyFill="1" applyBorder="1" applyAlignment="1">
      <alignment horizontal="center"/>
    </xf>
    <xf numFmtId="0" fontId="20" fillId="0" borderId="15" xfId="0" applyFont="1" applyBorder="1" applyAlignment="1" applyProtection="1">
      <alignment horizontal="left" vertical="top"/>
      <protection hidden="1"/>
    </xf>
    <xf numFmtId="0" fontId="15" fillId="0" borderId="34" xfId="0" applyFont="1" applyBorder="1"/>
    <xf numFmtId="0" fontId="20" fillId="0" borderId="32" xfId="0" applyFont="1" applyBorder="1" applyAlignment="1" applyProtection="1">
      <alignment horizontal="left" vertical="top"/>
      <protection hidden="1"/>
    </xf>
    <xf numFmtId="0" fontId="20" fillId="0" borderId="25" xfId="0" applyFont="1" applyBorder="1" applyAlignment="1" applyProtection="1">
      <alignment horizontal="left" vertical="top"/>
      <protection hidden="1"/>
    </xf>
    <xf numFmtId="0" fontId="20" fillId="0" borderId="28" xfId="0" applyFont="1" applyBorder="1" applyAlignment="1" applyProtection="1">
      <alignment horizontal="left" vertical="top"/>
      <protection hidden="1"/>
    </xf>
    <xf numFmtId="0" fontId="20" fillId="0" borderId="36" xfId="0" applyFont="1" applyBorder="1" applyAlignment="1" applyProtection="1">
      <alignment horizontal="left" vertical="top"/>
      <protection hidden="1"/>
    </xf>
    <xf numFmtId="0" fontId="20" fillId="56" borderId="14" xfId="0" applyFont="1" applyFill="1" applyBorder="1" applyAlignment="1" applyProtection="1">
      <alignment horizontal="left" vertical="top"/>
      <protection hidden="1"/>
    </xf>
    <xf numFmtId="0" fontId="51" fillId="0" borderId="68" xfId="0" applyFont="1" applyBorder="1"/>
    <xf numFmtId="168" fontId="0" fillId="56" borderId="12" xfId="0" applyNumberFormat="1" applyFill="1" applyBorder="1" applyAlignment="1">
      <alignment horizontal="center"/>
    </xf>
    <xf numFmtId="0" fontId="0" fillId="56" borderId="61" xfId="0" applyFill="1" applyBorder="1"/>
    <xf numFmtId="0" fontId="0" fillId="56" borderId="65" xfId="0" applyFill="1" applyBorder="1"/>
    <xf numFmtId="0" fontId="0" fillId="56" borderId="56" xfId="0" applyFill="1" applyBorder="1"/>
    <xf numFmtId="0" fontId="0" fillId="56" borderId="39" xfId="0" applyFill="1" applyBorder="1"/>
    <xf numFmtId="168" fontId="0" fillId="56" borderId="10" xfId="0" applyNumberFormat="1" applyFill="1" applyBorder="1" applyAlignment="1">
      <alignment horizontal="center"/>
    </xf>
    <xf numFmtId="168" fontId="0" fillId="56" borderId="69" xfId="0" applyNumberFormat="1" applyFill="1" applyBorder="1" applyAlignment="1">
      <alignment horizontal="center"/>
    </xf>
    <xf numFmtId="0" fontId="0" fillId="56" borderId="55" xfId="0" applyFill="1" applyBorder="1"/>
    <xf numFmtId="0" fontId="0" fillId="56" borderId="68" xfId="0" applyFill="1" applyBorder="1"/>
    <xf numFmtId="0" fontId="20" fillId="56" borderId="53" xfId="0" applyFont="1" applyFill="1" applyBorder="1" applyAlignment="1" applyProtection="1">
      <alignment horizontal="left" vertical="top"/>
      <protection hidden="1"/>
    </xf>
    <xf numFmtId="168" fontId="0" fillId="0" borderId="21" xfId="0" applyNumberFormat="1" applyBorder="1"/>
    <xf numFmtId="168" fontId="0" fillId="0" borderId="24" xfId="0" applyNumberFormat="1" applyBorder="1"/>
    <xf numFmtId="168" fontId="0" fillId="0" borderId="26" xfId="0" applyNumberFormat="1" applyBorder="1"/>
    <xf numFmtId="168" fontId="0" fillId="0" borderId="22" xfId="0" applyNumberFormat="1" applyBorder="1"/>
    <xf numFmtId="168" fontId="0" fillId="0" borderId="27" xfId="0" applyNumberFormat="1" applyBorder="1"/>
    <xf numFmtId="167" fontId="0" fillId="0" borderId="27" xfId="0" applyNumberFormat="1" applyBorder="1"/>
    <xf numFmtId="169" fontId="0" fillId="0" borderId="24" xfId="0" applyNumberFormat="1" applyBorder="1"/>
    <xf numFmtId="169" fontId="0" fillId="0" borderId="26" xfId="0" applyNumberFormat="1" applyBorder="1"/>
    <xf numFmtId="169" fontId="0" fillId="0" borderId="21" xfId="0" applyNumberFormat="1" applyBorder="1"/>
    <xf numFmtId="0" fontId="15" fillId="57" borderId="35" xfId="0" applyFont="1" applyFill="1" applyBorder="1"/>
    <xf numFmtId="0" fontId="15" fillId="58" borderId="0" xfId="0" applyFont="1" applyFill="1"/>
    <xf numFmtId="0" fontId="15" fillId="58" borderId="67" xfId="0" applyFont="1" applyFill="1" applyBorder="1" applyAlignment="1">
      <alignment horizontal="center"/>
    </xf>
    <xf numFmtId="0" fontId="15" fillId="58" borderId="36" xfId="0" applyFont="1" applyFill="1" applyBorder="1" applyAlignment="1">
      <alignment horizontal="center"/>
    </xf>
    <xf numFmtId="0" fontId="15" fillId="58" borderId="27" xfId="0" applyFont="1" applyFill="1" applyBorder="1" applyAlignment="1">
      <alignment horizontal="center"/>
    </xf>
    <xf numFmtId="0" fontId="15" fillId="58" borderId="27" xfId="0" applyFont="1" applyFill="1" applyBorder="1"/>
    <xf numFmtId="0" fontId="15" fillId="59" borderId="27" xfId="0" applyFont="1" applyFill="1" applyBorder="1"/>
    <xf numFmtId="0" fontId="15" fillId="60" borderId="27" xfId="0" applyFont="1" applyFill="1" applyBorder="1"/>
    <xf numFmtId="168" fontId="17" fillId="0" borderId="0" xfId="0" applyNumberFormat="1" applyFont="1" applyAlignment="1">
      <alignment horizontal="center"/>
    </xf>
    <xf numFmtId="168" fontId="17" fillId="0" borderId="15" xfId="0" applyNumberFormat="1" applyFont="1" applyBorder="1" applyAlignment="1">
      <alignment horizontal="center"/>
    </xf>
    <xf numFmtId="0" fontId="15" fillId="59" borderId="36" xfId="0" applyFont="1" applyFill="1" applyBorder="1" applyAlignment="1">
      <alignment horizontal="center"/>
    </xf>
    <xf numFmtId="0" fontId="15" fillId="59" borderId="67" xfId="0" applyFont="1" applyFill="1" applyBorder="1" applyAlignment="1">
      <alignment horizontal="center"/>
    </xf>
    <xf numFmtId="0" fontId="15" fillId="60" borderId="67" xfId="0" applyFont="1" applyFill="1" applyBorder="1" applyAlignment="1">
      <alignment horizontal="center"/>
    </xf>
    <xf numFmtId="0" fontId="15" fillId="59" borderId="0" xfId="0" applyFont="1" applyFill="1"/>
    <xf numFmtId="0" fontId="15" fillId="60" borderId="0" xfId="0" applyFont="1" applyFill="1"/>
    <xf numFmtId="0" fontId="15" fillId="62" borderId="0" xfId="0" applyFont="1" applyFill="1"/>
    <xf numFmtId="0" fontId="15" fillId="62" borderId="24" xfId="0" applyFont="1" applyFill="1" applyBorder="1"/>
    <xf numFmtId="0" fontId="15" fillId="62" borderId="25" xfId="0" applyFont="1" applyFill="1" applyBorder="1" applyAlignment="1">
      <alignment horizontal="center"/>
    </xf>
    <xf numFmtId="0" fontId="15" fillId="63" borderId="0" xfId="0" applyFont="1" applyFill="1" applyAlignment="1">
      <alignment horizontal="center"/>
    </xf>
    <xf numFmtId="0" fontId="15" fillId="58" borderId="0" xfId="0" applyFont="1" applyFill="1" applyAlignment="1">
      <alignment horizontal="center"/>
    </xf>
    <xf numFmtId="0" fontId="15" fillId="59" borderId="0" xfId="0" applyFont="1" applyFill="1" applyAlignment="1">
      <alignment horizontal="center"/>
    </xf>
    <xf numFmtId="0" fontId="15" fillId="60" borderId="0" xfId="0" applyFont="1" applyFill="1" applyAlignment="1">
      <alignment horizontal="center"/>
    </xf>
    <xf numFmtId="0" fontId="15" fillId="61" borderId="0" xfId="0" applyFont="1" applyFill="1" applyAlignment="1">
      <alignment horizontal="center"/>
    </xf>
    <xf numFmtId="0" fontId="15" fillId="64" borderId="0" xfId="0" applyFont="1" applyFill="1" applyAlignment="1">
      <alignment horizontal="center"/>
    </xf>
    <xf numFmtId="0" fontId="15" fillId="65" borderId="70" xfId="0" applyFont="1" applyFill="1" applyBorder="1"/>
    <xf numFmtId="0" fontId="15" fillId="65" borderId="36" xfId="0" applyFont="1" applyFill="1" applyBorder="1" applyAlignment="1">
      <alignment horizontal="center"/>
    </xf>
    <xf numFmtId="0" fontId="15" fillId="66" borderId="19" xfId="0" applyFont="1" applyFill="1" applyBorder="1"/>
    <xf numFmtId="0" fontId="0" fillId="66" borderId="17" xfId="0" applyFill="1" applyBorder="1"/>
    <xf numFmtId="0" fontId="0" fillId="66" borderId="66" xfId="0" applyFill="1" applyBorder="1"/>
    <xf numFmtId="0" fontId="15" fillId="66" borderId="66" xfId="0" applyFont="1" applyFill="1" applyBorder="1" applyAlignment="1">
      <alignment horizontal="center"/>
    </xf>
    <xf numFmtId="0" fontId="0" fillId="66" borderId="13" xfId="0" applyFill="1" applyBorder="1"/>
    <xf numFmtId="0" fontId="0" fillId="66" borderId="51" xfId="0" applyFill="1" applyBorder="1"/>
    <xf numFmtId="0" fontId="15" fillId="66" borderId="17" xfId="0" applyFont="1" applyFill="1" applyBorder="1" applyAlignment="1">
      <alignment horizontal="center"/>
    </xf>
    <xf numFmtId="0" fontId="0" fillId="66" borderId="25" xfId="0" applyFill="1" applyBorder="1"/>
    <xf numFmtId="0" fontId="15" fillId="65" borderId="27" xfId="0" applyFont="1" applyFill="1" applyBorder="1" applyAlignment="1">
      <alignment horizontal="center"/>
    </xf>
    <xf numFmtId="0" fontId="15" fillId="60" borderId="36" xfId="0" applyFont="1" applyFill="1" applyBorder="1" applyAlignment="1">
      <alignment horizontal="center"/>
    </xf>
    <xf numFmtId="0" fontId="15" fillId="65" borderId="26" xfId="0" applyFont="1" applyFill="1" applyBorder="1" applyAlignment="1">
      <alignment horizontal="center"/>
    </xf>
    <xf numFmtId="0" fontId="15" fillId="65" borderId="27" xfId="0" applyFont="1" applyFill="1" applyBorder="1"/>
    <xf numFmtId="0" fontId="15" fillId="64" borderId="27" xfId="0" applyFont="1" applyFill="1" applyBorder="1" applyAlignment="1">
      <alignment horizontal="center"/>
    </xf>
    <xf numFmtId="0" fontId="15" fillId="65" borderId="62" xfId="0" applyFont="1" applyFill="1" applyBorder="1" applyAlignment="1">
      <alignment horizontal="center"/>
    </xf>
    <xf numFmtId="0" fontId="15" fillId="64" borderId="60" xfId="0" applyFont="1" applyFill="1" applyBorder="1" applyAlignment="1">
      <alignment horizontal="center"/>
    </xf>
    <xf numFmtId="0" fontId="15" fillId="64" borderId="36" xfId="0" applyFont="1" applyFill="1" applyBorder="1"/>
    <xf numFmtId="0" fontId="15" fillId="64" borderId="27" xfId="0" applyFont="1" applyFill="1" applyBorder="1"/>
    <xf numFmtId="0" fontId="15" fillId="64" borderId="28" xfId="0" applyFont="1" applyFill="1" applyBorder="1"/>
    <xf numFmtId="0" fontId="15" fillId="66" borderId="49" xfId="0" applyFont="1" applyFill="1" applyBorder="1"/>
    <xf numFmtId="0" fontId="15" fillId="66" borderId="18" xfId="0" applyFont="1" applyFill="1" applyBorder="1"/>
    <xf numFmtId="0" fontId="15" fillId="66" borderId="34" xfId="0" applyFont="1" applyFill="1" applyBorder="1"/>
    <xf numFmtId="0" fontId="15" fillId="66" borderId="31" xfId="0" applyFont="1" applyFill="1" applyBorder="1"/>
    <xf numFmtId="0" fontId="20" fillId="64" borderId="0" xfId="0" applyFont="1" applyFill="1" applyAlignment="1" applyProtection="1">
      <alignment horizontal="left" vertical="top"/>
      <protection hidden="1"/>
    </xf>
    <xf numFmtId="171" fontId="0" fillId="0" borderId="14" xfId="0" applyNumberFormat="1" applyBorder="1" applyAlignment="1">
      <alignment horizontal="center"/>
    </xf>
    <xf numFmtId="171" fontId="0" fillId="0" borderId="15" xfId="0" applyNumberFormat="1" applyBorder="1" applyAlignment="1">
      <alignment horizontal="center"/>
    </xf>
    <xf numFmtId="171" fontId="0" fillId="0" borderId="36" xfId="0" applyNumberFormat="1" applyBorder="1" applyAlignment="1">
      <alignment horizontal="center"/>
    </xf>
    <xf numFmtId="168" fontId="0" fillId="67" borderId="24" xfId="0" applyNumberFormat="1" applyFill="1" applyBorder="1" applyAlignment="1">
      <alignment horizontal="center"/>
    </xf>
    <xf numFmtId="166" fontId="0" fillId="67" borderId="0" xfId="0" applyNumberFormat="1" applyFill="1" applyAlignment="1">
      <alignment horizontal="center"/>
    </xf>
    <xf numFmtId="166" fontId="0" fillId="67" borderId="25" xfId="0" applyNumberFormat="1" applyFill="1" applyBorder="1" applyAlignment="1">
      <alignment horizontal="center"/>
    </xf>
    <xf numFmtId="168" fontId="0" fillId="67" borderId="26" xfId="0" applyNumberFormat="1" applyFill="1" applyBorder="1" applyAlignment="1">
      <alignment horizontal="center"/>
    </xf>
    <xf numFmtId="166" fontId="0" fillId="67" borderId="27" xfId="0" applyNumberFormat="1" applyFill="1" applyBorder="1" applyAlignment="1">
      <alignment horizontal="center"/>
    </xf>
    <xf numFmtId="168" fontId="0" fillId="67" borderId="27" xfId="0" applyNumberFormat="1" applyFill="1" applyBorder="1" applyAlignment="1">
      <alignment horizontal="center"/>
    </xf>
    <xf numFmtId="166" fontId="0" fillId="67" borderId="28" xfId="0" applyNumberFormat="1" applyFill="1" applyBorder="1" applyAlignment="1">
      <alignment horizontal="center"/>
    </xf>
    <xf numFmtId="0" fontId="15" fillId="68" borderId="21" xfId="0" applyFont="1" applyFill="1" applyBorder="1"/>
    <xf numFmtId="0" fontId="15" fillId="68" borderId="22" xfId="0" applyFont="1" applyFill="1" applyBorder="1"/>
    <xf numFmtId="166" fontId="15" fillId="68" borderId="22" xfId="0" applyNumberFormat="1" applyFont="1" applyFill="1" applyBorder="1"/>
    <xf numFmtId="0" fontId="0" fillId="68" borderId="23" xfId="0" applyFill="1" applyBorder="1"/>
    <xf numFmtId="0" fontId="15" fillId="68" borderId="22" xfId="0" applyFont="1" applyFill="1" applyBorder="1" applyAlignment="1">
      <alignment horizontal="center"/>
    </xf>
    <xf numFmtId="0" fontId="15" fillId="68" borderId="24" xfId="0" applyFont="1" applyFill="1" applyBorder="1"/>
    <xf numFmtId="0" fontId="15" fillId="68" borderId="0" xfId="0" applyFont="1" applyFill="1"/>
    <xf numFmtId="0" fontId="0" fillId="68" borderId="25" xfId="0" applyFill="1" applyBorder="1"/>
    <xf numFmtId="0" fontId="15" fillId="68" borderId="28" xfId="0" applyFont="1" applyFill="1" applyBorder="1"/>
    <xf numFmtId="0" fontId="15" fillId="68" borderId="27" xfId="0" applyFont="1" applyFill="1" applyBorder="1"/>
    <xf numFmtId="0" fontId="15" fillId="68" borderId="27" xfId="0" applyFont="1" applyFill="1" applyBorder="1" applyAlignment="1">
      <alignment horizontal="center"/>
    </xf>
    <xf numFmtId="0" fontId="15" fillId="68" borderId="31" xfId="0" applyFont="1" applyFill="1" applyBorder="1" applyAlignment="1">
      <alignment horizontal="center"/>
    </xf>
    <xf numFmtId="0" fontId="15" fillId="68" borderId="19" xfId="0" applyFont="1" applyFill="1" applyBorder="1"/>
    <xf numFmtId="0" fontId="15" fillId="68" borderId="20" xfId="0" applyFont="1" applyFill="1" applyBorder="1" applyAlignment="1">
      <alignment horizontal="center"/>
    </xf>
    <xf numFmtId="0" fontId="15" fillId="68" borderId="20" xfId="0" applyFont="1" applyFill="1" applyBorder="1"/>
    <xf numFmtId="0" fontId="15" fillId="68" borderId="10" xfId="0" applyFont="1" applyFill="1" applyBorder="1" applyAlignment="1">
      <alignment horizontal="center"/>
    </xf>
    <xf numFmtId="0" fontId="15" fillId="68" borderId="32" xfId="0" applyFont="1" applyFill="1" applyBorder="1"/>
    <xf numFmtId="0" fontId="15" fillId="68" borderId="13" xfId="0" applyFont="1" applyFill="1" applyBorder="1"/>
    <xf numFmtId="0" fontId="15" fillId="68" borderId="16" xfId="0" applyFont="1" applyFill="1" applyBorder="1"/>
    <xf numFmtId="0" fontId="15" fillId="68" borderId="17" xfId="0" applyFont="1" applyFill="1" applyBorder="1"/>
    <xf numFmtId="0" fontId="15" fillId="68" borderId="13" xfId="0" applyFont="1" applyFill="1" applyBorder="1" applyAlignment="1">
      <alignment horizontal="center"/>
    </xf>
    <xf numFmtId="0" fontId="15" fillId="68" borderId="29" xfId="0" applyFont="1" applyFill="1" applyBorder="1" applyAlignment="1">
      <alignment horizontal="center"/>
    </xf>
    <xf numFmtId="0" fontId="15" fillId="68" borderId="30" xfId="0" applyFont="1" applyFill="1" applyBorder="1" applyAlignment="1">
      <alignment horizontal="center"/>
    </xf>
    <xf numFmtId="0" fontId="15" fillId="68" borderId="18" xfId="0" applyFont="1" applyFill="1" applyBorder="1" applyAlignment="1">
      <alignment horizontal="center"/>
    </xf>
    <xf numFmtId="168" fontId="0" fillId="0" borderId="10" xfId="0" applyNumberFormat="1" applyBorder="1" applyAlignment="1">
      <alignment horizontal="center"/>
    </xf>
    <xf numFmtId="169" fontId="0" fillId="0" borderId="20" xfId="0" applyNumberFormat="1" applyBorder="1" applyAlignment="1">
      <alignment horizontal="center"/>
    </xf>
    <xf numFmtId="169" fontId="0" fillId="0" borderId="30" xfId="0" applyNumberFormat="1" applyBorder="1" applyAlignment="1">
      <alignment horizontal="center"/>
    </xf>
    <xf numFmtId="168" fontId="0" fillId="0" borderId="0" xfId="0" applyNumberFormat="1" applyAlignment="1">
      <alignment horizontal="right"/>
    </xf>
    <xf numFmtId="169" fontId="0" fillId="0" borderId="0" xfId="0" applyNumberFormat="1" applyAlignment="1">
      <alignment horizontal="right"/>
    </xf>
    <xf numFmtId="0" fontId="55" fillId="0" borderId="0" xfId="0" applyFont="1"/>
    <xf numFmtId="0" fontId="55" fillId="0" borderId="0" xfId="0" applyFont="1" applyAlignment="1">
      <alignment horizontal="center"/>
    </xf>
    <xf numFmtId="0" fontId="56" fillId="0" borderId="0" xfId="0" applyFont="1"/>
    <xf numFmtId="0" fontId="57" fillId="0" borderId="0" xfId="0" applyFont="1"/>
    <xf numFmtId="164" fontId="0" fillId="0" borderId="32" xfId="0" applyNumberFormat="1" applyBorder="1"/>
    <xf numFmtId="164" fontId="0" fillId="0" borderId="25" xfId="0" applyNumberFormat="1" applyBorder="1" applyAlignment="1">
      <alignment horizontal="center"/>
    </xf>
    <xf numFmtId="164" fontId="0" fillId="0" borderId="28" xfId="0" applyNumberFormat="1" applyBorder="1" applyAlignment="1">
      <alignment horizontal="center"/>
    </xf>
    <xf numFmtId="0" fontId="15" fillId="65" borderId="0" xfId="0" applyFont="1" applyFill="1" applyAlignment="1">
      <alignment horizontal="center"/>
    </xf>
    <xf numFmtId="0" fontId="0" fillId="58" borderId="0" xfId="0" applyFill="1"/>
    <xf numFmtId="0" fontId="0" fillId="69" borderId="0" xfId="0" applyFill="1"/>
    <xf numFmtId="0" fontId="0" fillId="70" borderId="0" xfId="0" applyFill="1"/>
    <xf numFmtId="0" fontId="0" fillId="64" borderId="0" xfId="0" applyFill="1"/>
    <xf numFmtId="0" fontId="15" fillId="62" borderId="0" xfId="0" applyFont="1" applyFill="1" applyAlignment="1">
      <alignment horizontal="center"/>
    </xf>
    <xf numFmtId="0" fontId="15" fillId="0" borderId="71" xfId="0" applyFont="1" applyBorder="1" applyAlignment="1">
      <alignment horizontal="left"/>
    </xf>
    <xf numFmtId="0" fontId="15" fillId="56" borderId="13" xfId="0" applyFont="1" applyFill="1" applyBorder="1"/>
    <xf numFmtId="0" fontId="15" fillId="56" borderId="17" xfId="0" applyFont="1" applyFill="1" applyBorder="1"/>
    <xf numFmtId="0" fontId="15" fillId="0" borderId="49" xfId="0" applyFont="1" applyBorder="1" applyAlignment="1">
      <alignment horizontal="left"/>
    </xf>
    <xf numFmtId="0" fontId="15" fillId="0" borderId="26" xfId="0" applyFont="1" applyBorder="1" applyAlignment="1">
      <alignment horizontal="left"/>
    </xf>
    <xf numFmtId="0" fontId="15" fillId="0" borderId="27" xfId="0" applyFont="1" applyBorder="1" applyAlignment="1">
      <alignment horizontal="left"/>
    </xf>
    <xf numFmtId="0" fontId="15" fillId="0" borderId="28" xfId="0" applyFont="1" applyBorder="1" applyAlignment="1">
      <alignment horizontal="left"/>
    </xf>
    <xf numFmtId="0" fontId="15" fillId="0" borderId="35" xfId="0" applyFont="1" applyBorder="1" applyAlignment="1">
      <alignment horizontal="left"/>
    </xf>
    <xf numFmtId="0" fontId="15" fillId="0" borderId="36" xfId="0" applyFont="1" applyBorder="1" applyAlignment="1">
      <alignment horizontal="left"/>
    </xf>
    <xf numFmtId="0" fontId="15" fillId="0" borderId="72" xfId="0" applyFont="1" applyBorder="1" applyAlignment="1">
      <alignment horizontal="center"/>
    </xf>
    <xf numFmtId="0" fontId="15" fillId="0" borderId="13" xfId="0" applyFont="1" applyBorder="1" applyAlignment="1">
      <alignment horizontal="left"/>
    </xf>
    <xf numFmtId="0" fontId="15" fillId="56" borderId="16" xfId="0" applyFont="1" applyFill="1" applyBorder="1"/>
    <xf numFmtId="0" fontId="15" fillId="0" borderId="13" xfId="0" applyFont="1" applyBorder="1" applyAlignment="1">
      <alignment horizontal="center"/>
    </xf>
    <xf numFmtId="0" fontId="15" fillId="56" borderId="37" xfId="0" applyFont="1" applyFill="1" applyBorder="1"/>
    <xf numFmtId="0" fontId="15" fillId="0" borderId="39" xfId="0" applyFont="1" applyBorder="1" applyAlignment="1">
      <alignment horizontal="center"/>
    </xf>
    <xf numFmtId="0" fontId="0" fillId="56" borderId="37" xfId="0" applyFill="1" applyBorder="1"/>
    <xf numFmtId="0" fontId="0" fillId="56" borderId="72" xfId="0" applyFill="1" applyBorder="1"/>
    <xf numFmtId="0" fontId="15" fillId="58" borderId="72" xfId="0" applyFont="1" applyFill="1" applyBorder="1" applyAlignment="1">
      <alignment horizontal="center"/>
    </xf>
    <xf numFmtId="0" fontId="15" fillId="65" borderId="72" xfId="0" applyFont="1" applyFill="1" applyBorder="1" applyAlignment="1">
      <alignment horizontal="center"/>
    </xf>
    <xf numFmtId="0" fontId="0" fillId="0" borderId="32" xfId="0" applyBorder="1"/>
    <xf numFmtId="0" fontId="15" fillId="65" borderId="73" xfId="0" applyFont="1" applyFill="1" applyBorder="1" applyAlignment="1">
      <alignment horizontal="center"/>
    </xf>
    <xf numFmtId="0" fontId="15" fillId="58" borderId="73" xfId="0" applyFont="1" applyFill="1" applyBorder="1" applyAlignment="1">
      <alignment horizontal="center"/>
    </xf>
    <xf numFmtId="0" fontId="15" fillId="60" borderId="72" xfId="0" applyFont="1" applyFill="1" applyBorder="1" applyAlignment="1">
      <alignment horizontal="center"/>
    </xf>
    <xf numFmtId="0" fontId="15" fillId="60" borderId="73" xfId="0" applyFont="1" applyFill="1" applyBorder="1" applyAlignment="1">
      <alignment horizontal="center"/>
    </xf>
    <xf numFmtId="0" fontId="15" fillId="72" borderId="72" xfId="0" applyFont="1" applyFill="1" applyBorder="1" applyAlignment="1">
      <alignment horizontal="center"/>
    </xf>
    <xf numFmtId="0" fontId="15" fillId="72" borderId="73" xfId="0" applyFont="1" applyFill="1" applyBorder="1" applyAlignment="1">
      <alignment horizontal="center"/>
    </xf>
    <xf numFmtId="0" fontId="15" fillId="73" borderId="72" xfId="0" applyFont="1" applyFill="1" applyBorder="1" applyAlignment="1">
      <alignment horizontal="center"/>
    </xf>
    <xf numFmtId="0" fontId="15" fillId="73" borderId="73" xfId="0" applyFont="1" applyFill="1" applyBorder="1" applyAlignment="1">
      <alignment horizontal="center"/>
    </xf>
    <xf numFmtId="0" fontId="20" fillId="0" borderId="24" xfId="0" applyFont="1" applyBorder="1"/>
    <xf numFmtId="167" fontId="0" fillId="0" borderId="21" xfId="0" applyNumberFormat="1" applyBorder="1" applyAlignment="1">
      <alignment horizontal="center"/>
    </xf>
    <xf numFmtId="167" fontId="0" fillId="0" borderId="24" xfId="0" applyNumberFormat="1" applyBorder="1" applyAlignment="1">
      <alignment horizontal="center"/>
    </xf>
    <xf numFmtId="167" fontId="0" fillId="0" borderId="26" xfId="0" applyNumberFormat="1" applyBorder="1" applyAlignment="1">
      <alignment horizontal="center"/>
    </xf>
    <xf numFmtId="0" fontId="15" fillId="71" borderId="21" xfId="0" applyFont="1" applyFill="1" applyBorder="1"/>
    <xf numFmtId="0" fontId="15" fillId="71" borderId="22" xfId="0" applyFont="1" applyFill="1" applyBorder="1"/>
    <xf numFmtId="0" fontId="15" fillId="71" borderId="23" xfId="0" applyFont="1" applyFill="1" applyBorder="1" applyAlignment="1">
      <alignment horizontal="center"/>
    </xf>
    <xf numFmtId="0" fontId="15" fillId="71" borderId="24" xfId="0" applyFont="1" applyFill="1" applyBorder="1"/>
    <xf numFmtId="0" fontId="15" fillId="71" borderId="0" xfId="0" applyFont="1" applyFill="1"/>
    <xf numFmtId="0" fontId="15" fillId="71" borderId="25" xfId="0" applyFont="1" applyFill="1" applyBorder="1" applyAlignment="1">
      <alignment horizontal="center"/>
    </xf>
    <xf numFmtId="0" fontId="15" fillId="71" borderId="26" xfId="0" applyFont="1" applyFill="1" applyBorder="1"/>
    <xf numFmtId="0" fontId="15" fillId="71" borderId="27" xfId="0" applyFont="1" applyFill="1" applyBorder="1"/>
    <xf numFmtId="0" fontId="15" fillId="71" borderId="28" xfId="0" applyFont="1" applyFill="1" applyBorder="1" applyAlignment="1">
      <alignment horizontal="center"/>
    </xf>
    <xf numFmtId="168" fontId="0" fillId="71" borderId="24" xfId="0" applyNumberFormat="1" applyFill="1" applyBorder="1"/>
    <xf numFmtId="167" fontId="0" fillId="71" borderId="0" xfId="0" applyNumberFormat="1" applyFill="1"/>
    <xf numFmtId="168" fontId="0" fillId="71" borderId="0" xfId="0" applyNumberFormat="1" applyFill="1"/>
    <xf numFmtId="0" fontId="0" fillId="71" borderId="0" xfId="0" applyFill="1"/>
    <xf numFmtId="0" fontId="0" fillId="71" borderId="25" xfId="0" applyFill="1" applyBorder="1" applyAlignment="1">
      <alignment horizontal="center"/>
    </xf>
    <xf numFmtId="168" fontId="0" fillId="71" borderId="26" xfId="0" applyNumberFormat="1" applyFill="1" applyBorder="1"/>
    <xf numFmtId="167" fontId="0" fillId="71" borderId="27" xfId="0" applyNumberFormat="1" applyFill="1" applyBorder="1"/>
    <xf numFmtId="168" fontId="0" fillId="71" borderId="27" xfId="0" applyNumberFormat="1" applyFill="1" applyBorder="1"/>
    <xf numFmtId="0" fontId="0" fillId="71" borderId="27" xfId="0" applyFill="1" applyBorder="1"/>
    <xf numFmtId="0" fontId="0" fillId="71" borderId="28" xfId="0" applyFill="1" applyBorder="1" applyAlignment="1">
      <alignment horizontal="center"/>
    </xf>
    <xf numFmtId="0" fontId="15" fillId="0" borderId="0" xfId="0" applyFont="1" applyAlignment="1">
      <alignment horizontal="left"/>
    </xf>
    <xf numFmtId="0" fontId="56" fillId="33" borderId="0" xfId="0" applyFont="1" applyFill="1"/>
    <xf numFmtId="166" fontId="15" fillId="33" borderId="22" xfId="0" applyNumberFormat="1" applyFont="1" applyFill="1" applyBorder="1" applyAlignment="1">
      <alignment horizontal="left"/>
    </xf>
    <xf numFmtId="169" fontId="0" fillId="67" borderId="0" xfId="0" applyNumberFormat="1" applyFill="1" applyAlignment="1">
      <alignment horizontal="center"/>
    </xf>
    <xf numFmtId="169" fontId="0" fillId="67" borderId="27" xfId="0" applyNumberFormat="1" applyFill="1" applyBorder="1" applyAlignment="1">
      <alignment horizontal="center"/>
    </xf>
    <xf numFmtId="169" fontId="0" fillId="67" borderId="24" xfId="0" applyNumberFormat="1" applyFill="1" applyBorder="1" applyAlignment="1">
      <alignment horizontal="center"/>
    </xf>
    <xf numFmtId="169" fontId="0" fillId="67" borderId="26" xfId="0" applyNumberFormat="1" applyFill="1" applyBorder="1" applyAlignment="1">
      <alignment horizontal="center"/>
    </xf>
    <xf numFmtId="0" fontId="15" fillId="68" borderId="23" xfId="0" applyFont="1" applyFill="1" applyBorder="1"/>
    <xf numFmtId="0" fontId="15" fillId="68" borderId="28" xfId="0" applyFont="1" applyFill="1" applyBorder="1" applyAlignment="1">
      <alignment horizontal="center"/>
    </xf>
    <xf numFmtId="0" fontId="15" fillId="68" borderId="39" xfId="0" applyFont="1" applyFill="1" applyBorder="1" applyAlignment="1">
      <alignment horizontal="center"/>
    </xf>
    <xf numFmtId="168" fontId="0" fillId="67" borderId="0" xfId="0" applyNumberFormat="1" applyFill="1" applyAlignment="1">
      <alignment horizontal="center"/>
    </xf>
    <xf numFmtId="0" fontId="0" fillId="0" borderId="0" xfId="0" applyFill="1" applyAlignment="1">
      <alignment horizontal="center"/>
    </xf>
    <xf numFmtId="0" fontId="15" fillId="0" borderId="0" xfId="0" applyFont="1" applyFill="1" applyAlignment="1">
      <alignment horizontal="center"/>
    </xf>
    <xf numFmtId="0" fontId="15" fillId="0" borderId="0" xfId="0" applyFont="1" applyFill="1" applyAlignment="1">
      <alignment horizontal="left"/>
    </xf>
    <xf numFmtId="167" fontId="0" fillId="0" borderId="0" xfId="0" applyNumberFormat="1" applyFill="1" applyAlignment="1">
      <alignment horizontal="center"/>
    </xf>
    <xf numFmtId="0" fontId="0" fillId="0" borderId="0" xfId="0" applyFill="1"/>
  </cellXfs>
  <cellStyles count="3347">
    <cellStyle name="20% - Accent1 2" xfId="41" xr:uid="{00000000-0005-0000-0000-000000000000}"/>
    <cellStyle name="20% - Accent1 2 10" xfId="42" xr:uid="{00000000-0005-0000-0000-000001000000}"/>
    <cellStyle name="20% - Accent1 2 11" xfId="43" xr:uid="{00000000-0005-0000-0000-000002000000}"/>
    <cellStyle name="20% - Accent1 2 12" xfId="44" xr:uid="{00000000-0005-0000-0000-000003000000}"/>
    <cellStyle name="20% - Accent1 2 13" xfId="45" xr:uid="{00000000-0005-0000-0000-000004000000}"/>
    <cellStyle name="20% - Accent1 2 14" xfId="46" xr:uid="{00000000-0005-0000-0000-000005000000}"/>
    <cellStyle name="20% - Accent1 2 15" xfId="47" xr:uid="{00000000-0005-0000-0000-000006000000}"/>
    <cellStyle name="20% - Accent1 2 16" xfId="48" xr:uid="{00000000-0005-0000-0000-000007000000}"/>
    <cellStyle name="20% - Accent1 2 17" xfId="49" xr:uid="{00000000-0005-0000-0000-000008000000}"/>
    <cellStyle name="20% - Accent1 2 2" xfId="50" xr:uid="{00000000-0005-0000-0000-000009000000}"/>
    <cellStyle name="20% - Accent1 2 2 10" xfId="51" xr:uid="{00000000-0005-0000-0000-00000A000000}"/>
    <cellStyle name="20% - Accent1 2 2 11" xfId="52" xr:uid="{00000000-0005-0000-0000-00000B000000}"/>
    <cellStyle name="20% - Accent1 2 2 12" xfId="53" xr:uid="{00000000-0005-0000-0000-00000C000000}"/>
    <cellStyle name="20% - Accent1 2 2 13" xfId="54" xr:uid="{00000000-0005-0000-0000-00000D000000}"/>
    <cellStyle name="20% - Accent1 2 2 14" xfId="55" xr:uid="{00000000-0005-0000-0000-00000E000000}"/>
    <cellStyle name="20% - Accent1 2 2 15" xfId="56" xr:uid="{00000000-0005-0000-0000-00000F000000}"/>
    <cellStyle name="20% - Accent1 2 2 16" xfId="57" xr:uid="{00000000-0005-0000-0000-000010000000}"/>
    <cellStyle name="20% - Accent1 2 2 2" xfId="58" xr:uid="{00000000-0005-0000-0000-000011000000}"/>
    <cellStyle name="20% - Accent1 2 2 2 10" xfId="59" xr:uid="{00000000-0005-0000-0000-000012000000}"/>
    <cellStyle name="20% - Accent1 2 2 2 11" xfId="60" xr:uid="{00000000-0005-0000-0000-000013000000}"/>
    <cellStyle name="20% - Accent1 2 2 2 12" xfId="61" xr:uid="{00000000-0005-0000-0000-000014000000}"/>
    <cellStyle name="20% - Accent1 2 2 2 13" xfId="62" xr:uid="{00000000-0005-0000-0000-000015000000}"/>
    <cellStyle name="20% - Accent1 2 2 2 14" xfId="63" xr:uid="{00000000-0005-0000-0000-000016000000}"/>
    <cellStyle name="20% - Accent1 2 2 2 2" xfId="64" xr:uid="{00000000-0005-0000-0000-000017000000}"/>
    <cellStyle name="20% - Accent1 2 2 2 2 10" xfId="65" xr:uid="{00000000-0005-0000-0000-000018000000}"/>
    <cellStyle name="20% - Accent1 2 2 2 2 11" xfId="66" xr:uid="{00000000-0005-0000-0000-000019000000}"/>
    <cellStyle name="20% - Accent1 2 2 2 2 12" xfId="67" xr:uid="{00000000-0005-0000-0000-00001A000000}"/>
    <cellStyle name="20% - Accent1 2 2 2 2 13" xfId="68" xr:uid="{00000000-0005-0000-0000-00001B000000}"/>
    <cellStyle name="20% - Accent1 2 2 2 2 2" xfId="69" xr:uid="{00000000-0005-0000-0000-00001C000000}"/>
    <cellStyle name="20% - Accent1 2 2 2 2 3" xfId="70" xr:uid="{00000000-0005-0000-0000-00001D000000}"/>
    <cellStyle name="20% - Accent1 2 2 2 2 4" xfId="71" xr:uid="{00000000-0005-0000-0000-00001E000000}"/>
    <cellStyle name="20% - Accent1 2 2 2 2 5" xfId="72" xr:uid="{00000000-0005-0000-0000-00001F000000}"/>
    <cellStyle name="20% - Accent1 2 2 2 2 6" xfId="73" xr:uid="{00000000-0005-0000-0000-000020000000}"/>
    <cellStyle name="20% - Accent1 2 2 2 2 7" xfId="74" xr:uid="{00000000-0005-0000-0000-000021000000}"/>
    <cellStyle name="20% - Accent1 2 2 2 2 8" xfId="75" xr:uid="{00000000-0005-0000-0000-000022000000}"/>
    <cellStyle name="20% - Accent1 2 2 2 2 9" xfId="76" xr:uid="{00000000-0005-0000-0000-000023000000}"/>
    <cellStyle name="20% - Accent1 2 2 2 3" xfId="77" xr:uid="{00000000-0005-0000-0000-000024000000}"/>
    <cellStyle name="20% - Accent1 2 2 2 4" xfId="78" xr:uid="{00000000-0005-0000-0000-000025000000}"/>
    <cellStyle name="20% - Accent1 2 2 2 5" xfId="79" xr:uid="{00000000-0005-0000-0000-000026000000}"/>
    <cellStyle name="20% - Accent1 2 2 2 6" xfId="80" xr:uid="{00000000-0005-0000-0000-000027000000}"/>
    <cellStyle name="20% - Accent1 2 2 2 7" xfId="81" xr:uid="{00000000-0005-0000-0000-000028000000}"/>
    <cellStyle name="20% - Accent1 2 2 2 8" xfId="82" xr:uid="{00000000-0005-0000-0000-000029000000}"/>
    <cellStyle name="20% - Accent1 2 2 2 9" xfId="83" xr:uid="{00000000-0005-0000-0000-00002A000000}"/>
    <cellStyle name="20% - Accent1 2 2 3" xfId="84" xr:uid="{00000000-0005-0000-0000-00002B000000}"/>
    <cellStyle name="20% - Accent1 2 2 3 10" xfId="85" xr:uid="{00000000-0005-0000-0000-00002C000000}"/>
    <cellStyle name="20% - Accent1 2 2 3 11" xfId="86" xr:uid="{00000000-0005-0000-0000-00002D000000}"/>
    <cellStyle name="20% - Accent1 2 2 3 12" xfId="87" xr:uid="{00000000-0005-0000-0000-00002E000000}"/>
    <cellStyle name="20% - Accent1 2 2 3 13" xfId="88" xr:uid="{00000000-0005-0000-0000-00002F000000}"/>
    <cellStyle name="20% - Accent1 2 2 3 2" xfId="89" xr:uid="{00000000-0005-0000-0000-000030000000}"/>
    <cellStyle name="20% - Accent1 2 2 3 3" xfId="90" xr:uid="{00000000-0005-0000-0000-000031000000}"/>
    <cellStyle name="20% - Accent1 2 2 3 4" xfId="91" xr:uid="{00000000-0005-0000-0000-000032000000}"/>
    <cellStyle name="20% - Accent1 2 2 3 5" xfId="92" xr:uid="{00000000-0005-0000-0000-000033000000}"/>
    <cellStyle name="20% - Accent1 2 2 3 6" xfId="93" xr:uid="{00000000-0005-0000-0000-000034000000}"/>
    <cellStyle name="20% - Accent1 2 2 3 7" xfId="94" xr:uid="{00000000-0005-0000-0000-000035000000}"/>
    <cellStyle name="20% - Accent1 2 2 3 8" xfId="95" xr:uid="{00000000-0005-0000-0000-000036000000}"/>
    <cellStyle name="20% - Accent1 2 2 3 9" xfId="96" xr:uid="{00000000-0005-0000-0000-000037000000}"/>
    <cellStyle name="20% - Accent1 2 2 4" xfId="97" xr:uid="{00000000-0005-0000-0000-000038000000}"/>
    <cellStyle name="20% - Accent1 2 2 5" xfId="98" xr:uid="{00000000-0005-0000-0000-000039000000}"/>
    <cellStyle name="20% - Accent1 2 2 6" xfId="99" xr:uid="{00000000-0005-0000-0000-00003A000000}"/>
    <cellStyle name="20% - Accent1 2 2 7" xfId="100" xr:uid="{00000000-0005-0000-0000-00003B000000}"/>
    <cellStyle name="20% - Accent1 2 2 8" xfId="101" xr:uid="{00000000-0005-0000-0000-00003C000000}"/>
    <cellStyle name="20% - Accent1 2 2 9" xfId="102" xr:uid="{00000000-0005-0000-0000-00003D000000}"/>
    <cellStyle name="20% - Accent1 2 3" xfId="103" xr:uid="{00000000-0005-0000-0000-00003E000000}"/>
    <cellStyle name="20% - Accent1 2 3 10" xfId="104" xr:uid="{00000000-0005-0000-0000-00003F000000}"/>
    <cellStyle name="20% - Accent1 2 3 11" xfId="105" xr:uid="{00000000-0005-0000-0000-000040000000}"/>
    <cellStyle name="20% - Accent1 2 3 12" xfId="106" xr:uid="{00000000-0005-0000-0000-000041000000}"/>
    <cellStyle name="20% - Accent1 2 3 13" xfId="107" xr:uid="{00000000-0005-0000-0000-000042000000}"/>
    <cellStyle name="20% - Accent1 2 3 14" xfId="108" xr:uid="{00000000-0005-0000-0000-000043000000}"/>
    <cellStyle name="20% - Accent1 2 3 2" xfId="109" xr:uid="{00000000-0005-0000-0000-000044000000}"/>
    <cellStyle name="20% - Accent1 2 3 2 10" xfId="110" xr:uid="{00000000-0005-0000-0000-000045000000}"/>
    <cellStyle name="20% - Accent1 2 3 2 11" xfId="111" xr:uid="{00000000-0005-0000-0000-000046000000}"/>
    <cellStyle name="20% - Accent1 2 3 2 12" xfId="112" xr:uid="{00000000-0005-0000-0000-000047000000}"/>
    <cellStyle name="20% - Accent1 2 3 2 13" xfId="113" xr:uid="{00000000-0005-0000-0000-000048000000}"/>
    <cellStyle name="20% - Accent1 2 3 2 2" xfId="114" xr:uid="{00000000-0005-0000-0000-000049000000}"/>
    <cellStyle name="20% - Accent1 2 3 2 3" xfId="115" xr:uid="{00000000-0005-0000-0000-00004A000000}"/>
    <cellStyle name="20% - Accent1 2 3 2 4" xfId="116" xr:uid="{00000000-0005-0000-0000-00004B000000}"/>
    <cellStyle name="20% - Accent1 2 3 2 5" xfId="117" xr:uid="{00000000-0005-0000-0000-00004C000000}"/>
    <cellStyle name="20% - Accent1 2 3 2 6" xfId="118" xr:uid="{00000000-0005-0000-0000-00004D000000}"/>
    <cellStyle name="20% - Accent1 2 3 2 7" xfId="119" xr:uid="{00000000-0005-0000-0000-00004E000000}"/>
    <cellStyle name="20% - Accent1 2 3 2 8" xfId="120" xr:uid="{00000000-0005-0000-0000-00004F000000}"/>
    <cellStyle name="20% - Accent1 2 3 2 9" xfId="121" xr:uid="{00000000-0005-0000-0000-000050000000}"/>
    <cellStyle name="20% - Accent1 2 3 3" xfId="122" xr:uid="{00000000-0005-0000-0000-000051000000}"/>
    <cellStyle name="20% - Accent1 2 3 4" xfId="123" xr:uid="{00000000-0005-0000-0000-000052000000}"/>
    <cellStyle name="20% - Accent1 2 3 5" xfId="124" xr:uid="{00000000-0005-0000-0000-000053000000}"/>
    <cellStyle name="20% - Accent1 2 3 6" xfId="125" xr:uid="{00000000-0005-0000-0000-000054000000}"/>
    <cellStyle name="20% - Accent1 2 3 7" xfId="126" xr:uid="{00000000-0005-0000-0000-000055000000}"/>
    <cellStyle name="20% - Accent1 2 3 8" xfId="127" xr:uid="{00000000-0005-0000-0000-000056000000}"/>
    <cellStyle name="20% - Accent1 2 3 9" xfId="128" xr:uid="{00000000-0005-0000-0000-000057000000}"/>
    <cellStyle name="20% - Accent1 2 4" xfId="129" xr:uid="{00000000-0005-0000-0000-000058000000}"/>
    <cellStyle name="20% - Accent1 2 4 10" xfId="130" xr:uid="{00000000-0005-0000-0000-000059000000}"/>
    <cellStyle name="20% - Accent1 2 4 11" xfId="131" xr:uid="{00000000-0005-0000-0000-00005A000000}"/>
    <cellStyle name="20% - Accent1 2 4 12" xfId="132" xr:uid="{00000000-0005-0000-0000-00005B000000}"/>
    <cellStyle name="20% - Accent1 2 4 13" xfId="133" xr:uid="{00000000-0005-0000-0000-00005C000000}"/>
    <cellStyle name="20% - Accent1 2 4 2" xfId="134" xr:uid="{00000000-0005-0000-0000-00005D000000}"/>
    <cellStyle name="20% - Accent1 2 4 3" xfId="135" xr:uid="{00000000-0005-0000-0000-00005E000000}"/>
    <cellStyle name="20% - Accent1 2 4 4" xfId="136" xr:uid="{00000000-0005-0000-0000-00005F000000}"/>
    <cellStyle name="20% - Accent1 2 4 5" xfId="137" xr:uid="{00000000-0005-0000-0000-000060000000}"/>
    <cellStyle name="20% - Accent1 2 4 6" xfId="138" xr:uid="{00000000-0005-0000-0000-000061000000}"/>
    <cellStyle name="20% - Accent1 2 4 7" xfId="139" xr:uid="{00000000-0005-0000-0000-000062000000}"/>
    <cellStyle name="20% - Accent1 2 4 8" xfId="140" xr:uid="{00000000-0005-0000-0000-000063000000}"/>
    <cellStyle name="20% - Accent1 2 4 9" xfId="141" xr:uid="{00000000-0005-0000-0000-000064000000}"/>
    <cellStyle name="20% - Accent1 2 5" xfId="142" xr:uid="{00000000-0005-0000-0000-000065000000}"/>
    <cellStyle name="20% - Accent1 2 6" xfId="143" xr:uid="{00000000-0005-0000-0000-000066000000}"/>
    <cellStyle name="20% - Accent1 2 7" xfId="144" xr:uid="{00000000-0005-0000-0000-000067000000}"/>
    <cellStyle name="20% - Accent1 2 8" xfId="145" xr:uid="{00000000-0005-0000-0000-000068000000}"/>
    <cellStyle name="20% - Accent1 2 9" xfId="146" xr:uid="{00000000-0005-0000-0000-000069000000}"/>
    <cellStyle name="20% - Accent2 2" xfId="147" xr:uid="{00000000-0005-0000-0000-00006A000000}"/>
    <cellStyle name="20% - Accent2 2 10" xfId="148" xr:uid="{00000000-0005-0000-0000-00006B000000}"/>
    <cellStyle name="20% - Accent2 2 11" xfId="149" xr:uid="{00000000-0005-0000-0000-00006C000000}"/>
    <cellStyle name="20% - Accent2 2 12" xfId="150" xr:uid="{00000000-0005-0000-0000-00006D000000}"/>
    <cellStyle name="20% - Accent2 2 13" xfId="151" xr:uid="{00000000-0005-0000-0000-00006E000000}"/>
    <cellStyle name="20% - Accent2 2 14" xfId="152" xr:uid="{00000000-0005-0000-0000-00006F000000}"/>
    <cellStyle name="20% - Accent2 2 15" xfId="153" xr:uid="{00000000-0005-0000-0000-000070000000}"/>
    <cellStyle name="20% - Accent2 2 16" xfId="154" xr:uid="{00000000-0005-0000-0000-000071000000}"/>
    <cellStyle name="20% - Accent2 2 17" xfId="155" xr:uid="{00000000-0005-0000-0000-000072000000}"/>
    <cellStyle name="20% - Accent2 2 2" xfId="156" xr:uid="{00000000-0005-0000-0000-000073000000}"/>
    <cellStyle name="20% - Accent2 2 2 10" xfId="157" xr:uid="{00000000-0005-0000-0000-000074000000}"/>
    <cellStyle name="20% - Accent2 2 2 11" xfId="158" xr:uid="{00000000-0005-0000-0000-000075000000}"/>
    <cellStyle name="20% - Accent2 2 2 12" xfId="159" xr:uid="{00000000-0005-0000-0000-000076000000}"/>
    <cellStyle name="20% - Accent2 2 2 13" xfId="160" xr:uid="{00000000-0005-0000-0000-000077000000}"/>
    <cellStyle name="20% - Accent2 2 2 14" xfId="161" xr:uid="{00000000-0005-0000-0000-000078000000}"/>
    <cellStyle name="20% - Accent2 2 2 15" xfId="162" xr:uid="{00000000-0005-0000-0000-000079000000}"/>
    <cellStyle name="20% - Accent2 2 2 16" xfId="163" xr:uid="{00000000-0005-0000-0000-00007A000000}"/>
    <cellStyle name="20% - Accent2 2 2 2" xfId="164" xr:uid="{00000000-0005-0000-0000-00007B000000}"/>
    <cellStyle name="20% - Accent2 2 2 2 10" xfId="165" xr:uid="{00000000-0005-0000-0000-00007C000000}"/>
    <cellStyle name="20% - Accent2 2 2 2 11" xfId="166" xr:uid="{00000000-0005-0000-0000-00007D000000}"/>
    <cellStyle name="20% - Accent2 2 2 2 12" xfId="167" xr:uid="{00000000-0005-0000-0000-00007E000000}"/>
    <cellStyle name="20% - Accent2 2 2 2 13" xfId="168" xr:uid="{00000000-0005-0000-0000-00007F000000}"/>
    <cellStyle name="20% - Accent2 2 2 2 14" xfId="169" xr:uid="{00000000-0005-0000-0000-000080000000}"/>
    <cellStyle name="20% - Accent2 2 2 2 2" xfId="170" xr:uid="{00000000-0005-0000-0000-000081000000}"/>
    <cellStyle name="20% - Accent2 2 2 2 2 10" xfId="171" xr:uid="{00000000-0005-0000-0000-000082000000}"/>
    <cellStyle name="20% - Accent2 2 2 2 2 11" xfId="172" xr:uid="{00000000-0005-0000-0000-000083000000}"/>
    <cellStyle name="20% - Accent2 2 2 2 2 12" xfId="173" xr:uid="{00000000-0005-0000-0000-000084000000}"/>
    <cellStyle name="20% - Accent2 2 2 2 2 13" xfId="174" xr:uid="{00000000-0005-0000-0000-000085000000}"/>
    <cellStyle name="20% - Accent2 2 2 2 2 2" xfId="175" xr:uid="{00000000-0005-0000-0000-000086000000}"/>
    <cellStyle name="20% - Accent2 2 2 2 2 3" xfId="176" xr:uid="{00000000-0005-0000-0000-000087000000}"/>
    <cellStyle name="20% - Accent2 2 2 2 2 4" xfId="177" xr:uid="{00000000-0005-0000-0000-000088000000}"/>
    <cellStyle name="20% - Accent2 2 2 2 2 5" xfId="178" xr:uid="{00000000-0005-0000-0000-000089000000}"/>
    <cellStyle name="20% - Accent2 2 2 2 2 6" xfId="179" xr:uid="{00000000-0005-0000-0000-00008A000000}"/>
    <cellStyle name="20% - Accent2 2 2 2 2 7" xfId="180" xr:uid="{00000000-0005-0000-0000-00008B000000}"/>
    <cellStyle name="20% - Accent2 2 2 2 2 8" xfId="181" xr:uid="{00000000-0005-0000-0000-00008C000000}"/>
    <cellStyle name="20% - Accent2 2 2 2 2 9" xfId="182" xr:uid="{00000000-0005-0000-0000-00008D000000}"/>
    <cellStyle name="20% - Accent2 2 2 2 3" xfId="183" xr:uid="{00000000-0005-0000-0000-00008E000000}"/>
    <cellStyle name="20% - Accent2 2 2 2 4" xfId="184" xr:uid="{00000000-0005-0000-0000-00008F000000}"/>
    <cellStyle name="20% - Accent2 2 2 2 5" xfId="185" xr:uid="{00000000-0005-0000-0000-000090000000}"/>
    <cellStyle name="20% - Accent2 2 2 2 6" xfId="186" xr:uid="{00000000-0005-0000-0000-000091000000}"/>
    <cellStyle name="20% - Accent2 2 2 2 7" xfId="187" xr:uid="{00000000-0005-0000-0000-000092000000}"/>
    <cellStyle name="20% - Accent2 2 2 2 8" xfId="188" xr:uid="{00000000-0005-0000-0000-000093000000}"/>
    <cellStyle name="20% - Accent2 2 2 2 9" xfId="189" xr:uid="{00000000-0005-0000-0000-000094000000}"/>
    <cellStyle name="20% - Accent2 2 2 3" xfId="190" xr:uid="{00000000-0005-0000-0000-000095000000}"/>
    <cellStyle name="20% - Accent2 2 2 3 10" xfId="191" xr:uid="{00000000-0005-0000-0000-000096000000}"/>
    <cellStyle name="20% - Accent2 2 2 3 11" xfId="192" xr:uid="{00000000-0005-0000-0000-000097000000}"/>
    <cellStyle name="20% - Accent2 2 2 3 12" xfId="193" xr:uid="{00000000-0005-0000-0000-000098000000}"/>
    <cellStyle name="20% - Accent2 2 2 3 13" xfId="194" xr:uid="{00000000-0005-0000-0000-000099000000}"/>
    <cellStyle name="20% - Accent2 2 2 3 2" xfId="195" xr:uid="{00000000-0005-0000-0000-00009A000000}"/>
    <cellStyle name="20% - Accent2 2 2 3 3" xfId="196" xr:uid="{00000000-0005-0000-0000-00009B000000}"/>
    <cellStyle name="20% - Accent2 2 2 3 4" xfId="197" xr:uid="{00000000-0005-0000-0000-00009C000000}"/>
    <cellStyle name="20% - Accent2 2 2 3 5" xfId="198" xr:uid="{00000000-0005-0000-0000-00009D000000}"/>
    <cellStyle name="20% - Accent2 2 2 3 6" xfId="199" xr:uid="{00000000-0005-0000-0000-00009E000000}"/>
    <cellStyle name="20% - Accent2 2 2 3 7" xfId="200" xr:uid="{00000000-0005-0000-0000-00009F000000}"/>
    <cellStyle name="20% - Accent2 2 2 3 8" xfId="201" xr:uid="{00000000-0005-0000-0000-0000A0000000}"/>
    <cellStyle name="20% - Accent2 2 2 3 9" xfId="202" xr:uid="{00000000-0005-0000-0000-0000A1000000}"/>
    <cellStyle name="20% - Accent2 2 2 4" xfId="203" xr:uid="{00000000-0005-0000-0000-0000A2000000}"/>
    <cellStyle name="20% - Accent2 2 2 5" xfId="204" xr:uid="{00000000-0005-0000-0000-0000A3000000}"/>
    <cellStyle name="20% - Accent2 2 2 6" xfId="205" xr:uid="{00000000-0005-0000-0000-0000A4000000}"/>
    <cellStyle name="20% - Accent2 2 2 7" xfId="206" xr:uid="{00000000-0005-0000-0000-0000A5000000}"/>
    <cellStyle name="20% - Accent2 2 2 8" xfId="207" xr:uid="{00000000-0005-0000-0000-0000A6000000}"/>
    <cellStyle name="20% - Accent2 2 2 9" xfId="208" xr:uid="{00000000-0005-0000-0000-0000A7000000}"/>
    <cellStyle name="20% - Accent2 2 3" xfId="209" xr:uid="{00000000-0005-0000-0000-0000A8000000}"/>
    <cellStyle name="20% - Accent2 2 3 10" xfId="210" xr:uid="{00000000-0005-0000-0000-0000A9000000}"/>
    <cellStyle name="20% - Accent2 2 3 11" xfId="211" xr:uid="{00000000-0005-0000-0000-0000AA000000}"/>
    <cellStyle name="20% - Accent2 2 3 12" xfId="212" xr:uid="{00000000-0005-0000-0000-0000AB000000}"/>
    <cellStyle name="20% - Accent2 2 3 13" xfId="213" xr:uid="{00000000-0005-0000-0000-0000AC000000}"/>
    <cellStyle name="20% - Accent2 2 3 14" xfId="214" xr:uid="{00000000-0005-0000-0000-0000AD000000}"/>
    <cellStyle name="20% - Accent2 2 3 2" xfId="215" xr:uid="{00000000-0005-0000-0000-0000AE000000}"/>
    <cellStyle name="20% - Accent2 2 3 2 10" xfId="216" xr:uid="{00000000-0005-0000-0000-0000AF000000}"/>
    <cellStyle name="20% - Accent2 2 3 2 11" xfId="217" xr:uid="{00000000-0005-0000-0000-0000B0000000}"/>
    <cellStyle name="20% - Accent2 2 3 2 12" xfId="218" xr:uid="{00000000-0005-0000-0000-0000B1000000}"/>
    <cellStyle name="20% - Accent2 2 3 2 13" xfId="219" xr:uid="{00000000-0005-0000-0000-0000B2000000}"/>
    <cellStyle name="20% - Accent2 2 3 2 2" xfId="220" xr:uid="{00000000-0005-0000-0000-0000B3000000}"/>
    <cellStyle name="20% - Accent2 2 3 2 3" xfId="221" xr:uid="{00000000-0005-0000-0000-0000B4000000}"/>
    <cellStyle name="20% - Accent2 2 3 2 4" xfId="222" xr:uid="{00000000-0005-0000-0000-0000B5000000}"/>
    <cellStyle name="20% - Accent2 2 3 2 5" xfId="223" xr:uid="{00000000-0005-0000-0000-0000B6000000}"/>
    <cellStyle name="20% - Accent2 2 3 2 6" xfId="224" xr:uid="{00000000-0005-0000-0000-0000B7000000}"/>
    <cellStyle name="20% - Accent2 2 3 2 7" xfId="225" xr:uid="{00000000-0005-0000-0000-0000B8000000}"/>
    <cellStyle name="20% - Accent2 2 3 2 8" xfId="226" xr:uid="{00000000-0005-0000-0000-0000B9000000}"/>
    <cellStyle name="20% - Accent2 2 3 2 9" xfId="227" xr:uid="{00000000-0005-0000-0000-0000BA000000}"/>
    <cellStyle name="20% - Accent2 2 3 3" xfId="228" xr:uid="{00000000-0005-0000-0000-0000BB000000}"/>
    <cellStyle name="20% - Accent2 2 3 4" xfId="229" xr:uid="{00000000-0005-0000-0000-0000BC000000}"/>
    <cellStyle name="20% - Accent2 2 3 5" xfId="230" xr:uid="{00000000-0005-0000-0000-0000BD000000}"/>
    <cellStyle name="20% - Accent2 2 3 6" xfId="231" xr:uid="{00000000-0005-0000-0000-0000BE000000}"/>
    <cellStyle name="20% - Accent2 2 3 7" xfId="232" xr:uid="{00000000-0005-0000-0000-0000BF000000}"/>
    <cellStyle name="20% - Accent2 2 3 8" xfId="233" xr:uid="{00000000-0005-0000-0000-0000C0000000}"/>
    <cellStyle name="20% - Accent2 2 3 9" xfId="234" xr:uid="{00000000-0005-0000-0000-0000C1000000}"/>
    <cellStyle name="20% - Accent2 2 4" xfId="235" xr:uid="{00000000-0005-0000-0000-0000C2000000}"/>
    <cellStyle name="20% - Accent2 2 4 10" xfId="236" xr:uid="{00000000-0005-0000-0000-0000C3000000}"/>
    <cellStyle name="20% - Accent2 2 4 11" xfId="237" xr:uid="{00000000-0005-0000-0000-0000C4000000}"/>
    <cellStyle name="20% - Accent2 2 4 12" xfId="238" xr:uid="{00000000-0005-0000-0000-0000C5000000}"/>
    <cellStyle name="20% - Accent2 2 4 13" xfId="239" xr:uid="{00000000-0005-0000-0000-0000C6000000}"/>
    <cellStyle name="20% - Accent2 2 4 2" xfId="240" xr:uid="{00000000-0005-0000-0000-0000C7000000}"/>
    <cellStyle name="20% - Accent2 2 4 3" xfId="241" xr:uid="{00000000-0005-0000-0000-0000C8000000}"/>
    <cellStyle name="20% - Accent2 2 4 4" xfId="242" xr:uid="{00000000-0005-0000-0000-0000C9000000}"/>
    <cellStyle name="20% - Accent2 2 4 5" xfId="243" xr:uid="{00000000-0005-0000-0000-0000CA000000}"/>
    <cellStyle name="20% - Accent2 2 4 6" xfId="244" xr:uid="{00000000-0005-0000-0000-0000CB000000}"/>
    <cellStyle name="20% - Accent2 2 4 7" xfId="245" xr:uid="{00000000-0005-0000-0000-0000CC000000}"/>
    <cellStyle name="20% - Accent2 2 4 8" xfId="246" xr:uid="{00000000-0005-0000-0000-0000CD000000}"/>
    <cellStyle name="20% - Accent2 2 4 9" xfId="247" xr:uid="{00000000-0005-0000-0000-0000CE000000}"/>
    <cellStyle name="20% - Accent2 2 5" xfId="248" xr:uid="{00000000-0005-0000-0000-0000CF000000}"/>
    <cellStyle name="20% - Accent2 2 6" xfId="249" xr:uid="{00000000-0005-0000-0000-0000D0000000}"/>
    <cellStyle name="20% - Accent2 2 7" xfId="250" xr:uid="{00000000-0005-0000-0000-0000D1000000}"/>
    <cellStyle name="20% - Accent2 2 8" xfId="251" xr:uid="{00000000-0005-0000-0000-0000D2000000}"/>
    <cellStyle name="20% - Accent2 2 9" xfId="252" xr:uid="{00000000-0005-0000-0000-0000D3000000}"/>
    <cellStyle name="20% - Accent3 2" xfId="253" xr:uid="{00000000-0005-0000-0000-0000D4000000}"/>
    <cellStyle name="20% - Accent3 2 10" xfId="254" xr:uid="{00000000-0005-0000-0000-0000D5000000}"/>
    <cellStyle name="20% - Accent3 2 11" xfId="255" xr:uid="{00000000-0005-0000-0000-0000D6000000}"/>
    <cellStyle name="20% - Accent3 2 12" xfId="256" xr:uid="{00000000-0005-0000-0000-0000D7000000}"/>
    <cellStyle name="20% - Accent3 2 13" xfId="257" xr:uid="{00000000-0005-0000-0000-0000D8000000}"/>
    <cellStyle name="20% - Accent3 2 14" xfId="258" xr:uid="{00000000-0005-0000-0000-0000D9000000}"/>
    <cellStyle name="20% - Accent3 2 15" xfId="259" xr:uid="{00000000-0005-0000-0000-0000DA000000}"/>
    <cellStyle name="20% - Accent3 2 16" xfId="260" xr:uid="{00000000-0005-0000-0000-0000DB000000}"/>
    <cellStyle name="20% - Accent3 2 17" xfId="261" xr:uid="{00000000-0005-0000-0000-0000DC000000}"/>
    <cellStyle name="20% - Accent3 2 2" xfId="262" xr:uid="{00000000-0005-0000-0000-0000DD000000}"/>
    <cellStyle name="20% - Accent3 2 2 10" xfId="263" xr:uid="{00000000-0005-0000-0000-0000DE000000}"/>
    <cellStyle name="20% - Accent3 2 2 11" xfId="264" xr:uid="{00000000-0005-0000-0000-0000DF000000}"/>
    <cellStyle name="20% - Accent3 2 2 12" xfId="265" xr:uid="{00000000-0005-0000-0000-0000E0000000}"/>
    <cellStyle name="20% - Accent3 2 2 13" xfId="266" xr:uid="{00000000-0005-0000-0000-0000E1000000}"/>
    <cellStyle name="20% - Accent3 2 2 14" xfId="267" xr:uid="{00000000-0005-0000-0000-0000E2000000}"/>
    <cellStyle name="20% - Accent3 2 2 15" xfId="268" xr:uid="{00000000-0005-0000-0000-0000E3000000}"/>
    <cellStyle name="20% - Accent3 2 2 16" xfId="269" xr:uid="{00000000-0005-0000-0000-0000E4000000}"/>
    <cellStyle name="20% - Accent3 2 2 2" xfId="270" xr:uid="{00000000-0005-0000-0000-0000E5000000}"/>
    <cellStyle name="20% - Accent3 2 2 2 10" xfId="271" xr:uid="{00000000-0005-0000-0000-0000E6000000}"/>
    <cellStyle name="20% - Accent3 2 2 2 11" xfId="272" xr:uid="{00000000-0005-0000-0000-0000E7000000}"/>
    <cellStyle name="20% - Accent3 2 2 2 12" xfId="273" xr:uid="{00000000-0005-0000-0000-0000E8000000}"/>
    <cellStyle name="20% - Accent3 2 2 2 13" xfId="274" xr:uid="{00000000-0005-0000-0000-0000E9000000}"/>
    <cellStyle name="20% - Accent3 2 2 2 14" xfId="275" xr:uid="{00000000-0005-0000-0000-0000EA000000}"/>
    <cellStyle name="20% - Accent3 2 2 2 2" xfId="276" xr:uid="{00000000-0005-0000-0000-0000EB000000}"/>
    <cellStyle name="20% - Accent3 2 2 2 2 10" xfId="277" xr:uid="{00000000-0005-0000-0000-0000EC000000}"/>
    <cellStyle name="20% - Accent3 2 2 2 2 11" xfId="278" xr:uid="{00000000-0005-0000-0000-0000ED000000}"/>
    <cellStyle name="20% - Accent3 2 2 2 2 12" xfId="279" xr:uid="{00000000-0005-0000-0000-0000EE000000}"/>
    <cellStyle name="20% - Accent3 2 2 2 2 13" xfId="280" xr:uid="{00000000-0005-0000-0000-0000EF000000}"/>
    <cellStyle name="20% - Accent3 2 2 2 2 2" xfId="281" xr:uid="{00000000-0005-0000-0000-0000F0000000}"/>
    <cellStyle name="20% - Accent3 2 2 2 2 3" xfId="282" xr:uid="{00000000-0005-0000-0000-0000F1000000}"/>
    <cellStyle name="20% - Accent3 2 2 2 2 4" xfId="283" xr:uid="{00000000-0005-0000-0000-0000F2000000}"/>
    <cellStyle name="20% - Accent3 2 2 2 2 5" xfId="284" xr:uid="{00000000-0005-0000-0000-0000F3000000}"/>
    <cellStyle name="20% - Accent3 2 2 2 2 6" xfId="285" xr:uid="{00000000-0005-0000-0000-0000F4000000}"/>
    <cellStyle name="20% - Accent3 2 2 2 2 7" xfId="286" xr:uid="{00000000-0005-0000-0000-0000F5000000}"/>
    <cellStyle name="20% - Accent3 2 2 2 2 8" xfId="287" xr:uid="{00000000-0005-0000-0000-0000F6000000}"/>
    <cellStyle name="20% - Accent3 2 2 2 2 9" xfId="288" xr:uid="{00000000-0005-0000-0000-0000F7000000}"/>
    <cellStyle name="20% - Accent3 2 2 2 3" xfId="289" xr:uid="{00000000-0005-0000-0000-0000F8000000}"/>
    <cellStyle name="20% - Accent3 2 2 2 4" xfId="290" xr:uid="{00000000-0005-0000-0000-0000F9000000}"/>
    <cellStyle name="20% - Accent3 2 2 2 5" xfId="291" xr:uid="{00000000-0005-0000-0000-0000FA000000}"/>
    <cellStyle name="20% - Accent3 2 2 2 6" xfId="292" xr:uid="{00000000-0005-0000-0000-0000FB000000}"/>
    <cellStyle name="20% - Accent3 2 2 2 7" xfId="293" xr:uid="{00000000-0005-0000-0000-0000FC000000}"/>
    <cellStyle name="20% - Accent3 2 2 2 8" xfId="294" xr:uid="{00000000-0005-0000-0000-0000FD000000}"/>
    <cellStyle name="20% - Accent3 2 2 2 9" xfId="295" xr:uid="{00000000-0005-0000-0000-0000FE000000}"/>
    <cellStyle name="20% - Accent3 2 2 3" xfId="296" xr:uid="{00000000-0005-0000-0000-0000FF000000}"/>
    <cellStyle name="20% - Accent3 2 2 3 10" xfId="297" xr:uid="{00000000-0005-0000-0000-000000010000}"/>
    <cellStyle name="20% - Accent3 2 2 3 11" xfId="298" xr:uid="{00000000-0005-0000-0000-000001010000}"/>
    <cellStyle name="20% - Accent3 2 2 3 12" xfId="299" xr:uid="{00000000-0005-0000-0000-000002010000}"/>
    <cellStyle name="20% - Accent3 2 2 3 13" xfId="300" xr:uid="{00000000-0005-0000-0000-000003010000}"/>
    <cellStyle name="20% - Accent3 2 2 3 2" xfId="301" xr:uid="{00000000-0005-0000-0000-000004010000}"/>
    <cellStyle name="20% - Accent3 2 2 3 3" xfId="302" xr:uid="{00000000-0005-0000-0000-000005010000}"/>
    <cellStyle name="20% - Accent3 2 2 3 4" xfId="303" xr:uid="{00000000-0005-0000-0000-000006010000}"/>
    <cellStyle name="20% - Accent3 2 2 3 5" xfId="304" xr:uid="{00000000-0005-0000-0000-000007010000}"/>
    <cellStyle name="20% - Accent3 2 2 3 6" xfId="305" xr:uid="{00000000-0005-0000-0000-000008010000}"/>
    <cellStyle name="20% - Accent3 2 2 3 7" xfId="306" xr:uid="{00000000-0005-0000-0000-000009010000}"/>
    <cellStyle name="20% - Accent3 2 2 3 8" xfId="307" xr:uid="{00000000-0005-0000-0000-00000A010000}"/>
    <cellStyle name="20% - Accent3 2 2 3 9" xfId="308" xr:uid="{00000000-0005-0000-0000-00000B010000}"/>
    <cellStyle name="20% - Accent3 2 2 4" xfId="309" xr:uid="{00000000-0005-0000-0000-00000C010000}"/>
    <cellStyle name="20% - Accent3 2 2 5" xfId="310" xr:uid="{00000000-0005-0000-0000-00000D010000}"/>
    <cellStyle name="20% - Accent3 2 2 6" xfId="311" xr:uid="{00000000-0005-0000-0000-00000E010000}"/>
    <cellStyle name="20% - Accent3 2 2 7" xfId="312" xr:uid="{00000000-0005-0000-0000-00000F010000}"/>
    <cellStyle name="20% - Accent3 2 2 8" xfId="313" xr:uid="{00000000-0005-0000-0000-000010010000}"/>
    <cellStyle name="20% - Accent3 2 2 9" xfId="314" xr:uid="{00000000-0005-0000-0000-000011010000}"/>
    <cellStyle name="20% - Accent3 2 3" xfId="315" xr:uid="{00000000-0005-0000-0000-000012010000}"/>
    <cellStyle name="20% - Accent3 2 3 10" xfId="316" xr:uid="{00000000-0005-0000-0000-000013010000}"/>
    <cellStyle name="20% - Accent3 2 3 11" xfId="317" xr:uid="{00000000-0005-0000-0000-000014010000}"/>
    <cellStyle name="20% - Accent3 2 3 12" xfId="318" xr:uid="{00000000-0005-0000-0000-000015010000}"/>
    <cellStyle name="20% - Accent3 2 3 13" xfId="319" xr:uid="{00000000-0005-0000-0000-000016010000}"/>
    <cellStyle name="20% - Accent3 2 3 14" xfId="320" xr:uid="{00000000-0005-0000-0000-000017010000}"/>
    <cellStyle name="20% - Accent3 2 3 2" xfId="321" xr:uid="{00000000-0005-0000-0000-000018010000}"/>
    <cellStyle name="20% - Accent3 2 3 2 10" xfId="322" xr:uid="{00000000-0005-0000-0000-000019010000}"/>
    <cellStyle name="20% - Accent3 2 3 2 11" xfId="323" xr:uid="{00000000-0005-0000-0000-00001A010000}"/>
    <cellStyle name="20% - Accent3 2 3 2 12" xfId="324" xr:uid="{00000000-0005-0000-0000-00001B010000}"/>
    <cellStyle name="20% - Accent3 2 3 2 13" xfId="325" xr:uid="{00000000-0005-0000-0000-00001C010000}"/>
    <cellStyle name="20% - Accent3 2 3 2 2" xfId="326" xr:uid="{00000000-0005-0000-0000-00001D010000}"/>
    <cellStyle name="20% - Accent3 2 3 2 3" xfId="327" xr:uid="{00000000-0005-0000-0000-00001E010000}"/>
    <cellStyle name="20% - Accent3 2 3 2 4" xfId="328" xr:uid="{00000000-0005-0000-0000-00001F010000}"/>
    <cellStyle name="20% - Accent3 2 3 2 5" xfId="329" xr:uid="{00000000-0005-0000-0000-000020010000}"/>
    <cellStyle name="20% - Accent3 2 3 2 6" xfId="330" xr:uid="{00000000-0005-0000-0000-000021010000}"/>
    <cellStyle name="20% - Accent3 2 3 2 7" xfId="331" xr:uid="{00000000-0005-0000-0000-000022010000}"/>
    <cellStyle name="20% - Accent3 2 3 2 8" xfId="332" xr:uid="{00000000-0005-0000-0000-000023010000}"/>
    <cellStyle name="20% - Accent3 2 3 2 9" xfId="333" xr:uid="{00000000-0005-0000-0000-000024010000}"/>
    <cellStyle name="20% - Accent3 2 3 3" xfId="334" xr:uid="{00000000-0005-0000-0000-000025010000}"/>
    <cellStyle name="20% - Accent3 2 3 4" xfId="335" xr:uid="{00000000-0005-0000-0000-000026010000}"/>
    <cellStyle name="20% - Accent3 2 3 5" xfId="336" xr:uid="{00000000-0005-0000-0000-000027010000}"/>
    <cellStyle name="20% - Accent3 2 3 6" xfId="337" xr:uid="{00000000-0005-0000-0000-000028010000}"/>
    <cellStyle name="20% - Accent3 2 3 7" xfId="338" xr:uid="{00000000-0005-0000-0000-000029010000}"/>
    <cellStyle name="20% - Accent3 2 3 8" xfId="339" xr:uid="{00000000-0005-0000-0000-00002A010000}"/>
    <cellStyle name="20% - Accent3 2 3 9" xfId="340" xr:uid="{00000000-0005-0000-0000-00002B010000}"/>
    <cellStyle name="20% - Accent3 2 4" xfId="341" xr:uid="{00000000-0005-0000-0000-00002C010000}"/>
    <cellStyle name="20% - Accent3 2 4 10" xfId="342" xr:uid="{00000000-0005-0000-0000-00002D010000}"/>
    <cellStyle name="20% - Accent3 2 4 11" xfId="343" xr:uid="{00000000-0005-0000-0000-00002E010000}"/>
    <cellStyle name="20% - Accent3 2 4 12" xfId="344" xr:uid="{00000000-0005-0000-0000-00002F010000}"/>
    <cellStyle name="20% - Accent3 2 4 13" xfId="345" xr:uid="{00000000-0005-0000-0000-000030010000}"/>
    <cellStyle name="20% - Accent3 2 4 2" xfId="346" xr:uid="{00000000-0005-0000-0000-000031010000}"/>
    <cellStyle name="20% - Accent3 2 4 3" xfId="347" xr:uid="{00000000-0005-0000-0000-000032010000}"/>
    <cellStyle name="20% - Accent3 2 4 4" xfId="348" xr:uid="{00000000-0005-0000-0000-000033010000}"/>
    <cellStyle name="20% - Accent3 2 4 5" xfId="349" xr:uid="{00000000-0005-0000-0000-000034010000}"/>
    <cellStyle name="20% - Accent3 2 4 6" xfId="350" xr:uid="{00000000-0005-0000-0000-000035010000}"/>
    <cellStyle name="20% - Accent3 2 4 7" xfId="351" xr:uid="{00000000-0005-0000-0000-000036010000}"/>
    <cellStyle name="20% - Accent3 2 4 8" xfId="352" xr:uid="{00000000-0005-0000-0000-000037010000}"/>
    <cellStyle name="20% - Accent3 2 4 9" xfId="353" xr:uid="{00000000-0005-0000-0000-000038010000}"/>
    <cellStyle name="20% - Accent3 2 5" xfId="354" xr:uid="{00000000-0005-0000-0000-000039010000}"/>
    <cellStyle name="20% - Accent3 2 6" xfId="355" xr:uid="{00000000-0005-0000-0000-00003A010000}"/>
    <cellStyle name="20% - Accent3 2 7" xfId="356" xr:uid="{00000000-0005-0000-0000-00003B010000}"/>
    <cellStyle name="20% - Accent3 2 8" xfId="357" xr:uid="{00000000-0005-0000-0000-00003C010000}"/>
    <cellStyle name="20% - Accent3 2 9" xfId="358" xr:uid="{00000000-0005-0000-0000-00003D010000}"/>
    <cellStyle name="20% - Accent4 2" xfId="359" xr:uid="{00000000-0005-0000-0000-00003E010000}"/>
    <cellStyle name="20% - Accent4 2 10" xfId="360" xr:uid="{00000000-0005-0000-0000-00003F010000}"/>
    <cellStyle name="20% - Accent4 2 11" xfId="361" xr:uid="{00000000-0005-0000-0000-000040010000}"/>
    <cellStyle name="20% - Accent4 2 12" xfId="362" xr:uid="{00000000-0005-0000-0000-000041010000}"/>
    <cellStyle name="20% - Accent4 2 13" xfId="363" xr:uid="{00000000-0005-0000-0000-000042010000}"/>
    <cellStyle name="20% - Accent4 2 14" xfId="364" xr:uid="{00000000-0005-0000-0000-000043010000}"/>
    <cellStyle name="20% - Accent4 2 15" xfId="365" xr:uid="{00000000-0005-0000-0000-000044010000}"/>
    <cellStyle name="20% - Accent4 2 16" xfId="366" xr:uid="{00000000-0005-0000-0000-000045010000}"/>
    <cellStyle name="20% - Accent4 2 17" xfId="367" xr:uid="{00000000-0005-0000-0000-000046010000}"/>
    <cellStyle name="20% - Accent4 2 2" xfId="368" xr:uid="{00000000-0005-0000-0000-000047010000}"/>
    <cellStyle name="20% - Accent4 2 2 10" xfId="369" xr:uid="{00000000-0005-0000-0000-000048010000}"/>
    <cellStyle name="20% - Accent4 2 2 11" xfId="370" xr:uid="{00000000-0005-0000-0000-000049010000}"/>
    <cellStyle name="20% - Accent4 2 2 12" xfId="371" xr:uid="{00000000-0005-0000-0000-00004A010000}"/>
    <cellStyle name="20% - Accent4 2 2 13" xfId="372" xr:uid="{00000000-0005-0000-0000-00004B010000}"/>
    <cellStyle name="20% - Accent4 2 2 14" xfId="373" xr:uid="{00000000-0005-0000-0000-00004C010000}"/>
    <cellStyle name="20% - Accent4 2 2 15" xfId="374" xr:uid="{00000000-0005-0000-0000-00004D010000}"/>
    <cellStyle name="20% - Accent4 2 2 16" xfId="375" xr:uid="{00000000-0005-0000-0000-00004E010000}"/>
    <cellStyle name="20% - Accent4 2 2 2" xfId="376" xr:uid="{00000000-0005-0000-0000-00004F010000}"/>
    <cellStyle name="20% - Accent4 2 2 2 10" xfId="377" xr:uid="{00000000-0005-0000-0000-000050010000}"/>
    <cellStyle name="20% - Accent4 2 2 2 11" xfId="378" xr:uid="{00000000-0005-0000-0000-000051010000}"/>
    <cellStyle name="20% - Accent4 2 2 2 12" xfId="379" xr:uid="{00000000-0005-0000-0000-000052010000}"/>
    <cellStyle name="20% - Accent4 2 2 2 13" xfId="380" xr:uid="{00000000-0005-0000-0000-000053010000}"/>
    <cellStyle name="20% - Accent4 2 2 2 14" xfId="381" xr:uid="{00000000-0005-0000-0000-000054010000}"/>
    <cellStyle name="20% - Accent4 2 2 2 2" xfId="382" xr:uid="{00000000-0005-0000-0000-000055010000}"/>
    <cellStyle name="20% - Accent4 2 2 2 2 10" xfId="383" xr:uid="{00000000-0005-0000-0000-000056010000}"/>
    <cellStyle name="20% - Accent4 2 2 2 2 11" xfId="384" xr:uid="{00000000-0005-0000-0000-000057010000}"/>
    <cellStyle name="20% - Accent4 2 2 2 2 12" xfId="385" xr:uid="{00000000-0005-0000-0000-000058010000}"/>
    <cellStyle name="20% - Accent4 2 2 2 2 13" xfId="386" xr:uid="{00000000-0005-0000-0000-000059010000}"/>
    <cellStyle name="20% - Accent4 2 2 2 2 2" xfId="387" xr:uid="{00000000-0005-0000-0000-00005A010000}"/>
    <cellStyle name="20% - Accent4 2 2 2 2 3" xfId="388" xr:uid="{00000000-0005-0000-0000-00005B010000}"/>
    <cellStyle name="20% - Accent4 2 2 2 2 4" xfId="389" xr:uid="{00000000-0005-0000-0000-00005C010000}"/>
    <cellStyle name="20% - Accent4 2 2 2 2 5" xfId="390" xr:uid="{00000000-0005-0000-0000-00005D010000}"/>
    <cellStyle name="20% - Accent4 2 2 2 2 6" xfId="391" xr:uid="{00000000-0005-0000-0000-00005E010000}"/>
    <cellStyle name="20% - Accent4 2 2 2 2 7" xfId="392" xr:uid="{00000000-0005-0000-0000-00005F010000}"/>
    <cellStyle name="20% - Accent4 2 2 2 2 8" xfId="393" xr:uid="{00000000-0005-0000-0000-000060010000}"/>
    <cellStyle name="20% - Accent4 2 2 2 2 9" xfId="394" xr:uid="{00000000-0005-0000-0000-000061010000}"/>
    <cellStyle name="20% - Accent4 2 2 2 3" xfId="395" xr:uid="{00000000-0005-0000-0000-000062010000}"/>
    <cellStyle name="20% - Accent4 2 2 2 4" xfId="396" xr:uid="{00000000-0005-0000-0000-000063010000}"/>
    <cellStyle name="20% - Accent4 2 2 2 5" xfId="397" xr:uid="{00000000-0005-0000-0000-000064010000}"/>
    <cellStyle name="20% - Accent4 2 2 2 6" xfId="398" xr:uid="{00000000-0005-0000-0000-000065010000}"/>
    <cellStyle name="20% - Accent4 2 2 2 7" xfId="399" xr:uid="{00000000-0005-0000-0000-000066010000}"/>
    <cellStyle name="20% - Accent4 2 2 2 8" xfId="400" xr:uid="{00000000-0005-0000-0000-000067010000}"/>
    <cellStyle name="20% - Accent4 2 2 2 9" xfId="401" xr:uid="{00000000-0005-0000-0000-000068010000}"/>
    <cellStyle name="20% - Accent4 2 2 3" xfId="402" xr:uid="{00000000-0005-0000-0000-000069010000}"/>
    <cellStyle name="20% - Accent4 2 2 3 10" xfId="403" xr:uid="{00000000-0005-0000-0000-00006A010000}"/>
    <cellStyle name="20% - Accent4 2 2 3 11" xfId="404" xr:uid="{00000000-0005-0000-0000-00006B010000}"/>
    <cellStyle name="20% - Accent4 2 2 3 12" xfId="405" xr:uid="{00000000-0005-0000-0000-00006C010000}"/>
    <cellStyle name="20% - Accent4 2 2 3 13" xfId="406" xr:uid="{00000000-0005-0000-0000-00006D010000}"/>
    <cellStyle name="20% - Accent4 2 2 3 2" xfId="407" xr:uid="{00000000-0005-0000-0000-00006E010000}"/>
    <cellStyle name="20% - Accent4 2 2 3 3" xfId="408" xr:uid="{00000000-0005-0000-0000-00006F010000}"/>
    <cellStyle name="20% - Accent4 2 2 3 4" xfId="409" xr:uid="{00000000-0005-0000-0000-000070010000}"/>
    <cellStyle name="20% - Accent4 2 2 3 5" xfId="410" xr:uid="{00000000-0005-0000-0000-000071010000}"/>
    <cellStyle name="20% - Accent4 2 2 3 6" xfId="411" xr:uid="{00000000-0005-0000-0000-000072010000}"/>
    <cellStyle name="20% - Accent4 2 2 3 7" xfId="412" xr:uid="{00000000-0005-0000-0000-000073010000}"/>
    <cellStyle name="20% - Accent4 2 2 3 8" xfId="413" xr:uid="{00000000-0005-0000-0000-000074010000}"/>
    <cellStyle name="20% - Accent4 2 2 3 9" xfId="414" xr:uid="{00000000-0005-0000-0000-000075010000}"/>
    <cellStyle name="20% - Accent4 2 2 4" xfId="415" xr:uid="{00000000-0005-0000-0000-000076010000}"/>
    <cellStyle name="20% - Accent4 2 2 5" xfId="416" xr:uid="{00000000-0005-0000-0000-000077010000}"/>
    <cellStyle name="20% - Accent4 2 2 6" xfId="417" xr:uid="{00000000-0005-0000-0000-000078010000}"/>
    <cellStyle name="20% - Accent4 2 2 7" xfId="418" xr:uid="{00000000-0005-0000-0000-000079010000}"/>
    <cellStyle name="20% - Accent4 2 2 8" xfId="419" xr:uid="{00000000-0005-0000-0000-00007A010000}"/>
    <cellStyle name="20% - Accent4 2 2 9" xfId="420" xr:uid="{00000000-0005-0000-0000-00007B010000}"/>
    <cellStyle name="20% - Accent4 2 3" xfId="421" xr:uid="{00000000-0005-0000-0000-00007C010000}"/>
    <cellStyle name="20% - Accent4 2 3 10" xfId="422" xr:uid="{00000000-0005-0000-0000-00007D010000}"/>
    <cellStyle name="20% - Accent4 2 3 11" xfId="423" xr:uid="{00000000-0005-0000-0000-00007E010000}"/>
    <cellStyle name="20% - Accent4 2 3 12" xfId="424" xr:uid="{00000000-0005-0000-0000-00007F010000}"/>
    <cellStyle name="20% - Accent4 2 3 13" xfId="425" xr:uid="{00000000-0005-0000-0000-000080010000}"/>
    <cellStyle name="20% - Accent4 2 3 14" xfId="426" xr:uid="{00000000-0005-0000-0000-000081010000}"/>
    <cellStyle name="20% - Accent4 2 3 2" xfId="427" xr:uid="{00000000-0005-0000-0000-000082010000}"/>
    <cellStyle name="20% - Accent4 2 3 2 10" xfId="428" xr:uid="{00000000-0005-0000-0000-000083010000}"/>
    <cellStyle name="20% - Accent4 2 3 2 11" xfId="429" xr:uid="{00000000-0005-0000-0000-000084010000}"/>
    <cellStyle name="20% - Accent4 2 3 2 12" xfId="430" xr:uid="{00000000-0005-0000-0000-000085010000}"/>
    <cellStyle name="20% - Accent4 2 3 2 13" xfId="431" xr:uid="{00000000-0005-0000-0000-000086010000}"/>
    <cellStyle name="20% - Accent4 2 3 2 2" xfId="432" xr:uid="{00000000-0005-0000-0000-000087010000}"/>
    <cellStyle name="20% - Accent4 2 3 2 3" xfId="433" xr:uid="{00000000-0005-0000-0000-000088010000}"/>
    <cellStyle name="20% - Accent4 2 3 2 4" xfId="434" xr:uid="{00000000-0005-0000-0000-000089010000}"/>
    <cellStyle name="20% - Accent4 2 3 2 5" xfId="435" xr:uid="{00000000-0005-0000-0000-00008A010000}"/>
    <cellStyle name="20% - Accent4 2 3 2 6" xfId="436" xr:uid="{00000000-0005-0000-0000-00008B010000}"/>
    <cellStyle name="20% - Accent4 2 3 2 7" xfId="437" xr:uid="{00000000-0005-0000-0000-00008C010000}"/>
    <cellStyle name="20% - Accent4 2 3 2 8" xfId="438" xr:uid="{00000000-0005-0000-0000-00008D010000}"/>
    <cellStyle name="20% - Accent4 2 3 2 9" xfId="439" xr:uid="{00000000-0005-0000-0000-00008E010000}"/>
    <cellStyle name="20% - Accent4 2 3 3" xfId="440" xr:uid="{00000000-0005-0000-0000-00008F010000}"/>
    <cellStyle name="20% - Accent4 2 3 4" xfId="441" xr:uid="{00000000-0005-0000-0000-000090010000}"/>
    <cellStyle name="20% - Accent4 2 3 5" xfId="442" xr:uid="{00000000-0005-0000-0000-000091010000}"/>
    <cellStyle name="20% - Accent4 2 3 6" xfId="443" xr:uid="{00000000-0005-0000-0000-000092010000}"/>
    <cellStyle name="20% - Accent4 2 3 7" xfId="444" xr:uid="{00000000-0005-0000-0000-000093010000}"/>
    <cellStyle name="20% - Accent4 2 3 8" xfId="445" xr:uid="{00000000-0005-0000-0000-000094010000}"/>
    <cellStyle name="20% - Accent4 2 3 9" xfId="446" xr:uid="{00000000-0005-0000-0000-000095010000}"/>
    <cellStyle name="20% - Accent4 2 4" xfId="447" xr:uid="{00000000-0005-0000-0000-000096010000}"/>
    <cellStyle name="20% - Accent4 2 4 10" xfId="448" xr:uid="{00000000-0005-0000-0000-000097010000}"/>
    <cellStyle name="20% - Accent4 2 4 11" xfId="449" xr:uid="{00000000-0005-0000-0000-000098010000}"/>
    <cellStyle name="20% - Accent4 2 4 12" xfId="450" xr:uid="{00000000-0005-0000-0000-000099010000}"/>
    <cellStyle name="20% - Accent4 2 4 13" xfId="451" xr:uid="{00000000-0005-0000-0000-00009A010000}"/>
    <cellStyle name="20% - Accent4 2 4 2" xfId="452" xr:uid="{00000000-0005-0000-0000-00009B010000}"/>
    <cellStyle name="20% - Accent4 2 4 3" xfId="453" xr:uid="{00000000-0005-0000-0000-00009C010000}"/>
    <cellStyle name="20% - Accent4 2 4 4" xfId="454" xr:uid="{00000000-0005-0000-0000-00009D010000}"/>
    <cellStyle name="20% - Accent4 2 4 5" xfId="455" xr:uid="{00000000-0005-0000-0000-00009E010000}"/>
    <cellStyle name="20% - Accent4 2 4 6" xfId="456" xr:uid="{00000000-0005-0000-0000-00009F010000}"/>
    <cellStyle name="20% - Accent4 2 4 7" xfId="457" xr:uid="{00000000-0005-0000-0000-0000A0010000}"/>
    <cellStyle name="20% - Accent4 2 4 8" xfId="458" xr:uid="{00000000-0005-0000-0000-0000A1010000}"/>
    <cellStyle name="20% - Accent4 2 4 9" xfId="459" xr:uid="{00000000-0005-0000-0000-0000A2010000}"/>
    <cellStyle name="20% - Accent4 2 5" xfId="460" xr:uid="{00000000-0005-0000-0000-0000A3010000}"/>
    <cellStyle name="20% - Accent4 2 6" xfId="461" xr:uid="{00000000-0005-0000-0000-0000A4010000}"/>
    <cellStyle name="20% - Accent4 2 7" xfId="462" xr:uid="{00000000-0005-0000-0000-0000A5010000}"/>
    <cellStyle name="20% - Accent4 2 8" xfId="463" xr:uid="{00000000-0005-0000-0000-0000A6010000}"/>
    <cellStyle name="20% - Accent4 2 9" xfId="464" xr:uid="{00000000-0005-0000-0000-0000A7010000}"/>
    <cellStyle name="20% - Accent5 2" xfId="465" xr:uid="{00000000-0005-0000-0000-0000A8010000}"/>
    <cellStyle name="20% - Accent5 2 10" xfId="466" xr:uid="{00000000-0005-0000-0000-0000A9010000}"/>
    <cellStyle name="20% - Accent5 2 11" xfId="467" xr:uid="{00000000-0005-0000-0000-0000AA010000}"/>
    <cellStyle name="20% - Accent5 2 12" xfId="468" xr:uid="{00000000-0005-0000-0000-0000AB010000}"/>
    <cellStyle name="20% - Accent5 2 13" xfId="469" xr:uid="{00000000-0005-0000-0000-0000AC010000}"/>
    <cellStyle name="20% - Accent5 2 14" xfId="470" xr:uid="{00000000-0005-0000-0000-0000AD010000}"/>
    <cellStyle name="20% - Accent5 2 15" xfId="471" xr:uid="{00000000-0005-0000-0000-0000AE010000}"/>
    <cellStyle name="20% - Accent5 2 16" xfId="472" xr:uid="{00000000-0005-0000-0000-0000AF010000}"/>
    <cellStyle name="20% - Accent5 2 17" xfId="473" xr:uid="{00000000-0005-0000-0000-0000B0010000}"/>
    <cellStyle name="20% - Accent5 2 2" xfId="474" xr:uid="{00000000-0005-0000-0000-0000B1010000}"/>
    <cellStyle name="20% - Accent5 2 2 10" xfId="475" xr:uid="{00000000-0005-0000-0000-0000B2010000}"/>
    <cellStyle name="20% - Accent5 2 2 11" xfId="476" xr:uid="{00000000-0005-0000-0000-0000B3010000}"/>
    <cellStyle name="20% - Accent5 2 2 12" xfId="477" xr:uid="{00000000-0005-0000-0000-0000B4010000}"/>
    <cellStyle name="20% - Accent5 2 2 13" xfId="478" xr:uid="{00000000-0005-0000-0000-0000B5010000}"/>
    <cellStyle name="20% - Accent5 2 2 14" xfId="479" xr:uid="{00000000-0005-0000-0000-0000B6010000}"/>
    <cellStyle name="20% - Accent5 2 2 15" xfId="480" xr:uid="{00000000-0005-0000-0000-0000B7010000}"/>
    <cellStyle name="20% - Accent5 2 2 16" xfId="481" xr:uid="{00000000-0005-0000-0000-0000B8010000}"/>
    <cellStyle name="20% - Accent5 2 2 2" xfId="482" xr:uid="{00000000-0005-0000-0000-0000B9010000}"/>
    <cellStyle name="20% - Accent5 2 2 2 10" xfId="483" xr:uid="{00000000-0005-0000-0000-0000BA010000}"/>
    <cellStyle name="20% - Accent5 2 2 2 11" xfId="484" xr:uid="{00000000-0005-0000-0000-0000BB010000}"/>
    <cellStyle name="20% - Accent5 2 2 2 12" xfId="485" xr:uid="{00000000-0005-0000-0000-0000BC010000}"/>
    <cellStyle name="20% - Accent5 2 2 2 13" xfId="486" xr:uid="{00000000-0005-0000-0000-0000BD010000}"/>
    <cellStyle name="20% - Accent5 2 2 2 14" xfId="487" xr:uid="{00000000-0005-0000-0000-0000BE010000}"/>
    <cellStyle name="20% - Accent5 2 2 2 2" xfId="488" xr:uid="{00000000-0005-0000-0000-0000BF010000}"/>
    <cellStyle name="20% - Accent5 2 2 2 2 10" xfId="489" xr:uid="{00000000-0005-0000-0000-0000C0010000}"/>
    <cellStyle name="20% - Accent5 2 2 2 2 11" xfId="490" xr:uid="{00000000-0005-0000-0000-0000C1010000}"/>
    <cellStyle name="20% - Accent5 2 2 2 2 12" xfId="491" xr:uid="{00000000-0005-0000-0000-0000C2010000}"/>
    <cellStyle name="20% - Accent5 2 2 2 2 13" xfId="492" xr:uid="{00000000-0005-0000-0000-0000C3010000}"/>
    <cellStyle name="20% - Accent5 2 2 2 2 2" xfId="493" xr:uid="{00000000-0005-0000-0000-0000C4010000}"/>
    <cellStyle name="20% - Accent5 2 2 2 2 3" xfId="494" xr:uid="{00000000-0005-0000-0000-0000C5010000}"/>
    <cellStyle name="20% - Accent5 2 2 2 2 4" xfId="495" xr:uid="{00000000-0005-0000-0000-0000C6010000}"/>
    <cellStyle name="20% - Accent5 2 2 2 2 5" xfId="496" xr:uid="{00000000-0005-0000-0000-0000C7010000}"/>
    <cellStyle name="20% - Accent5 2 2 2 2 6" xfId="497" xr:uid="{00000000-0005-0000-0000-0000C8010000}"/>
    <cellStyle name="20% - Accent5 2 2 2 2 7" xfId="498" xr:uid="{00000000-0005-0000-0000-0000C9010000}"/>
    <cellStyle name="20% - Accent5 2 2 2 2 8" xfId="499" xr:uid="{00000000-0005-0000-0000-0000CA010000}"/>
    <cellStyle name="20% - Accent5 2 2 2 2 9" xfId="500" xr:uid="{00000000-0005-0000-0000-0000CB010000}"/>
    <cellStyle name="20% - Accent5 2 2 2 3" xfId="501" xr:uid="{00000000-0005-0000-0000-0000CC010000}"/>
    <cellStyle name="20% - Accent5 2 2 2 4" xfId="502" xr:uid="{00000000-0005-0000-0000-0000CD010000}"/>
    <cellStyle name="20% - Accent5 2 2 2 5" xfId="503" xr:uid="{00000000-0005-0000-0000-0000CE010000}"/>
    <cellStyle name="20% - Accent5 2 2 2 6" xfId="504" xr:uid="{00000000-0005-0000-0000-0000CF010000}"/>
    <cellStyle name="20% - Accent5 2 2 2 7" xfId="505" xr:uid="{00000000-0005-0000-0000-0000D0010000}"/>
    <cellStyle name="20% - Accent5 2 2 2 8" xfId="506" xr:uid="{00000000-0005-0000-0000-0000D1010000}"/>
    <cellStyle name="20% - Accent5 2 2 2 9" xfId="507" xr:uid="{00000000-0005-0000-0000-0000D2010000}"/>
    <cellStyle name="20% - Accent5 2 2 3" xfId="508" xr:uid="{00000000-0005-0000-0000-0000D3010000}"/>
    <cellStyle name="20% - Accent5 2 2 3 10" xfId="509" xr:uid="{00000000-0005-0000-0000-0000D4010000}"/>
    <cellStyle name="20% - Accent5 2 2 3 11" xfId="510" xr:uid="{00000000-0005-0000-0000-0000D5010000}"/>
    <cellStyle name="20% - Accent5 2 2 3 12" xfId="511" xr:uid="{00000000-0005-0000-0000-0000D6010000}"/>
    <cellStyle name="20% - Accent5 2 2 3 13" xfId="512" xr:uid="{00000000-0005-0000-0000-0000D7010000}"/>
    <cellStyle name="20% - Accent5 2 2 3 2" xfId="513" xr:uid="{00000000-0005-0000-0000-0000D8010000}"/>
    <cellStyle name="20% - Accent5 2 2 3 3" xfId="514" xr:uid="{00000000-0005-0000-0000-0000D9010000}"/>
    <cellStyle name="20% - Accent5 2 2 3 4" xfId="515" xr:uid="{00000000-0005-0000-0000-0000DA010000}"/>
    <cellStyle name="20% - Accent5 2 2 3 5" xfId="516" xr:uid="{00000000-0005-0000-0000-0000DB010000}"/>
    <cellStyle name="20% - Accent5 2 2 3 6" xfId="517" xr:uid="{00000000-0005-0000-0000-0000DC010000}"/>
    <cellStyle name="20% - Accent5 2 2 3 7" xfId="518" xr:uid="{00000000-0005-0000-0000-0000DD010000}"/>
    <cellStyle name="20% - Accent5 2 2 3 8" xfId="519" xr:uid="{00000000-0005-0000-0000-0000DE010000}"/>
    <cellStyle name="20% - Accent5 2 2 3 9" xfId="520" xr:uid="{00000000-0005-0000-0000-0000DF010000}"/>
    <cellStyle name="20% - Accent5 2 2 4" xfId="521" xr:uid="{00000000-0005-0000-0000-0000E0010000}"/>
    <cellStyle name="20% - Accent5 2 2 5" xfId="522" xr:uid="{00000000-0005-0000-0000-0000E1010000}"/>
    <cellStyle name="20% - Accent5 2 2 6" xfId="523" xr:uid="{00000000-0005-0000-0000-0000E2010000}"/>
    <cellStyle name="20% - Accent5 2 2 7" xfId="524" xr:uid="{00000000-0005-0000-0000-0000E3010000}"/>
    <cellStyle name="20% - Accent5 2 2 8" xfId="525" xr:uid="{00000000-0005-0000-0000-0000E4010000}"/>
    <cellStyle name="20% - Accent5 2 2 9" xfId="526" xr:uid="{00000000-0005-0000-0000-0000E5010000}"/>
    <cellStyle name="20% - Accent5 2 3" xfId="527" xr:uid="{00000000-0005-0000-0000-0000E6010000}"/>
    <cellStyle name="20% - Accent5 2 3 10" xfId="528" xr:uid="{00000000-0005-0000-0000-0000E7010000}"/>
    <cellStyle name="20% - Accent5 2 3 11" xfId="529" xr:uid="{00000000-0005-0000-0000-0000E8010000}"/>
    <cellStyle name="20% - Accent5 2 3 12" xfId="530" xr:uid="{00000000-0005-0000-0000-0000E9010000}"/>
    <cellStyle name="20% - Accent5 2 3 13" xfId="531" xr:uid="{00000000-0005-0000-0000-0000EA010000}"/>
    <cellStyle name="20% - Accent5 2 3 14" xfId="532" xr:uid="{00000000-0005-0000-0000-0000EB010000}"/>
    <cellStyle name="20% - Accent5 2 3 2" xfId="533" xr:uid="{00000000-0005-0000-0000-0000EC010000}"/>
    <cellStyle name="20% - Accent5 2 3 2 10" xfId="534" xr:uid="{00000000-0005-0000-0000-0000ED010000}"/>
    <cellStyle name="20% - Accent5 2 3 2 11" xfId="535" xr:uid="{00000000-0005-0000-0000-0000EE010000}"/>
    <cellStyle name="20% - Accent5 2 3 2 12" xfId="536" xr:uid="{00000000-0005-0000-0000-0000EF010000}"/>
    <cellStyle name="20% - Accent5 2 3 2 13" xfId="537" xr:uid="{00000000-0005-0000-0000-0000F0010000}"/>
    <cellStyle name="20% - Accent5 2 3 2 2" xfId="538" xr:uid="{00000000-0005-0000-0000-0000F1010000}"/>
    <cellStyle name="20% - Accent5 2 3 2 3" xfId="539" xr:uid="{00000000-0005-0000-0000-0000F2010000}"/>
    <cellStyle name="20% - Accent5 2 3 2 4" xfId="540" xr:uid="{00000000-0005-0000-0000-0000F3010000}"/>
    <cellStyle name="20% - Accent5 2 3 2 5" xfId="541" xr:uid="{00000000-0005-0000-0000-0000F4010000}"/>
    <cellStyle name="20% - Accent5 2 3 2 6" xfId="542" xr:uid="{00000000-0005-0000-0000-0000F5010000}"/>
    <cellStyle name="20% - Accent5 2 3 2 7" xfId="543" xr:uid="{00000000-0005-0000-0000-0000F6010000}"/>
    <cellStyle name="20% - Accent5 2 3 2 8" xfId="544" xr:uid="{00000000-0005-0000-0000-0000F7010000}"/>
    <cellStyle name="20% - Accent5 2 3 2 9" xfId="545" xr:uid="{00000000-0005-0000-0000-0000F8010000}"/>
    <cellStyle name="20% - Accent5 2 3 3" xfId="546" xr:uid="{00000000-0005-0000-0000-0000F9010000}"/>
    <cellStyle name="20% - Accent5 2 3 4" xfId="547" xr:uid="{00000000-0005-0000-0000-0000FA010000}"/>
    <cellStyle name="20% - Accent5 2 3 5" xfId="548" xr:uid="{00000000-0005-0000-0000-0000FB010000}"/>
    <cellStyle name="20% - Accent5 2 3 6" xfId="549" xr:uid="{00000000-0005-0000-0000-0000FC010000}"/>
    <cellStyle name="20% - Accent5 2 3 7" xfId="550" xr:uid="{00000000-0005-0000-0000-0000FD010000}"/>
    <cellStyle name="20% - Accent5 2 3 8" xfId="551" xr:uid="{00000000-0005-0000-0000-0000FE010000}"/>
    <cellStyle name="20% - Accent5 2 3 9" xfId="552" xr:uid="{00000000-0005-0000-0000-0000FF010000}"/>
    <cellStyle name="20% - Accent5 2 4" xfId="553" xr:uid="{00000000-0005-0000-0000-000000020000}"/>
    <cellStyle name="20% - Accent5 2 4 10" xfId="554" xr:uid="{00000000-0005-0000-0000-000001020000}"/>
    <cellStyle name="20% - Accent5 2 4 11" xfId="555" xr:uid="{00000000-0005-0000-0000-000002020000}"/>
    <cellStyle name="20% - Accent5 2 4 12" xfId="556" xr:uid="{00000000-0005-0000-0000-000003020000}"/>
    <cellStyle name="20% - Accent5 2 4 13" xfId="557" xr:uid="{00000000-0005-0000-0000-000004020000}"/>
    <cellStyle name="20% - Accent5 2 4 2" xfId="558" xr:uid="{00000000-0005-0000-0000-000005020000}"/>
    <cellStyle name="20% - Accent5 2 4 3" xfId="559" xr:uid="{00000000-0005-0000-0000-000006020000}"/>
    <cellStyle name="20% - Accent5 2 4 4" xfId="560" xr:uid="{00000000-0005-0000-0000-000007020000}"/>
    <cellStyle name="20% - Accent5 2 4 5" xfId="561" xr:uid="{00000000-0005-0000-0000-000008020000}"/>
    <cellStyle name="20% - Accent5 2 4 6" xfId="562" xr:uid="{00000000-0005-0000-0000-000009020000}"/>
    <cellStyle name="20% - Accent5 2 4 7" xfId="563" xr:uid="{00000000-0005-0000-0000-00000A020000}"/>
    <cellStyle name="20% - Accent5 2 4 8" xfId="564" xr:uid="{00000000-0005-0000-0000-00000B020000}"/>
    <cellStyle name="20% - Accent5 2 4 9" xfId="565" xr:uid="{00000000-0005-0000-0000-00000C020000}"/>
    <cellStyle name="20% - Accent5 2 5" xfId="566" xr:uid="{00000000-0005-0000-0000-00000D020000}"/>
    <cellStyle name="20% - Accent5 2 6" xfId="567" xr:uid="{00000000-0005-0000-0000-00000E020000}"/>
    <cellStyle name="20% - Accent5 2 7" xfId="568" xr:uid="{00000000-0005-0000-0000-00000F020000}"/>
    <cellStyle name="20% - Accent5 2 8" xfId="569" xr:uid="{00000000-0005-0000-0000-000010020000}"/>
    <cellStyle name="20% - Accent5 2 9" xfId="570" xr:uid="{00000000-0005-0000-0000-000011020000}"/>
    <cellStyle name="20% - Accent6 2" xfId="571" xr:uid="{00000000-0005-0000-0000-000012020000}"/>
    <cellStyle name="20% - Accent6 2 10" xfId="572" xr:uid="{00000000-0005-0000-0000-000013020000}"/>
    <cellStyle name="20% - Accent6 2 11" xfId="573" xr:uid="{00000000-0005-0000-0000-000014020000}"/>
    <cellStyle name="20% - Accent6 2 12" xfId="574" xr:uid="{00000000-0005-0000-0000-000015020000}"/>
    <cellStyle name="20% - Accent6 2 13" xfId="575" xr:uid="{00000000-0005-0000-0000-000016020000}"/>
    <cellStyle name="20% - Accent6 2 14" xfId="576" xr:uid="{00000000-0005-0000-0000-000017020000}"/>
    <cellStyle name="20% - Accent6 2 15" xfId="577" xr:uid="{00000000-0005-0000-0000-000018020000}"/>
    <cellStyle name="20% - Accent6 2 16" xfId="578" xr:uid="{00000000-0005-0000-0000-000019020000}"/>
    <cellStyle name="20% - Accent6 2 17" xfId="579" xr:uid="{00000000-0005-0000-0000-00001A020000}"/>
    <cellStyle name="20% - Accent6 2 2" xfId="580" xr:uid="{00000000-0005-0000-0000-00001B020000}"/>
    <cellStyle name="20% - Accent6 2 2 10" xfId="581" xr:uid="{00000000-0005-0000-0000-00001C020000}"/>
    <cellStyle name="20% - Accent6 2 2 11" xfId="582" xr:uid="{00000000-0005-0000-0000-00001D020000}"/>
    <cellStyle name="20% - Accent6 2 2 12" xfId="583" xr:uid="{00000000-0005-0000-0000-00001E020000}"/>
    <cellStyle name="20% - Accent6 2 2 13" xfId="584" xr:uid="{00000000-0005-0000-0000-00001F020000}"/>
    <cellStyle name="20% - Accent6 2 2 14" xfId="585" xr:uid="{00000000-0005-0000-0000-000020020000}"/>
    <cellStyle name="20% - Accent6 2 2 15" xfId="586" xr:uid="{00000000-0005-0000-0000-000021020000}"/>
    <cellStyle name="20% - Accent6 2 2 16" xfId="587" xr:uid="{00000000-0005-0000-0000-000022020000}"/>
    <cellStyle name="20% - Accent6 2 2 2" xfId="588" xr:uid="{00000000-0005-0000-0000-000023020000}"/>
    <cellStyle name="20% - Accent6 2 2 2 10" xfId="589" xr:uid="{00000000-0005-0000-0000-000024020000}"/>
    <cellStyle name="20% - Accent6 2 2 2 11" xfId="590" xr:uid="{00000000-0005-0000-0000-000025020000}"/>
    <cellStyle name="20% - Accent6 2 2 2 12" xfId="591" xr:uid="{00000000-0005-0000-0000-000026020000}"/>
    <cellStyle name="20% - Accent6 2 2 2 13" xfId="592" xr:uid="{00000000-0005-0000-0000-000027020000}"/>
    <cellStyle name="20% - Accent6 2 2 2 14" xfId="593" xr:uid="{00000000-0005-0000-0000-000028020000}"/>
    <cellStyle name="20% - Accent6 2 2 2 2" xfId="594" xr:uid="{00000000-0005-0000-0000-000029020000}"/>
    <cellStyle name="20% - Accent6 2 2 2 2 10" xfId="595" xr:uid="{00000000-0005-0000-0000-00002A020000}"/>
    <cellStyle name="20% - Accent6 2 2 2 2 11" xfId="596" xr:uid="{00000000-0005-0000-0000-00002B020000}"/>
    <cellStyle name="20% - Accent6 2 2 2 2 12" xfId="597" xr:uid="{00000000-0005-0000-0000-00002C020000}"/>
    <cellStyle name="20% - Accent6 2 2 2 2 13" xfId="598" xr:uid="{00000000-0005-0000-0000-00002D020000}"/>
    <cellStyle name="20% - Accent6 2 2 2 2 2" xfId="599" xr:uid="{00000000-0005-0000-0000-00002E020000}"/>
    <cellStyle name="20% - Accent6 2 2 2 2 3" xfId="600" xr:uid="{00000000-0005-0000-0000-00002F020000}"/>
    <cellStyle name="20% - Accent6 2 2 2 2 4" xfId="601" xr:uid="{00000000-0005-0000-0000-000030020000}"/>
    <cellStyle name="20% - Accent6 2 2 2 2 5" xfId="602" xr:uid="{00000000-0005-0000-0000-000031020000}"/>
    <cellStyle name="20% - Accent6 2 2 2 2 6" xfId="603" xr:uid="{00000000-0005-0000-0000-000032020000}"/>
    <cellStyle name="20% - Accent6 2 2 2 2 7" xfId="604" xr:uid="{00000000-0005-0000-0000-000033020000}"/>
    <cellStyle name="20% - Accent6 2 2 2 2 8" xfId="605" xr:uid="{00000000-0005-0000-0000-000034020000}"/>
    <cellStyle name="20% - Accent6 2 2 2 2 9" xfId="606" xr:uid="{00000000-0005-0000-0000-000035020000}"/>
    <cellStyle name="20% - Accent6 2 2 2 3" xfId="607" xr:uid="{00000000-0005-0000-0000-000036020000}"/>
    <cellStyle name="20% - Accent6 2 2 2 4" xfId="608" xr:uid="{00000000-0005-0000-0000-000037020000}"/>
    <cellStyle name="20% - Accent6 2 2 2 5" xfId="609" xr:uid="{00000000-0005-0000-0000-000038020000}"/>
    <cellStyle name="20% - Accent6 2 2 2 6" xfId="610" xr:uid="{00000000-0005-0000-0000-000039020000}"/>
    <cellStyle name="20% - Accent6 2 2 2 7" xfId="611" xr:uid="{00000000-0005-0000-0000-00003A020000}"/>
    <cellStyle name="20% - Accent6 2 2 2 8" xfId="612" xr:uid="{00000000-0005-0000-0000-00003B020000}"/>
    <cellStyle name="20% - Accent6 2 2 2 9" xfId="613" xr:uid="{00000000-0005-0000-0000-00003C020000}"/>
    <cellStyle name="20% - Accent6 2 2 3" xfId="614" xr:uid="{00000000-0005-0000-0000-00003D020000}"/>
    <cellStyle name="20% - Accent6 2 2 3 10" xfId="615" xr:uid="{00000000-0005-0000-0000-00003E020000}"/>
    <cellStyle name="20% - Accent6 2 2 3 11" xfId="616" xr:uid="{00000000-0005-0000-0000-00003F020000}"/>
    <cellStyle name="20% - Accent6 2 2 3 12" xfId="617" xr:uid="{00000000-0005-0000-0000-000040020000}"/>
    <cellStyle name="20% - Accent6 2 2 3 13" xfId="618" xr:uid="{00000000-0005-0000-0000-000041020000}"/>
    <cellStyle name="20% - Accent6 2 2 3 2" xfId="619" xr:uid="{00000000-0005-0000-0000-000042020000}"/>
    <cellStyle name="20% - Accent6 2 2 3 3" xfId="620" xr:uid="{00000000-0005-0000-0000-000043020000}"/>
    <cellStyle name="20% - Accent6 2 2 3 4" xfId="621" xr:uid="{00000000-0005-0000-0000-000044020000}"/>
    <cellStyle name="20% - Accent6 2 2 3 5" xfId="622" xr:uid="{00000000-0005-0000-0000-000045020000}"/>
    <cellStyle name="20% - Accent6 2 2 3 6" xfId="623" xr:uid="{00000000-0005-0000-0000-000046020000}"/>
    <cellStyle name="20% - Accent6 2 2 3 7" xfId="624" xr:uid="{00000000-0005-0000-0000-000047020000}"/>
    <cellStyle name="20% - Accent6 2 2 3 8" xfId="625" xr:uid="{00000000-0005-0000-0000-000048020000}"/>
    <cellStyle name="20% - Accent6 2 2 3 9" xfId="626" xr:uid="{00000000-0005-0000-0000-000049020000}"/>
    <cellStyle name="20% - Accent6 2 2 4" xfId="627" xr:uid="{00000000-0005-0000-0000-00004A020000}"/>
    <cellStyle name="20% - Accent6 2 2 5" xfId="628" xr:uid="{00000000-0005-0000-0000-00004B020000}"/>
    <cellStyle name="20% - Accent6 2 2 6" xfId="629" xr:uid="{00000000-0005-0000-0000-00004C020000}"/>
    <cellStyle name="20% - Accent6 2 2 7" xfId="630" xr:uid="{00000000-0005-0000-0000-00004D020000}"/>
    <cellStyle name="20% - Accent6 2 2 8" xfId="631" xr:uid="{00000000-0005-0000-0000-00004E020000}"/>
    <cellStyle name="20% - Accent6 2 2 9" xfId="632" xr:uid="{00000000-0005-0000-0000-00004F020000}"/>
    <cellStyle name="20% - Accent6 2 3" xfId="633" xr:uid="{00000000-0005-0000-0000-000050020000}"/>
    <cellStyle name="20% - Accent6 2 3 10" xfId="634" xr:uid="{00000000-0005-0000-0000-000051020000}"/>
    <cellStyle name="20% - Accent6 2 3 11" xfId="635" xr:uid="{00000000-0005-0000-0000-000052020000}"/>
    <cellStyle name="20% - Accent6 2 3 12" xfId="636" xr:uid="{00000000-0005-0000-0000-000053020000}"/>
    <cellStyle name="20% - Accent6 2 3 13" xfId="637" xr:uid="{00000000-0005-0000-0000-000054020000}"/>
    <cellStyle name="20% - Accent6 2 3 14" xfId="638" xr:uid="{00000000-0005-0000-0000-000055020000}"/>
    <cellStyle name="20% - Accent6 2 3 2" xfId="639" xr:uid="{00000000-0005-0000-0000-000056020000}"/>
    <cellStyle name="20% - Accent6 2 3 2 10" xfId="640" xr:uid="{00000000-0005-0000-0000-000057020000}"/>
    <cellStyle name="20% - Accent6 2 3 2 11" xfId="641" xr:uid="{00000000-0005-0000-0000-000058020000}"/>
    <cellStyle name="20% - Accent6 2 3 2 12" xfId="642" xr:uid="{00000000-0005-0000-0000-000059020000}"/>
    <cellStyle name="20% - Accent6 2 3 2 13" xfId="643" xr:uid="{00000000-0005-0000-0000-00005A020000}"/>
    <cellStyle name="20% - Accent6 2 3 2 2" xfId="644" xr:uid="{00000000-0005-0000-0000-00005B020000}"/>
    <cellStyle name="20% - Accent6 2 3 2 3" xfId="645" xr:uid="{00000000-0005-0000-0000-00005C020000}"/>
    <cellStyle name="20% - Accent6 2 3 2 4" xfId="646" xr:uid="{00000000-0005-0000-0000-00005D020000}"/>
    <cellStyle name="20% - Accent6 2 3 2 5" xfId="647" xr:uid="{00000000-0005-0000-0000-00005E020000}"/>
    <cellStyle name="20% - Accent6 2 3 2 6" xfId="648" xr:uid="{00000000-0005-0000-0000-00005F020000}"/>
    <cellStyle name="20% - Accent6 2 3 2 7" xfId="649" xr:uid="{00000000-0005-0000-0000-000060020000}"/>
    <cellStyle name="20% - Accent6 2 3 2 8" xfId="650" xr:uid="{00000000-0005-0000-0000-000061020000}"/>
    <cellStyle name="20% - Accent6 2 3 2 9" xfId="651" xr:uid="{00000000-0005-0000-0000-000062020000}"/>
    <cellStyle name="20% - Accent6 2 3 3" xfId="652" xr:uid="{00000000-0005-0000-0000-000063020000}"/>
    <cellStyle name="20% - Accent6 2 3 4" xfId="653" xr:uid="{00000000-0005-0000-0000-000064020000}"/>
    <cellStyle name="20% - Accent6 2 3 5" xfId="654" xr:uid="{00000000-0005-0000-0000-000065020000}"/>
    <cellStyle name="20% - Accent6 2 3 6" xfId="655" xr:uid="{00000000-0005-0000-0000-000066020000}"/>
    <cellStyle name="20% - Accent6 2 3 7" xfId="656" xr:uid="{00000000-0005-0000-0000-000067020000}"/>
    <cellStyle name="20% - Accent6 2 3 8" xfId="657" xr:uid="{00000000-0005-0000-0000-000068020000}"/>
    <cellStyle name="20% - Accent6 2 3 9" xfId="658" xr:uid="{00000000-0005-0000-0000-000069020000}"/>
    <cellStyle name="20% - Accent6 2 4" xfId="659" xr:uid="{00000000-0005-0000-0000-00006A020000}"/>
    <cellStyle name="20% - Accent6 2 4 10" xfId="660" xr:uid="{00000000-0005-0000-0000-00006B020000}"/>
    <cellStyle name="20% - Accent6 2 4 11" xfId="661" xr:uid="{00000000-0005-0000-0000-00006C020000}"/>
    <cellStyle name="20% - Accent6 2 4 12" xfId="662" xr:uid="{00000000-0005-0000-0000-00006D020000}"/>
    <cellStyle name="20% - Accent6 2 4 13" xfId="663" xr:uid="{00000000-0005-0000-0000-00006E020000}"/>
    <cellStyle name="20% - Accent6 2 4 2" xfId="664" xr:uid="{00000000-0005-0000-0000-00006F020000}"/>
    <cellStyle name="20% - Accent6 2 4 3" xfId="665" xr:uid="{00000000-0005-0000-0000-000070020000}"/>
    <cellStyle name="20% - Accent6 2 4 4" xfId="666" xr:uid="{00000000-0005-0000-0000-000071020000}"/>
    <cellStyle name="20% - Accent6 2 4 5" xfId="667" xr:uid="{00000000-0005-0000-0000-000072020000}"/>
    <cellStyle name="20% - Accent6 2 4 6" xfId="668" xr:uid="{00000000-0005-0000-0000-000073020000}"/>
    <cellStyle name="20% - Accent6 2 4 7" xfId="669" xr:uid="{00000000-0005-0000-0000-000074020000}"/>
    <cellStyle name="20% - Accent6 2 4 8" xfId="670" xr:uid="{00000000-0005-0000-0000-000075020000}"/>
    <cellStyle name="20% - Accent6 2 4 9" xfId="671" xr:uid="{00000000-0005-0000-0000-000076020000}"/>
    <cellStyle name="20% - Accent6 2 5" xfId="672" xr:uid="{00000000-0005-0000-0000-000077020000}"/>
    <cellStyle name="20% - Accent6 2 6" xfId="673" xr:uid="{00000000-0005-0000-0000-000078020000}"/>
    <cellStyle name="20% - Accent6 2 7" xfId="674" xr:uid="{00000000-0005-0000-0000-000079020000}"/>
    <cellStyle name="20% - Accent6 2 8" xfId="675" xr:uid="{00000000-0005-0000-0000-00007A020000}"/>
    <cellStyle name="20% - Accent6 2 9" xfId="676" xr:uid="{00000000-0005-0000-0000-00007B020000}"/>
    <cellStyle name="20% - Énfasis1" xfId="17" builtinId="30" customBuiltin="1"/>
    <cellStyle name="20% - Énfasis2" xfId="21" builtinId="34" customBuiltin="1"/>
    <cellStyle name="20% - Énfasis3" xfId="25" builtinId="38" customBuiltin="1"/>
    <cellStyle name="20% - Énfasis4" xfId="29" builtinId="42" customBuiltin="1"/>
    <cellStyle name="20% - Énfasis5" xfId="33" builtinId="46" customBuiltin="1"/>
    <cellStyle name="20% - Énfasis6" xfId="37" builtinId="50" customBuiltin="1"/>
    <cellStyle name="40% - Accent1 2" xfId="677" xr:uid="{00000000-0005-0000-0000-000082020000}"/>
    <cellStyle name="40% - Accent1 2 10" xfId="678" xr:uid="{00000000-0005-0000-0000-000083020000}"/>
    <cellStyle name="40% - Accent1 2 11" xfId="679" xr:uid="{00000000-0005-0000-0000-000084020000}"/>
    <cellStyle name="40% - Accent1 2 12" xfId="680" xr:uid="{00000000-0005-0000-0000-000085020000}"/>
    <cellStyle name="40% - Accent1 2 13" xfId="681" xr:uid="{00000000-0005-0000-0000-000086020000}"/>
    <cellStyle name="40% - Accent1 2 14" xfId="682" xr:uid="{00000000-0005-0000-0000-000087020000}"/>
    <cellStyle name="40% - Accent1 2 15" xfId="683" xr:uid="{00000000-0005-0000-0000-000088020000}"/>
    <cellStyle name="40% - Accent1 2 16" xfId="684" xr:uid="{00000000-0005-0000-0000-000089020000}"/>
    <cellStyle name="40% - Accent1 2 17" xfId="685" xr:uid="{00000000-0005-0000-0000-00008A020000}"/>
    <cellStyle name="40% - Accent1 2 2" xfId="686" xr:uid="{00000000-0005-0000-0000-00008B020000}"/>
    <cellStyle name="40% - Accent1 2 2 10" xfId="687" xr:uid="{00000000-0005-0000-0000-00008C020000}"/>
    <cellStyle name="40% - Accent1 2 2 11" xfId="688" xr:uid="{00000000-0005-0000-0000-00008D020000}"/>
    <cellStyle name="40% - Accent1 2 2 12" xfId="689" xr:uid="{00000000-0005-0000-0000-00008E020000}"/>
    <cellStyle name="40% - Accent1 2 2 13" xfId="690" xr:uid="{00000000-0005-0000-0000-00008F020000}"/>
    <cellStyle name="40% - Accent1 2 2 14" xfId="691" xr:uid="{00000000-0005-0000-0000-000090020000}"/>
    <cellStyle name="40% - Accent1 2 2 15" xfId="692" xr:uid="{00000000-0005-0000-0000-000091020000}"/>
    <cellStyle name="40% - Accent1 2 2 16" xfId="693" xr:uid="{00000000-0005-0000-0000-000092020000}"/>
    <cellStyle name="40% - Accent1 2 2 2" xfId="694" xr:uid="{00000000-0005-0000-0000-000093020000}"/>
    <cellStyle name="40% - Accent1 2 2 2 10" xfId="695" xr:uid="{00000000-0005-0000-0000-000094020000}"/>
    <cellStyle name="40% - Accent1 2 2 2 11" xfId="696" xr:uid="{00000000-0005-0000-0000-000095020000}"/>
    <cellStyle name="40% - Accent1 2 2 2 12" xfId="697" xr:uid="{00000000-0005-0000-0000-000096020000}"/>
    <cellStyle name="40% - Accent1 2 2 2 13" xfId="698" xr:uid="{00000000-0005-0000-0000-000097020000}"/>
    <cellStyle name="40% - Accent1 2 2 2 14" xfId="699" xr:uid="{00000000-0005-0000-0000-000098020000}"/>
    <cellStyle name="40% - Accent1 2 2 2 2" xfId="700" xr:uid="{00000000-0005-0000-0000-000099020000}"/>
    <cellStyle name="40% - Accent1 2 2 2 2 10" xfId="701" xr:uid="{00000000-0005-0000-0000-00009A020000}"/>
    <cellStyle name="40% - Accent1 2 2 2 2 11" xfId="702" xr:uid="{00000000-0005-0000-0000-00009B020000}"/>
    <cellStyle name="40% - Accent1 2 2 2 2 12" xfId="703" xr:uid="{00000000-0005-0000-0000-00009C020000}"/>
    <cellStyle name="40% - Accent1 2 2 2 2 13" xfId="704" xr:uid="{00000000-0005-0000-0000-00009D020000}"/>
    <cellStyle name="40% - Accent1 2 2 2 2 2" xfId="705" xr:uid="{00000000-0005-0000-0000-00009E020000}"/>
    <cellStyle name="40% - Accent1 2 2 2 2 3" xfId="706" xr:uid="{00000000-0005-0000-0000-00009F020000}"/>
    <cellStyle name="40% - Accent1 2 2 2 2 4" xfId="707" xr:uid="{00000000-0005-0000-0000-0000A0020000}"/>
    <cellStyle name="40% - Accent1 2 2 2 2 5" xfId="708" xr:uid="{00000000-0005-0000-0000-0000A1020000}"/>
    <cellStyle name="40% - Accent1 2 2 2 2 6" xfId="709" xr:uid="{00000000-0005-0000-0000-0000A2020000}"/>
    <cellStyle name="40% - Accent1 2 2 2 2 7" xfId="710" xr:uid="{00000000-0005-0000-0000-0000A3020000}"/>
    <cellStyle name="40% - Accent1 2 2 2 2 8" xfId="711" xr:uid="{00000000-0005-0000-0000-0000A4020000}"/>
    <cellStyle name="40% - Accent1 2 2 2 2 9" xfId="712" xr:uid="{00000000-0005-0000-0000-0000A5020000}"/>
    <cellStyle name="40% - Accent1 2 2 2 3" xfId="713" xr:uid="{00000000-0005-0000-0000-0000A6020000}"/>
    <cellStyle name="40% - Accent1 2 2 2 4" xfId="714" xr:uid="{00000000-0005-0000-0000-0000A7020000}"/>
    <cellStyle name="40% - Accent1 2 2 2 5" xfId="715" xr:uid="{00000000-0005-0000-0000-0000A8020000}"/>
    <cellStyle name="40% - Accent1 2 2 2 6" xfId="716" xr:uid="{00000000-0005-0000-0000-0000A9020000}"/>
    <cellStyle name="40% - Accent1 2 2 2 7" xfId="717" xr:uid="{00000000-0005-0000-0000-0000AA020000}"/>
    <cellStyle name="40% - Accent1 2 2 2 8" xfId="718" xr:uid="{00000000-0005-0000-0000-0000AB020000}"/>
    <cellStyle name="40% - Accent1 2 2 2 9" xfId="719" xr:uid="{00000000-0005-0000-0000-0000AC020000}"/>
    <cellStyle name="40% - Accent1 2 2 3" xfId="720" xr:uid="{00000000-0005-0000-0000-0000AD020000}"/>
    <cellStyle name="40% - Accent1 2 2 3 10" xfId="721" xr:uid="{00000000-0005-0000-0000-0000AE020000}"/>
    <cellStyle name="40% - Accent1 2 2 3 11" xfId="722" xr:uid="{00000000-0005-0000-0000-0000AF020000}"/>
    <cellStyle name="40% - Accent1 2 2 3 12" xfId="723" xr:uid="{00000000-0005-0000-0000-0000B0020000}"/>
    <cellStyle name="40% - Accent1 2 2 3 13" xfId="724" xr:uid="{00000000-0005-0000-0000-0000B1020000}"/>
    <cellStyle name="40% - Accent1 2 2 3 2" xfId="725" xr:uid="{00000000-0005-0000-0000-0000B2020000}"/>
    <cellStyle name="40% - Accent1 2 2 3 3" xfId="726" xr:uid="{00000000-0005-0000-0000-0000B3020000}"/>
    <cellStyle name="40% - Accent1 2 2 3 4" xfId="727" xr:uid="{00000000-0005-0000-0000-0000B4020000}"/>
    <cellStyle name="40% - Accent1 2 2 3 5" xfId="728" xr:uid="{00000000-0005-0000-0000-0000B5020000}"/>
    <cellStyle name="40% - Accent1 2 2 3 6" xfId="729" xr:uid="{00000000-0005-0000-0000-0000B6020000}"/>
    <cellStyle name="40% - Accent1 2 2 3 7" xfId="730" xr:uid="{00000000-0005-0000-0000-0000B7020000}"/>
    <cellStyle name="40% - Accent1 2 2 3 8" xfId="731" xr:uid="{00000000-0005-0000-0000-0000B8020000}"/>
    <cellStyle name="40% - Accent1 2 2 3 9" xfId="732" xr:uid="{00000000-0005-0000-0000-0000B9020000}"/>
    <cellStyle name="40% - Accent1 2 2 4" xfId="733" xr:uid="{00000000-0005-0000-0000-0000BA020000}"/>
    <cellStyle name="40% - Accent1 2 2 5" xfId="734" xr:uid="{00000000-0005-0000-0000-0000BB020000}"/>
    <cellStyle name="40% - Accent1 2 2 6" xfId="735" xr:uid="{00000000-0005-0000-0000-0000BC020000}"/>
    <cellStyle name="40% - Accent1 2 2 7" xfId="736" xr:uid="{00000000-0005-0000-0000-0000BD020000}"/>
    <cellStyle name="40% - Accent1 2 2 8" xfId="737" xr:uid="{00000000-0005-0000-0000-0000BE020000}"/>
    <cellStyle name="40% - Accent1 2 2 9" xfId="738" xr:uid="{00000000-0005-0000-0000-0000BF020000}"/>
    <cellStyle name="40% - Accent1 2 3" xfId="739" xr:uid="{00000000-0005-0000-0000-0000C0020000}"/>
    <cellStyle name="40% - Accent1 2 3 10" xfId="740" xr:uid="{00000000-0005-0000-0000-0000C1020000}"/>
    <cellStyle name="40% - Accent1 2 3 11" xfId="741" xr:uid="{00000000-0005-0000-0000-0000C2020000}"/>
    <cellStyle name="40% - Accent1 2 3 12" xfId="742" xr:uid="{00000000-0005-0000-0000-0000C3020000}"/>
    <cellStyle name="40% - Accent1 2 3 13" xfId="743" xr:uid="{00000000-0005-0000-0000-0000C4020000}"/>
    <cellStyle name="40% - Accent1 2 3 14" xfId="744" xr:uid="{00000000-0005-0000-0000-0000C5020000}"/>
    <cellStyle name="40% - Accent1 2 3 2" xfId="745" xr:uid="{00000000-0005-0000-0000-0000C6020000}"/>
    <cellStyle name="40% - Accent1 2 3 2 10" xfId="746" xr:uid="{00000000-0005-0000-0000-0000C7020000}"/>
    <cellStyle name="40% - Accent1 2 3 2 11" xfId="747" xr:uid="{00000000-0005-0000-0000-0000C8020000}"/>
    <cellStyle name="40% - Accent1 2 3 2 12" xfId="748" xr:uid="{00000000-0005-0000-0000-0000C9020000}"/>
    <cellStyle name="40% - Accent1 2 3 2 13" xfId="749" xr:uid="{00000000-0005-0000-0000-0000CA020000}"/>
    <cellStyle name="40% - Accent1 2 3 2 2" xfId="750" xr:uid="{00000000-0005-0000-0000-0000CB020000}"/>
    <cellStyle name="40% - Accent1 2 3 2 3" xfId="751" xr:uid="{00000000-0005-0000-0000-0000CC020000}"/>
    <cellStyle name="40% - Accent1 2 3 2 4" xfId="752" xr:uid="{00000000-0005-0000-0000-0000CD020000}"/>
    <cellStyle name="40% - Accent1 2 3 2 5" xfId="753" xr:uid="{00000000-0005-0000-0000-0000CE020000}"/>
    <cellStyle name="40% - Accent1 2 3 2 6" xfId="754" xr:uid="{00000000-0005-0000-0000-0000CF020000}"/>
    <cellStyle name="40% - Accent1 2 3 2 7" xfId="755" xr:uid="{00000000-0005-0000-0000-0000D0020000}"/>
    <cellStyle name="40% - Accent1 2 3 2 8" xfId="756" xr:uid="{00000000-0005-0000-0000-0000D1020000}"/>
    <cellStyle name="40% - Accent1 2 3 2 9" xfId="757" xr:uid="{00000000-0005-0000-0000-0000D2020000}"/>
    <cellStyle name="40% - Accent1 2 3 3" xfId="758" xr:uid="{00000000-0005-0000-0000-0000D3020000}"/>
    <cellStyle name="40% - Accent1 2 3 4" xfId="759" xr:uid="{00000000-0005-0000-0000-0000D4020000}"/>
    <cellStyle name="40% - Accent1 2 3 5" xfId="760" xr:uid="{00000000-0005-0000-0000-0000D5020000}"/>
    <cellStyle name="40% - Accent1 2 3 6" xfId="761" xr:uid="{00000000-0005-0000-0000-0000D6020000}"/>
    <cellStyle name="40% - Accent1 2 3 7" xfId="762" xr:uid="{00000000-0005-0000-0000-0000D7020000}"/>
    <cellStyle name="40% - Accent1 2 3 8" xfId="763" xr:uid="{00000000-0005-0000-0000-0000D8020000}"/>
    <cellStyle name="40% - Accent1 2 3 9" xfId="764" xr:uid="{00000000-0005-0000-0000-0000D9020000}"/>
    <cellStyle name="40% - Accent1 2 4" xfId="765" xr:uid="{00000000-0005-0000-0000-0000DA020000}"/>
    <cellStyle name="40% - Accent1 2 4 10" xfId="766" xr:uid="{00000000-0005-0000-0000-0000DB020000}"/>
    <cellStyle name="40% - Accent1 2 4 11" xfId="767" xr:uid="{00000000-0005-0000-0000-0000DC020000}"/>
    <cellStyle name="40% - Accent1 2 4 12" xfId="768" xr:uid="{00000000-0005-0000-0000-0000DD020000}"/>
    <cellStyle name="40% - Accent1 2 4 13" xfId="769" xr:uid="{00000000-0005-0000-0000-0000DE020000}"/>
    <cellStyle name="40% - Accent1 2 4 2" xfId="770" xr:uid="{00000000-0005-0000-0000-0000DF020000}"/>
    <cellStyle name="40% - Accent1 2 4 3" xfId="771" xr:uid="{00000000-0005-0000-0000-0000E0020000}"/>
    <cellStyle name="40% - Accent1 2 4 4" xfId="772" xr:uid="{00000000-0005-0000-0000-0000E1020000}"/>
    <cellStyle name="40% - Accent1 2 4 5" xfId="773" xr:uid="{00000000-0005-0000-0000-0000E2020000}"/>
    <cellStyle name="40% - Accent1 2 4 6" xfId="774" xr:uid="{00000000-0005-0000-0000-0000E3020000}"/>
    <cellStyle name="40% - Accent1 2 4 7" xfId="775" xr:uid="{00000000-0005-0000-0000-0000E4020000}"/>
    <cellStyle name="40% - Accent1 2 4 8" xfId="776" xr:uid="{00000000-0005-0000-0000-0000E5020000}"/>
    <cellStyle name="40% - Accent1 2 4 9" xfId="777" xr:uid="{00000000-0005-0000-0000-0000E6020000}"/>
    <cellStyle name="40% - Accent1 2 5" xfId="778" xr:uid="{00000000-0005-0000-0000-0000E7020000}"/>
    <cellStyle name="40% - Accent1 2 6" xfId="779" xr:uid="{00000000-0005-0000-0000-0000E8020000}"/>
    <cellStyle name="40% - Accent1 2 7" xfId="780" xr:uid="{00000000-0005-0000-0000-0000E9020000}"/>
    <cellStyle name="40% - Accent1 2 8" xfId="781" xr:uid="{00000000-0005-0000-0000-0000EA020000}"/>
    <cellStyle name="40% - Accent1 2 9" xfId="782" xr:uid="{00000000-0005-0000-0000-0000EB020000}"/>
    <cellStyle name="40% - Accent2 2" xfId="783" xr:uid="{00000000-0005-0000-0000-0000EC020000}"/>
    <cellStyle name="40% - Accent2 2 10" xfId="784" xr:uid="{00000000-0005-0000-0000-0000ED020000}"/>
    <cellStyle name="40% - Accent2 2 11" xfId="785" xr:uid="{00000000-0005-0000-0000-0000EE020000}"/>
    <cellStyle name="40% - Accent2 2 12" xfId="786" xr:uid="{00000000-0005-0000-0000-0000EF020000}"/>
    <cellStyle name="40% - Accent2 2 13" xfId="787" xr:uid="{00000000-0005-0000-0000-0000F0020000}"/>
    <cellStyle name="40% - Accent2 2 14" xfId="788" xr:uid="{00000000-0005-0000-0000-0000F1020000}"/>
    <cellStyle name="40% - Accent2 2 15" xfId="789" xr:uid="{00000000-0005-0000-0000-0000F2020000}"/>
    <cellStyle name="40% - Accent2 2 16" xfId="790" xr:uid="{00000000-0005-0000-0000-0000F3020000}"/>
    <cellStyle name="40% - Accent2 2 17" xfId="791" xr:uid="{00000000-0005-0000-0000-0000F4020000}"/>
    <cellStyle name="40% - Accent2 2 2" xfId="792" xr:uid="{00000000-0005-0000-0000-0000F5020000}"/>
    <cellStyle name="40% - Accent2 2 2 10" xfId="793" xr:uid="{00000000-0005-0000-0000-0000F6020000}"/>
    <cellStyle name="40% - Accent2 2 2 11" xfId="794" xr:uid="{00000000-0005-0000-0000-0000F7020000}"/>
    <cellStyle name="40% - Accent2 2 2 12" xfId="795" xr:uid="{00000000-0005-0000-0000-0000F8020000}"/>
    <cellStyle name="40% - Accent2 2 2 13" xfId="796" xr:uid="{00000000-0005-0000-0000-0000F9020000}"/>
    <cellStyle name="40% - Accent2 2 2 14" xfId="797" xr:uid="{00000000-0005-0000-0000-0000FA020000}"/>
    <cellStyle name="40% - Accent2 2 2 15" xfId="798" xr:uid="{00000000-0005-0000-0000-0000FB020000}"/>
    <cellStyle name="40% - Accent2 2 2 16" xfId="799" xr:uid="{00000000-0005-0000-0000-0000FC020000}"/>
    <cellStyle name="40% - Accent2 2 2 2" xfId="800" xr:uid="{00000000-0005-0000-0000-0000FD020000}"/>
    <cellStyle name="40% - Accent2 2 2 2 10" xfId="801" xr:uid="{00000000-0005-0000-0000-0000FE020000}"/>
    <cellStyle name="40% - Accent2 2 2 2 11" xfId="802" xr:uid="{00000000-0005-0000-0000-0000FF020000}"/>
    <cellStyle name="40% - Accent2 2 2 2 12" xfId="803" xr:uid="{00000000-0005-0000-0000-000000030000}"/>
    <cellStyle name="40% - Accent2 2 2 2 13" xfId="804" xr:uid="{00000000-0005-0000-0000-000001030000}"/>
    <cellStyle name="40% - Accent2 2 2 2 14" xfId="805" xr:uid="{00000000-0005-0000-0000-000002030000}"/>
    <cellStyle name="40% - Accent2 2 2 2 2" xfId="806" xr:uid="{00000000-0005-0000-0000-000003030000}"/>
    <cellStyle name="40% - Accent2 2 2 2 2 10" xfId="807" xr:uid="{00000000-0005-0000-0000-000004030000}"/>
    <cellStyle name="40% - Accent2 2 2 2 2 11" xfId="808" xr:uid="{00000000-0005-0000-0000-000005030000}"/>
    <cellStyle name="40% - Accent2 2 2 2 2 12" xfId="809" xr:uid="{00000000-0005-0000-0000-000006030000}"/>
    <cellStyle name="40% - Accent2 2 2 2 2 13" xfId="810" xr:uid="{00000000-0005-0000-0000-000007030000}"/>
    <cellStyle name="40% - Accent2 2 2 2 2 2" xfId="811" xr:uid="{00000000-0005-0000-0000-000008030000}"/>
    <cellStyle name="40% - Accent2 2 2 2 2 3" xfId="812" xr:uid="{00000000-0005-0000-0000-000009030000}"/>
    <cellStyle name="40% - Accent2 2 2 2 2 4" xfId="813" xr:uid="{00000000-0005-0000-0000-00000A030000}"/>
    <cellStyle name="40% - Accent2 2 2 2 2 5" xfId="814" xr:uid="{00000000-0005-0000-0000-00000B030000}"/>
    <cellStyle name="40% - Accent2 2 2 2 2 6" xfId="815" xr:uid="{00000000-0005-0000-0000-00000C030000}"/>
    <cellStyle name="40% - Accent2 2 2 2 2 7" xfId="816" xr:uid="{00000000-0005-0000-0000-00000D030000}"/>
    <cellStyle name="40% - Accent2 2 2 2 2 8" xfId="817" xr:uid="{00000000-0005-0000-0000-00000E030000}"/>
    <cellStyle name="40% - Accent2 2 2 2 2 9" xfId="818" xr:uid="{00000000-0005-0000-0000-00000F030000}"/>
    <cellStyle name="40% - Accent2 2 2 2 3" xfId="819" xr:uid="{00000000-0005-0000-0000-000010030000}"/>
    <cellStyle name="40% - Accent2 2 2 2 4" xfId="820" xr:uid="{00000000-0005-0000-0000-000011030000}"/>
    <cellStyle name="40% - Accent2 2 2 2 5" xfId="821" xr:uid="{00000000-0005-0000-0000-000012030000}"/>
    <cellStyle name="40% - Accent2 2 2 2 6" xfId="822" xr:uid="{00000000-0005-0000-0000-000013030000}"/>
    <cellStyle name="40% - Accent2 2 2 2 7" xfId="823" xr:uid="{00000000-0005-0000-0000-000014030000}"/>
    <cellStyle name="40% - Accent2 2 2 2 8" xfId="824" xr:uid="{00000000-0005-0000-0000-000015030000}"/>
    <cellStyle name="40% - Accent2 2 2 2 9" xfId="825" xr:uid="{00000000-0005-0000-0000-000016030000}"/>
    <cellStyle name="40% - Accent2 2 2 3" xfId="826" xr:uid="{00000000-0005-0000-0000-000017030000}"/>
    <cellStyle name="40% - Accent2 2 2 3 10" xfId="827" xr:uid="{00000000-0005-0000-0000-000018030000}"/>
    <cellStyle name="40% - Accent2 2 2 3 11" xfId="828" xr:uid="{00000000-0005-0000-0000-000019030000}"/>
    <cellStyle name="40% - Accent2 2 2 3 12" xfId="829" xr:uid="{00000000-0005-0000-0000-00001A030000}"/>
    <cellStyle name="40% - Accent2 2 2 3 13" xfId="830" xr:uid="{00000000-0005-0000-0000-00001B030000}"/>
    <cellStyle name="40% - Accent2 2 2 3 2" xfId="831" xr:uid="{00000000-0005-0000-0000-00001C030000}"/>
    <cellStyle name="40% - Accent2 2 2 3 3" xfId="832" xr:uid="{00000000-0005-0000-0000-00001D030000}"/>
    <cellStyle name="40% - Accent2 2 2 3 4" xfId="833" xr:uid="{00000000-0005-0000-0000-00001E030000}"/>
    <cellStyle name="40% - Accent2 2 2 3 5" xfId="834" xr:uid="{00000000-0005-0000-0000-00001F030000}"/>
    <cellStyle name="40% - Accent2 2 2 3 6" xfId="835" xr:uid="{00000000-0005-0000-0000-000020030000}"/>
    <cellStyle name="40% - Accent2 2 2 3 7" xfId="836" xr:uid="{00000000-0005-0000-0000-000021030000}"/>
    <cellStyle name="40% - Accent2 2 2 3 8" xfId="837" xr:uid="{00000000-0005-0000-0000-000022030000}"/>
    <cellStyle name="40% - Accent2 2 2 3 9" xfId="838" xr:uid="{00000000-0005-0000-0000-000023030000}"/>
    <cellStyle name="40% - Accent2 2 2 4" xfId="839" xr:uid="{00000000-0005-0000-0000-000024030000}"/>
    <cellStyle name="40% - Accent2 2 2 5" xfId="840" xr:uid="{00000000-0005-0000-0000-000025030000}"/>
    <cellStyle name="40% - Accent2 2 2 6" xfId="841" xr:uid="{00000000-0005-0000-0000-000026030000}"/>
    <cellStyle name="40% - Accent2 2 2 7" xfId="842" xr:uid="{00000000-0005-0000-0000-000027030000}"/>
    <cellStyle name="40% - Accent2 2 2 8" xfId="843" xr:uid="{00000000-0005-0000-0000-000028030000}"/>
    <cellStyle name="40% - Accent2 2 2 9" xfId="844" xr:uid="{00000000-0005-0000-0000-000029030000}"/>
    <cellStyle name="40% - Accent2 2 3" xfId="845" xr:uid="{00000000-0005-0000-0000-00002A030000}"/>
    <cellStyle name="40% - Accent2 2 3 10" xfId="846" xr:uid="{00000000-0005-0000-0000-00002B030000}"/>
    <cellStyle name="40% - Accent2 2 3 11" xfId="847" xr:uid="{00000000-0005-0000-0000-00002C030000}"/>
    <cellStyle name="40% - Accent2 2 3 12" xfId="848" xr:uid="{00000000-0005-0000-0000-00002D030000}"/>
    <cellStyle name="40% - Accent2 2 3 13" xfId="849" xr:uid="{00000000-0005-0000-0000-00002E030000}"/>
    <cellStyle name="40% - Accent2 2 3 14" xfId="850" xr:uid="{00000000-0005-0000-0000-00002F030000}"/>
    <cellStyle name="40% - Accent2 2 3 2" xfId="851" xr:uid="{00000000-0005-0000-0000-000030030000}"/>
    <cellStyle name="40% - Accent2 2 3 2 10" xfId="852" xr:uid="{00000000-0005-0000-0000-000031030000}"/>
    <cellStyle name="40% - Accent2 2 3 2 11" xfId="853" xr:uid="{00000000-0005-0000-0000-000032030000}"/>
    <cellStyle name="40% - Accent2 2 3 2 12" xfId="854" xr:uid="{00000000-0005-0000-0000-000033030000}"/>
    <cellStyle name="40% - Accent2 2 3 2 13" xfId="855" xr:uid="{00000000-0005-0000-0000-000034030000}"/>
    <cellStyle name="40% - Accent2 2 3 2 2" xfId="856" xr:uid="{00000000-0005-0000-0000-000035030000}"/>
    <cellStyle name="40% - Accent2 2 3 2 3" xfId="857" xr:uid="{00000000-0005-0000-0000-000036030000}"/>
    <cellStyle name="40% - Accent2 2 3 2 4" xfId="858" xr:uid="{00000000-0005-0000-0000-000037030000}"/>
    <cellStyle name="40% - Accent2 2 3 2 5" xfId="859" xr:uid="{00000000-0005-0000-0000-000038030000}"/>
    <cellStyle name="40% - Accent2 2 3 2 6" xfId="860" xr:uid="{00000000-0005-0000-0000-000039030000}"/>
    <cellStyle name="40% - Accent2 2 3 2 7" xfId="861" xr:uid="{00000000-0005-0000-0000-00003A030000}"/>
    <cellStyle name="40% - Accent2 2 3 2 8" xfId="862" xr:uid="{00000000-0005-0000-0000-00003B030000}"/>
    <cellStyle name="40% - Accent2 2 3 2 9" xfId="863" xr:uid="{00000000-0005-0000-0000-00003C030000}"/>
    <cellStyle name="40% - Accent2 2 3 3" xfId="864" xr:uid="{00000000-0005-0000-0000-00003D030000}"/>
    <cellStyle name="40% - Accent2 2 3 4" xfId="865" xr:uid="{00000000-0005-0000-0000-00003E030000}"/>
    <cellStyle name="40% - Accent2 2 3 5" xfId="866" xr:uid="{00000000-0005-0000-0000-00003F030000}"/>
    <cellStyle name="40% - Accent2 2 3 6" xfId="867" xr:uid="{00000000-0005-0000-0000-000040030000}"/>
    <cellStyle name="40% - Accent2 2 3 7" xfId="868" xr:uid="{00000000-0005-0000-0000-000041030000}"/>
    <cellStyle name="40% - Accent2 2 3 8" xfId="869" xr:uid="{00000000-0005-0000-0000-000042030000}"/>
    <cellStyle name="40% - Accent2 2 3 9" xfId="870" xr:uid="{00000000-0005-0000-0000-000043030000}"/>
    <cellStyle name="40% - Accent2 2 4" xfId="871" xr:uid="{00000000-0005-0000-0000-000044030000}"/>
    <cellStyle name="40% - Accent2 2 4 10" xfId="872" xr:uid="{00000000-0005-0000-0000-000045030000}"/>
    <cellStyle name="40% - Accent2 2 4 11" xfId="873" xr:uid="{00000000-0005-0000-0000-000046030000}"/>
    <cellStyle name="40% - Accent2 2 4 12" xfId="874" xr:uid="{00000000-0005-0000-0000-000047030000}"/>
    <cellStyle name="40% - Accent2 2 4 13" xfId="875" xr:uid="{00000000-0005-0000-0000-000048030000}"/>
    <cellStyle name="40% - Accent2 2 4 2" xfId="876" xr:uid="{00000000-0005-0000-0000-000049030000}"/>
    <cellStyle name="40% - Accent2 2 4 3" xfId="877" xr:uid="{00000000-0005-0000-0000-00004A030000}"/>
    <cellStyle name="40% - Accent2 2 4 4" xfId="878" xr:uid="{00000000-0005-0000-0000-00004B030000}"/>
    <cellStyle name="40% - Accent2 2 4 5" xfId="879" xr:uid="{00000000-0005-0000-0000-00004C030000}"/>
    <cellStyle name="40% - Accent2 2 4 6" xfId="880" xr:uid="{00000000-0005-0000-0000-00004D030000}"/>
    <cellStyle name="40% - Accent2 2 4 7" xfId="881" xr:uid="{00000000-0005-0000-0000-00004E030000}"/>
    <cellStyle name="40% - Accent2 2 4 8" xfId="882" xr:uid="{00000000-0005-0000-0000-00004F030000}"/>
    <cellStyle name="40% - Accent2 2 4 9" xfId="883" xr:uid="{00000000-0005-0000-0000-000050030000}"/>
    <cellStyle name="40% - Accent2 2 5" xfId="884" xr:uid="{00000000-0005-0000-0000-000051030000}"/>
    <cellStyle name="40% - Accent2 2 6" xfId="885" xr:uid="{00000000-0005-0000-0000-000052030000}"/>
    <cellStyle name="40% - Accent2 2 7" xfId="886" xr:uid="{00000000-0005-0000-0000-000053030000}"/>
    <cellStyle name="40% - Accent2 2 8" xfId="887" xr:uid="{00000000-0005-0000-0000-000054030000}"/>
    <cellStyle name="40% - Accent2 2 9" xfId="888" xr:uid="{00000000-0005-0000-0000-000055030000}"/>
    <cellStyle name="40% - Accent3 2" xfId="889" xr:uid="{00000000-0005-0000-0000-000056030000}"/>
    <cellStyle name="40% - Accent3 2 10" xfId="890" xr:uid="{00000000-0005-0000-0000-000057030000}"/>
    <cellStyle name="40% - Accent3 2 11" xfId="891" xr:uid="{00000000-0005-0000-0000-000058030000}"/>
    <cellStyle name="40% - Accent3 2 12" xfId="892" xr:uid="{00000000-0005-0000-0000-000059030000}"/>
    <cellStyle name="40% - Accent3 2 13" xfId="893" xr:uid="{00000000-0005-0000-0000-00005A030000}"/>
    <cellStyle name="40% - Accent3 2 14" xfId="894" xr:uid="{00000000-0005-0000-0000-00005B030000}"/>
    <cellStyle name="40% - Accent3 2 15" xfId="895" xr:uid="{00000000-0005-0000-0000-00005C030000}"/>
    <cellStyle name="40% - Accent3 2 16" xfId="896" xr:uid="{00000000-0005-0000-0000-00005D030000}"/>
    <cellStyle name="40% - Accent3 2 17" xfId="897" xr:uid="{00000000-0005-0000-0000-00005E030000}"/>
    <cellStyle name="40% - Accent3 2 2" xfId="898" xr:uid="{00000000-0005-0000-0000-00005F030000}"/>
    <cellStyle name="40% - Accent3 2 2 10" xfId="899" xr:uid="{00000000-0005-0000-0000-000060030000}"/>
    <cellStyle name="40% - Accent3 2 2 11" xfId="900" xr:uid="{00000000-0005-0000-0000-000061030000}"/>
    <cellStyle name="40% - Accent3 2 2 12" xfId="901" xr:uid="{00000000-0005-0000-0000-000062030000}"/>
    <cellStyle name="40% - Accent3 2 2 13" xfId="902" xr:uid="{00000000-0005-0000-0000-000063030000}"/>
    <cellStyle name="40% - Accent3 2 2 14" xfId="903" xr:uid="{00000000-0005-0000-0000-000064030000}"/>
    <cellStyle name="40% - Accent3 2 2 15" xfId="904" xr:uid="{00000000-0005-0000-0000-000065030000}"/>
    <cellStyle name="40% - Accent3 2 2 16" xfId="905" xr:uid="{00000000-0005-0000-0000-000066030000}"/>
    <cellStyle name="40% - Accent3 2 2 2" xfId="906" xr:uid="{00000000-0005-0000-0000-000067030000}"/>
    <cellStyle name="40% - Accent3 2 2 2 10" xfId="907" xr:uid="{00000000-0005-0000-0000-000068030000}"/>
    <cellStyle name="40% - Accent3 2 2 2 11" xfId="908" xr:uid="{00000000-0005-0000-0000-000069030000}"/>
    <cellStyle name="40% - Accent3 2 2 2 12" xfId="909" xr:uid="{00000000-0005-0000-0000-00006A030000}"/>
    <cellStyle name="40% - Accent3 2 2 2 13" xfId="910" xr:uid="{00000000-0005-0000-0000-00006B030000}"/>
    <cellStyle name="40% - Accent3 2 2 2 14" xfId="911" xr:uid="{00000000-0005-0000-0000-00006C030000}"/>
    <cellStyle name="40% - Accent3 2 2 2 2" xfId="912" xr:uid="{00000000-0005-0000-0000-00006D030000}"/>
    <cellStyle name="40% - Accent3 2 2 2 2 10" xfId="913" xr:uid="{00000000-0005-0000-0000-00006E030000}"/>
    <cellStyle name="40% - Accent3 2 2 2 2 11" xfId="914" xr:uid="{00000000-0005-0000-0000-00006F030000}"/>
    <cellStyle name="40% - Accent3 2 2 2 2 12" xfId="915" xr:uid="{00000000-0005-0000-0000-000070030000}"/>
    <cellStyle name="40% - Accent3 2 2 2 2 13" xfId="916" xr:uid="{00000000-0005-0000-0000-000071030000}"/>
    <cellStyle name="40% - Accent3 2 2 2 2 2" xfId="917" xr:uid="{00000000-0005-0000-0000-000072030000}"/>
    <cellStyle name="40% - Accent3 2 2 2 2 3" xfId="918" xr:uid="{00000000-0005-0000-0000-000073030000}"/>
    <cellStyle name="40% - Accent3 2 2 2 2 4" xfId="919" xr:uid="{00000000-0005-0000-0000-000074030000}"/>
    <cellStyle name="40% - Accent3 2 2 2 2 5" xfId="920" xr:uid="{00000000-0005-0000-0000-000075030000}"/>
    <cellStyle name="40% - Accent3 2 2 2 2 6" xfId="921" xr:uid="{00000000-0005-0000-0000-000076030000}"/>
    <cellStyle name="40% - Accent3 2 2 2 2 7" xfId="922" xr:uid="{00000000-0005-0000-0000-000077030000}"/>
    <cellStyle name="40% - Accent3 2 2 2 2 8" xfId="923" xr:uid="{00000000-0005-0000-0000-000078030000}"/>
    <cellStyle name="40% - Accent3 2 2 2 2 9" xfId="924" xr:uid="{00000000-0005-0000-0000-000079030000}"/>
    <cellStyle name="40% - Accent3 2 2 2 3" xfId="925" xr:uid="{00000000-0005-0000-0000-00007A030000}"/>
    <cellStyle name="40% - Accent3 2 2 2 4" xfId="926" xr:uid="{00000000-0005-0000-0000-00007B030000}"/>
    <cellStyle name="40% - Accent3 2 2 2 5" xfId="927" xr:uid="{00000000-0005-0000-0000-00007C030000}"/>
    <cellStyle name="40% - Accent3 2 2 2 6" xfId="928" xr:uid="{00000000-0005-0000-0000-00007D030000}"/>
    <cellStyle name="40% - Accent3 2 2 2 7" xfId="929" xr:uid="{00000000-0005-0000-0000-00007E030000}"/>
    <cellStyle name="40% - Accent3 2 2 2 8" xfId="930" xr:uid="{00000000-0005-0000-0000-00007F030000}"/>
    <cellStyle name="40% - Accent3 2 2 2 9" xfId="931" xr:uid="{00000000-0005-0000-0000-000080030000}"/>
    <cellStyle name="40% - Accent3 2 2 3" xfId="932" xr:uid="{00000000-0005-0000-0000-000081030000}"/>
    <cellStyle name="40% - Accent3 2 2 3 10" xfId="933" xr:uid="{00000000-0005-0000-0000-000082030000}"/>
    <cellStyle name="40% - Accent3 2 2 3 11" xfId="934" xr:uid="{00000000-0005-0000-0000-000083030000}"/>
    <cellStyle name="40% - Accent3 2 2 3 12" xfId="935" xr:uid="{00000000-0005-0000-0000-000084030000}"/>
    <cellStyle name="40% - Accent3 2 2 3 13" xfId="936" xr:uid="{00000000-0005-0000-0000-000085030000}"/>
    <cellStyle name="40% - Accent3 2 2 3 2" xfId="937" xr:uid="{00000000-0005-0000-0000-000086030000}"/>
    <cellStyle name="40% - Accent3 2 2 3 3" xfId="938" xr:uid="{00000000-0005-0000-0000-000087030000}"/>
    <cellStyle name="40% - Accent3 2 2 3 4" xfId="939" xr:uid="{00000000-0005-0000-0000-000088030000}"/>
    <cellStyle name="40% - Accent3 2 2 3 5" xfId="940" xr:uid="{00000000-0005-0000-0000-000089030000}"/>
    <cellStyle name="40% - Accent3 2 2 3 6" xfId="941" xr:uid="{00000000-0005-0000-0000-00008A030000}"/>
    <cellStyle name="40% - Accent3 2 2 3 7" xfId="942" xr:uid="{00000000-0005-0000-0000-00008B030000}"/>
    <cellStyle name="40% - Accent3 2 2 3 8" xfId="943" xr:uid="{00000000-0005-0000-0000-00008C030000}"/>
    <cellStyle name="40% - Accent3 2 2 3 9" xfId="944" xr:uid="{00000000-0005-0000-0000-00008D030000}"/>
    <cellStyle name="40% - Accent3 2 2 4" xfId="945" xr:uid="{00000000-0005-0000-0000-00008E030000}"/>
    <cellStyle name="40% - Accent3 2 2 5" xfId="946" xr:uid="{00000000-0005-0000-0000-00008F030000}"/>
    <cellStyle name="40% - Accent3 2 2 6" xfId="947" xr:uid="{00000000-0005-0000-0000-000090030000}"/>
    <cellStyle name="40% - Accent3 2 2 7" xfId="948" xr:uid="{00000000-0005-0000-0000-000091030000}"/>
    <cellStyle name="40% - Accent3 2 2 8" xfId="949" xr:uid="{00000000-0005-0000-0000-000092030000}"/>
    <cellStyle name="40% - Accent3 2 2 9" xfId="950" xr:uid="{00000000-0005-0000-0000-000093030000}"/>
    <cellStyle name="40% - Accent3 2 3" xfId="951" xr:uid="{00000000-0005-0000-0000-000094030000}"/>
    <cellStyle name="40% - Accent3 2 3 10" xfId="952" xr:uid="{00000000-0005-0000-0000-000095030000}"/>
    <cellStyle name="40% - Accent3 2 3 11" xfId="953" xr:uid="{00000000-0005-0000-0000-000096030000}"/>
    <cellStyle name="40% - Accent3 2 3 12" xfId="954" xr:uid="{00000000-0005-0000-0000-000097030000}"/>
    <cellStyle name="40% - Accent3 2 3 13" xfId="955" xr:uid="{00000000-0005-0000-0000-000098030000}"/>
    <cellStyle name="40% - Accent3 2 3 14" xfId="956" xr:uid="{00000000-0005-0000-0000-000099030000}"/>
    <cellStyle name="40% - Accent3 2 3 2" xfId="957" xr:uid="{00000000-0005-0000-0000-00009A030000}"/>
    <cellStyle name="40% - Accent3 2 3 2 10" xfId="958" xr:uid="{00000000-0005-0000-0000-00009B030000}"/>
    <cellStyle name="40% - Accent3 2 3 2 11" xfId="959" xr:uid="{00000000-0005-0000-0000-00009C030000}"/>
    <cellStyle name="40% - Accent3 2 3 2 12" xfId="960" xr:uid="{00000000-0005-0000-0000-00009D030000}"/>
    <cellStyle name="40% - Accent3 2 3 2 13" xfId="961" xr:uid="{00000000-0005-0000-0000-00009E030000}"/>
    <cellStyle name="40% - Accent3 2 3 2 2" xfId="962" xr:uid="{00000000-0005-0000-0000-00009F030000}"/>
    <cellStyle name="40% - Accent3 2 3 2 3" xfId="963" xr:uid="{00000000-0005-0000-0000-0000A0030000}"/>
    <cellStyle name="40% - Accent3 2 3 2 4" xfId="964" xr:uid="{00000000-0005-0000-0000-0000A1030000}"/>
    <cellStyle name="40% - Accent3 2 3 2 5" xfId="965" xr:uid="{00000000-0005-0000-0000-0000A2030000}"/>
    <cellStyle name="40% - Accent3 2 3 2 6" xfId="966" xr:uid="{00000000-0005-0000-0000-0000A3030000}"/>
    <cellStyle name="40% - Accent3 2 3 2 7" xfId="967" xr:uid="{00000000-0005-0000-0000-0000A4030000}"/>
    <cellStyle name="40% - Accent3 2 3 2 8" xfId="968" xr:uid="{00000000-0005-0000-0000-0000A5030000}"/>
    <cellStyle name="40% - Accent3 2 3 2 9" xfId="969" xr:uid="{00000000-0005-0000-0000-0000A6030000}"/>
    <cellStyle name="40% - Accent3 2 3 3" xfId="970" xr:uid="{00000000-0005-0000-0000-0000A7030000}"/>
    <cellStyle name="40% - Accent3 2 3 4" xfId="971" xr:uid="{00000000-0005-0000-0000-0000A8030000}"/>
    <cellStyle name="40% - Accent3 2 3 5" xfId="972" xr:uid="{00000000-0005-0000-0000-0000A9030000}"/>
    <cellStyle name="40% - Accent3 2 3 6" xfId="973" xr:uid="{00000000-0005-0000-0000-0000AA030000}"/>
    <cellStyle name="40% - Accent3 2 3 7" xfId="974" xr:uid="{00000000-0005-0000-0000-0000AB030000}"/>
    <cellStyle name="40% - Accent3 2 3 8" xfId="975" xr:uid="{00000000-0005-0000-0000-0000AC030000}"/>
    <cellStyle name="40% - Accent3 2 3 9" xfId="976" xr:uid="{00000000-0005-0000-0000-0000AD030000}"/>
    <cellStyle name="40% - Accent3 2 4" xfId="977" xr:uid="{00000000-0005-0000-0000-0000AE030000}"/>
    <cellStyle name="40% - Accent3 2 4 10" xfId="978" xr:uid="{00000000-0005-0000-0000-0000AF030000}"/>
    <cellStyle name="40% - Accent3 2 4 11" xfId="979" xr:uid="{00000000-0005-0000-0000-0000B0030000}"/>
    <cellStyle name="40% - Accent3 2 4 12" xfId="980" xr:uid="{00000000-0005-0000-0000-0000B1030000}"/>
    <cellStyle name="40% - Accent3 2 4 13" xfId="981" xr:uid="{00000000-0005-0000-0000-0000B2030000}"/>
    <cellStyle name="40% - Accent3 2 4 2" xfId="982" xr:uid="{00000000-0005-0000-0000-0000B3030000}"/>
    <cellStyle name="40% - Accent3 2 4 3" xfId="983" xr:uid="{00000000-0005-0000-0000-0000B4030000}"/>
    <cellStyle name="40% - Accent3 2 4 4" xfId="984" xr:uid="{00000000-0005-0000-0000-0000B5030000}"/>
    <cellStyle name="40% - Accent3 2 4 5" xfId="985" xr:uid="{00000000-0005-0000-0000-0000B6030000}"/>
    <cellStyle name="40% - Accent3 2 4 6" xfId="986" xr:uid="{00000000-0005-0000-0000-0000B7030000}"/>
    <cellStyle name="40% - Accent3 2 4 7" xfId="987" xr:uid="{00000000-0005-0000-0000-0000B8030000}"/>
    <cellStyle name="40% - Accent3 2 4 8" xfId="988" xr:uid="{00000000-0005-0000-0000-0000B9030000}"/>
    <cellStyle name="40% - Accent3 2 4 9" xfId="989" xr:uid="{00000000-0005-0000-0000-0000BA030000}"/>
    <cellStyle name="40% - Accent3 2 5" xfId="990" xr:uid="{00000000-0005-0000-0000-0000BB030000}"/>
    <cellStyle name="40% - Accent3 2 6" xfId="991" xr:uid="{00000000-0005-0000-0000-0000BC030000}"/>
    <cellStyle name="40% - Accent3 2 7" xfId="992" xr:uid="{00000000-0005-0000-0000-0000BD030000}"/>
    <cellStyle name="40% - Accent3 2 8" xfId="993" xr:uid="{00000000-0005-0000-0000-0000BE030000}"/>
    <cellStyle name="40% - Accent3 2 9" xfId="994" xr:uid="{00000000-0005-0000-0000-0000BF030000}"/>
    <cellStyle name="40% - Accent4 2" xfId="995" xr:uid="{00000000-0005-0000-0000-0000C0030000}"/>
    <cellStyle name="40% - Accent4 2 10" xfId="996" xr:uid="{00000000-0005-0000-0000-0000C1030000}"/>
    <cellStyle name="40% - Accent4 2 11" xfId="997" xr:uid="{00000000-0005-0000-0000-0000C2030000}"/>
    <cellStyle name="40% - Accent4 2 12" xfId="998" xr:uid="{00000000-0005-0000-0000-0000C3030000}"/>
    <cellStyle name="40% - Accent4 2 13" xfId="999" xr:uid="{00000000-0005-0000-0000-0000C4030000}"/>
    <cellStyle name="40% - Accent4 2 14" xfId="1000" xr:uid="{00000000-0005-0000-0000-0000C5030000}"/>
    <cellStyle name="40% - Accent4 2 15" xfId="1001" xr:uid="{00000000-0005-0000-0000-0000C6030000}"/>
    <cellStyle name="40% - Accent4 2 16" xfId="1002" xr:uid="{00000000-0005-0000-0000-0000C7030000}"/>
    <cellStyle name="40% - Accent4 2 17" xfId="1003" xr:uid="{00000000-0005-0000-0000-0000C8030000}"/>
    <cellStyle name="40% - Accent4 2 2" xfId="1004" xr:uid="{00000000-0005-0000-0000-0000C9030000}"/>
    <cellStyle name="40% - Accent4 2 2 10" xfId="1005" xr:uid="{00000000-0005-0000-0000-0000CA030000}"/>
    <cellStyle name="40% - Accent4 2 2 11" xfId="1006" xr:uid="{00000000-0005-0000-0000-0000CB030000}"/>
    <cellStyle name="40% - Accent4 2 2 12" xfId="1007" xr:uid="{00000000-0005-0000-0000-0000CC030000}"/>
    <cellStyle name="40% - Accent4 2 2 13" xfId="1008" xr:uid="{00000000-0005-0000-0000-0000CD030000}"/>
    <cellStyle name="40% - Accent4 2 2 14" xfId="1009" xr:uid="{00000000-0005-0000-0000-0000CE030000}"/>
    <cellStyle name="40% - Accent4 2 2 15" xfId="1010" xr:uid="{00000000-0005-0000-0000-0000CF030000}"/>
    <cellStyle name="40% - Accent4 2 2 16" xfId="1011" xr:uid="{00000000-0005-0000-0000-0000D0030000}"/>
    <cellStyle name="40% - Accent4 2 2 2" xfId="1012" xr:uid="{00000000-0005-0000-0000-0000D1030000}"/>
    <cellStyle name="40% - Accent4 2 2 2 10" xfId="1013" xr:uid="{00000000-0005-0000-0000-0000D2030000}"/>
    <cellStyle name="40% - Accent4 2 2 2 11" xfId="1014" xr:uid="{00000000-0005-0000-0000-0000D3030000}"/>
    <cellStyle name="40% - Accent4 2 2 2 12" xfId="1015" xr:uid="{00000000-0005-0000-0000-0000D4030000}"/>
    <cellStyle name="40% - Accent4 2 2 2 13" xfId="1016" xr:uid="{00000000-0005-0000-0000-0000D5030000}"/>
    <cellStyle name="40% - Accent4 2 2 2 14" xfId="1017" xr:uid="{00000000-0005-0000-0000-0000D6030000}"/>
    <cellStyle name="40% - Accent4 2 2 2 2" xfId="1018" xr:uid="{00000000-0005-0000-0000-0000D7030000}"/>
    <cellStyle name="40% - Accent4 2 2 2 2 10" xfId="1019" xr:uid="{00000000-0005-0000-0000-0000D8030000}"/>
    <cellStyle name="40% - Accent4 2 2 2 2 11" xfId="1020" xr:uid="{00000000-0005-0000-0000-0000D9030000}"/>
    <cellStyle name="40% - Accent4 2 2 2 2 12" xfId="1021" xr:uid="{00000000-0005-0000-0000-0000DA030000}"/>
    <cellStyle name="40% - Accent4 2 2 2 2 13" xfId="1022" xr:uid="{00000000-0005-0000-0000-0000DB030000}"/>
    <cellStyle name="40% - Accent4 2 2 2 2 2" xfId="1023" xr:uid="{00000000-0005-0000-0000-0000DC030000}"/>
    <cellStyle name="40% - Accent4 2 2 2 2 3" xfId="1024" xr:uid="{00000000-0005-0000-0000-0000DD030000}"/>
    <cellStyle name="40% - Accent4 2 2 2 2 4" xfId="1025" xr:uid="{00000000-0005-0000-0000-0000DE030000}"/>
    <cellStyle name="40% - Accent4 2 2 2 2 5" xfId="1026" xr:uid="{00000000-0005-0000-0000-0000DF030000}"/>
    <cellStyle name="40% - Accent4 2 2 2 2 6" xfId="1027" xr:uid="{00000000-0005-0000-0000-0000E0030000}"/>
    <cellStyle name="40% - Accent4 2 2 2 2 7" xfId="1028" xr:uid="{00000000-0005-0000-0000-0000E1030000}"/>
    <cellStyle name="40% - Accent4 2 2 2 2 8" xfId="1029" xr:uid="{00000000-0005-0000-0000-0000E2030000}"/>
    <cellStyle name="40% - Accent4 2 2 2 2 9" xfId="1030" xr:uid="{00000000-0005-0000-0000-0000E3030000}"/>
    <cellStyle name="40% - Accent4 2 2 2 3" xfId="1031" xr:uid="{00000000-0005-0000-0000-0000E4030000}"/>
    <cellStyle name="40% - Accent4 2 2 2 4" xfId="1032" xr:uid="{00000000-0005-0000-0000-0000E5030000}"/>
    <cellStyle name="40% - Accent4 2 2 2 5" xfId="1033" xr:uid="{00000000-0005-0000-0000-0000E6030000}"/>
    <cellStyle name="40% - Accent4 2 2 2 6" xfId="1034" xr:uid="{00000000-0005-0000-0000-0000E7030000}"/>
    <cellStyle name="40% - Accent4 2 2 2 7" xfId="1035" xr:uid="{00000000-0005-0000-0000-0000E8030000}"/>
    <cellStyle name="40% - Accent4 2 2 2 8" xfId="1036" xr:uid="{00000000-0005-0000-0000-0000E9030000}"/>
    <cellStyle name="40% - Accent4 2 2 2 9" xfId="1037" xr:uid="{00000000-0005-0000-0000-0000EA030000}"/>
    <cellStyle name="40% - Accent4 2 2 3" xfId="1038" xr:uid="{00000000-0005-0000-0000-0000EB030000}"/>
    <cellStyle name="40% - Accent4 2 2 3 10" xfId="1039" xr:uid="{00000000-0005-0000-0000-0000EC030000}"/>
    <cellStyle name="40% - Accent4 2 2 3 11" xfId="1040" xr:uid="{00000000-0005-0000-0000-0000ED030000}"/>
    <cellStyle name="40% - Accent4 2 2 3 12" xfId="1041" xr:uid="{00000000-0005-0000-0000-0000EE030000}"/>
    <cellStyle name="40% - Accent4 2 2 3 13" xfId="1042" xr:uid="{00000000-0005-0000-0000-0000EF030000}"/>
    <cellStyle name="40% - Accent4 2 2 3 2" xfId="1043" xr:uid="{00000000-0005-0000-0000-0000F0030000}"/>
    <cellStyle name="40% - Accent4 2 2 3 3" xfId="1044" xr:uid="{00000000-0005-0000-0000-0000F1030000}"/>
    <cellStyle name="40% - Accent4 2 2 3 4" xfId="1045" xr:uid="{00000000-0005-0000-0000-0000F2030000}"/>
    <cellStyle name="40% - Accent4 2 2 3 5" xfId="1046" xr:uid="{00000000-0005-0000-0000-0000F3030000}"/>
    <cellStyle name="40% - Accent4 2 2 3 6" xfId="1047" xr:uid="{00000000-0005-0000-0000-0000F4030000}"/>
    <cellStyle name="40% - Accent4 2 2 3 7" xfId="1048" xr:uid="{00000000-0005-0000-0000-0000F5030000}"/>
    <cellStyle name="40% - Accent4 2 2 3 8" xfId="1049" xr:uid="{00000000-0005-0000-0000-0000F6030000}"/>
    <cellStyle name="40% - Accent4 2 2 3 9" xfId="1050" xr:uid="{00000000-0005-0000-0000-0000F7030000}"/>
    <cellStyle name="40% - Accent4 2 2 4" xfId="1051" xr:uid="{00000000-0005-0000-0000-0000F8030000}"/>
    <cellStyle name="40% - Accent4 2 2 5" xfId="1052" xr:uid="{00000000-0005-0000-0000-0000F9030000}"/>
    <cellStyle name="40% - Accent4 2 2 6" xfId="1053" xr:uid="{00000000-0005-0000-0000-0000FA030000}"/>
    <cellStyle name="40% - Accent4 2 2 7" xfId="1054" xr:uid="{00000000-0005-0000-0000-0000FB030000}"/>
    <cellStyle name="40% - Accent4 2 2 8" xfId="1055" xr:uid="{00000000-0005-0000-0000-0000FC030000}"/>
    <cellStyle name="40% - Accent4 2 2 9" xfId="1056" xr:uid="{00000000-0005-0000-0000-0000FD030000}"/>
    <cellStyle name="40% - Accent4 2 3" xfId="1057" xr:uid="{00000000-0005-0000-0000-0000FE030000}"/>
    <cellStyle name="40% - Accent4 2 3 10" xfId="1058" xr:uid="{00000000-0005-0000-0000-0000FF030000}"/>
    <cellStyle name="40% - Accent4 2 3 11" xfId="1059" xr:uid="{00000000-0005-0000-0000-000000040000}"/>
    <cellStyle name="40% - Accent4 2 3 12" xfId="1060" xr:uid="{00000000-0005-0000-0000-000001040000}"/>
    <cellStyle name="40% - Accent4 2 3 13" xfId="1061" xr:uid="{00000000-0005-0000-0000-000002040000}"/>
    <cellStyle name="40% - Accent4 2 3 14" xfId="1062" xr:uid="{00000000-0005-0000-0000-000003040000}"/>
    <cellStyle name="40% - Accent4 2 3 2" xfId="1063" xr:uid="{00000000-0005-0000-0000-000004040000}"/>
    <cellStyle name="40% - Accent4 2 3 2 10" xfId="1064" xr:uid="{00000000-0005-0000-0000-000005040000}"/>
    <cellStyle name="40% - Accent4 2 3 2 11" xfId="1065" xr:uid="{00000000-0005-0000-0000-000006040000}"/>
    <cellStyle name="40% - Accent4 2 3 2 12" xfId="1066" xr:uid="{00000000-0005-0000-0000-000007040000}"/>
    <cellStyle name="40% - Accent4 2 3 2 13" xfId="1067" xr:uid="{00000000-0005-0000-0000-000008040000}"/>
    <cellStyle name="40% - Accent4 2 3 2 2" xfId="1068" xr:uid="{00000000-0005-0000-0000-000009040000}"/>
    <cellStyle name="40% - Accent4 2 3 2 3" xfId="1069" xr:uid="{00000000-0005-0000-0000-00000A040000}"/>
    <cellStyle name="40% - Accent4 2 3 2 4" xfId="1070" xr:uid="{00000000-0005-0000-0000-00000B040000}"/>
    <cellStyle name="40% - Accent4 2 3 2 5" xfId="1071" xr:uid="{00000000-0005-0000-0000-00000C040000}"/>
    <cellStyle name="40% - Accent4 2 3 2 6" xfId="1072" xr:uid="{00000000-0005-0000-0000-00000D040000}"/>
    <cellStyle name="40% - Accent4 2 3 2 7" xfId="1073" xr:uid="{00000000-0005-0000-0000-00000E040000}"/>
    <cellStyle name="40% - Accent4 2 3 2 8" xfId="1074" xr:uid="{00000000-0005-0000-0000-00000F040000}"/>
    <cellStyle name="40% - Accent4 2 3 2 9" xfId="1075" xr:uid="{00000000-0005-0000-0000-000010040000}"/>
    <cellStyle name="40% - Accent4 2 3 3" xfId="1076" xr:uid="{00000000-0005-0000-0000-000011040000}"/>
    <cellStyle name="40% - Accent4 2 3 4" xfId="1077" xr:uid="{00000000-0005-0000-0000-000012040000}"/>
    <cellStyle name="40% - Accent4 2 3 5" xfId="1078" xr:uid="{00000000-0005-0000-0000-000013040000}"/>
    <cellStyle name="40% - Accent4 2 3 6" xfId="1079" xr:uid="{00000000-0005-0000-0000-000014040000}"/>
    <cellStyle name="40% - Accent4 2 3 7" xfId="1080" xr:uid="{00000000-0005-0000-0000-000015040000}"/>
    <cellStyle name="40% - Accent4 2 3 8" xfId="1081" xr:uid="{00000000-0005-0000-0000-000016040000}"/>
    <cellStyle name="40% - Accent4 2 3 9" xfId="1082" xr:uid="{00000000-0005-0000-0000-000017040000}"/>
    <cellStyle name="40% - Accent4 2 4" xfId="1083" xr:uid="{00000000-0005-0000-0000-000018040000}"/>
    <cellStyle name="40% - Accent4 2 4 10" xfId="1084" xr:uid="{00000000-0005-0000-0000-000019040000}"/>
    <cellStyle name="40% - Accent4 2 4 11" xfId="1085" xr:uid="{00000000-0005-0000-0000-00001A040000}"/>
    <cellStyle name="40% - Accent4 2 4 12" xfId="1086" xr:uid="{00000000-0005-0000-0000-00001B040000}"/>
    <cellStyle name="40% - Accent4 2 4 13" xfId="1087" xr:uid="{00000000-0005-0000-0000-00001C040000}"/>
    <cellStyle name="40% - Accent4 2 4 2" xfId="1088" xr:uid="{00000000-0005-0000-0000-00001D040000}"/>
    <cellStyle name="40% - Accent4 2 4 3" xfId="1089" xr:uid="{00000000-0005-0000-0000-00001E040000}"/>
    <cellStyle name="40% - Accent4 2 4 4" xfId="1090" xr:uid="{00000000-0005-0000-0000-00001F040000}"/>
    <cellStyle name="40% - Accent4 2 4 5" xfId="1091" xr:uid="{00000000-0005-0000-0000-000020040000}"/>
    <cellStyle name="40% - Accent4 2 4 6" xfId="1092" xr:uid="{00000000-0005-0000-0000-000021040000}"/>
    <cellStyle name="40% - Accent4 2 4 7" xfId="1093" xr:uid="{00000000-0005-0000-0000-000022040000}"/>
    <cellStyle name="40% - Accent4 2 4 8" xfId="1094" xr:uid="{00000000-0005-0000-0000-000023040000}"/>
    <cellStyle name="40% - Accent4 2 4 9" xfId="1095" xr:uid="{00000000-0005-0000-0000-000024040000}"/>
    <cellStyle name="40% - Accent4 2 5" xfId="1096" xr:uid="{00000000-0005-0000-0000-000025040000}"/>
    <cellStyle name="40% - Accent4 2 6" xfId="1097" xr:uid="{00000000-0005-0000-0000-000026040000}"/>
    <cellStyle name="40% - Accent4 2 7" xfId="1098" xr:uid="{00000000-0005-0000-0000-000027040000}"/>
    <cellStyle name="40% - Accent4 2 8" xfId="1099" xr:uid="{00000000-0005-0000-0000-000028040000}"/>
    <cellStyle name="40% - Accent4 2 9" xfId="1100" xr:uid="{00000000-0005-0000-0000-000029040000}"/>
    <cellStyle name="40% - Accent5 2" xfId="1101" xr:uid="{00000000-0005-0000-0000-00002A040000}"/>
    <cellStyle name="40% - Accent5 2 10" xfId="1102" xr:uid="{00000000-0005-0000-0000-00002B040000}"/>
    <cellStyle name="40% - Accent5 2 11" xfId="1103" xr:uid="{00000000-0005-0000-0000-00002C040000}"/>
    <cellStyle name="40% - Accent5 2 12" xfId="1104" xr:uid="{00000000-0005-0000-0000-00002D040000}"/>
    <cellStyle name="40% - Accent5 2 13" xfId="1105" xr:uid="{00000000-0005-0000-0000-00002E040000}"/>
    <cellStyle name="40% - Accent5 2 14" xfId="1106" xr:uid="{00000000-0005-0000-0000-00002F040000}"/>
    <cellStyle name="40% - Accent5 2 15" xfId="1107" xr:uid="{00000000-0005-0000-0000-000030040000}"/>
    <cellStyle name="40% - Accent5 2 16" xfId="1108" xr:uid="{00000000-0005-0000-0000-000031040000}"/>
    <cellStyle name="40% - Accent5 2 17" xfId="1109" xr:uid="{00000000-0005-0000-0000-000032040000}"/>
    <cellStyle name="40% - Accent5 2 2" xfId="1110" xr:uid="{00000000-0005-0000-0000-000033040000}"/>
    <cellStyle name="40% - Accent5 2 2 10" xfId="1111" xr:uid="{00000000-0005-0000-0000-000034040000}"/>
    <cellStyle name="40% - Accent5 2 2 11" xfId="1112" xr:uid="{00000000-0005-0000-0000-000035040000}"/>
    <cellStyle name="40% - Accent5 2 2 12" xfId="1113" xr:uid="{00000000-0005-0000-0000-000036040000}"/>
    <cellStyle name="40% - Accent5 2 2 13" xfId="1114" xr:uid="{00000000-0005-0000-0000-000037040000}"/>
    <cellStyle name="40% - Accent5 2 2 14" xfId="1115" xr:uid="{00000000-0005-0000-0000-000038040000}"/>
    <cellStyle name="40% - Accent5 2 2 15" xfId="1116" xr:uid="{00000000-0005-0000-0000-000039040000}"/>
    <cellStyle name="40% - Accent5 2 2 16" xfId="1117" xr:uid="{00000000-0005-0000-0000-00003A040000}"/>
    <cellStyle name="40% - Accent5 2 2 2" xfId="1118" xr:uid="{00000000-0005-0000-0000-00003B040000}"/>
    <cellStyle name="40% - Accent5 2 2 2 10" xfId="1119" xr:uid="{00000000-0005-0000-0000-00003C040000}"/>
    <cellStyle name="40% - Accent5 2 2 2 11" xfId="1120" xr:uid="{00000000-0005-0000-0000-00003D040000}"/>
    <cellStyle name="40% - Accent5 2 2 2 12" xfId="1121" xr:uid="{00000000-0005-0000-0000-00003E040000}"/>
    <cellStyle name="40% - Accent5 2 2 2 13" xfId="1122" xr:uid="{00000000-0005-0000-0000-00003F040000}"/>
    <cellStyle name="40% - Accent5 2 2 2 14" xfId="1123" xr:uid="{00000000-0005-0000-0000-000040040000}"/>
    <cellStyle name="40% - Accent5 2 2 2 2" xfId="1124" xr:uid="{00000000-0005-0000-0000-000041040000}"/>
    <cellStyle name="40% - Accent5 2 2 2 2 10" xfId="1125" xr:uid="{00000000-0005-0000-0000-000042040000}"/>
    <cellStyle name="40% - Accent5 2 2 2 2 11" xfId="1126" xr:uid="{00000000-0005-0000-0000-000043040000}"/>
    <cellStyle name="40% - Accent5 2 2 2 2 12" xfId="1127" xr:uid="{00000000-0005-0000-0000-000044040000}"/>
    <cellStyle name="40% - Accent5 2 2 2 2 13" xfId="1128" xr:uid="{00000000-0005-0000-0000-000045040000}"/>
    <cellStyle name="40% - Accent5 2 2 2 2 2" xfId="1129" xr:uid="{00000000-0005-0000-0000-000046040000}"/>
    <cellStyle name="40% - Accent5 2 2 2 2 3" xfId="1130" xr:uid="{00000000-0005-0000-0000-000047040000}"/>
    <cellStyle name="40% - Accent5 2 2 2 2 4" xfId="1131" xr:uid="{00000000-0005-0000-0000-000048040000}"/>
    <cellStyle name="40% - Accent5 2 2 2 2 5" xfId="1132" xr:uid="{00000000-0005-0000-0000-000049040000}"/>
    <cellStyle name="40% - Accent5 2 2 2 2 6" xfId="1133" xr:uid="{00000000-0005-0000-0000-00004A040000}"/>
    <cellStyle name="40% - Accent5 2 2 2 2 7" xfId="1134" xr:uid="{00000000-0005-0000-0000-00004B040000}"/>
    <cellStyle name="40% - Accent5 2 2 2 2 8" xfId="1135" xr:uid="{00000000-0005-0000-0000-00004C040000}"/>
    <cellStyle name="40% - Accent5 2 2 2 2 9" xfId="1136" xr:uid="{00000000-0005-0000-0000-00004D040000}"/>
    <cellStyle name="40% - Accent5 2 2 2 3" xfId="1137" xr:uid="{00000000-0005-0000-0000-00004E040000}"/>
    <cellStyle name="40% - Accent5 2 2 2 4" xfId="1138" xr:uid="{00000000-0005-0000-0000-00004F040000}"/>
    <cellStyle name="40% - Accent5 2 2 2 5" xfId="1139" xr:uid="{00000000-0005-0000-0000-000050040000}"/>
    <cellStyle name="40% - Accent5 2 2 2 6" xfId="1140" xr:uid="{00000000-0005-0000-0000-000051040000}"/>
    <cellStyle name="40% - Accent5 2 2 2 7" xfId="1141" xr:uid="{00000000-0005-0000-0000-000052040000}"/>
    <cellStyle name="40% - Accent5 2 2 2 8" xfId="1142" xr:uid="{00000000-0005-0000-0000-000053040000}"/>
    <cellStyle name="40% - Accent5 2 2 2 9" xfId="1143" xr:uid="{00000000-0005-0000-0000-000054040000}"/>
    <cellStyle name="40% - Accent5 2 2 3" xfId="1144" xr:uid="{00000000-0005-0000-0000-000055040000}"/>
    <cellStyle name="40% - Accent5 2 2 3 10" xfId="1145" xr:uid="{00000000-0005-0000-0000-000056040000}"/>
    <cellStyle name="40% - Accent5 2 2 3 11" xfId="1146" xr:uid="{00000000-0005-0000-0000-000057040000}"/>
    <cellStyle name="40% - Accent5 2 2 3 12" xfId="1147" xr:uid="{00000000-0005-0000-0000-000058040000}"/>
    <cellStyle name="40% - Accent5 2 2 3 13" xfId="1148" xr:uid="{00000000-0005-0000-0000-000059040000}"/>
    <cellStyle name="40% - Accent5 2 2 3 2" xfId="1149" xr:uid="{00000000-0005-0000-0000-00005A040000}"/>
    <cellStyle name="40% - Accent5 2 2 3 3" xfId="1150" xr:uid="{00000000-0005-0000-0000-00005B040000}"/>
    <cellStyle name="40% - Accent5 2 2 3 4" xfId="1151" xr:uid="{00000000-0005-0000-0000-00005C040000}"/>
    <cellStyle name="40% - Accent5 2 2 3 5" xfId="1152" xr:uid="{00000000-0005-0000-0000-00005D040000}"/>
    <cellStyle name="40% - Accent5 2 2 3 6" xfId="1153" xr:uid="{00000000-0005-0000-0000-00005E040000}"/>
    <cellStyle name="40% - Accent5 2 2 3 7" xfId="1154" xr:uid="{00000000-0005-0000-0000-00005F040000}"/>
    <cellStyle name="40% - Accent5 2 2 3 8" xfId="1155" xr:uid="{00000000-0005-0000-0000-000060040000}"/>
    <cellStyle name="40% - Accent5 2 2 3 9" xfId="1156" xr:uid="{00000000-0005-0000-0000-000061040000}"/>
    <cellStyle name="40% - Accent5 2 2 4" xfId="1157" xr:uid="{00000000-0005-0000-0000-000062040000}"/>
    <cellStyle name="40% - Accent5 2 2 5" xfId="1158" xr:uid="{00000000-0005-0000-0000-000063040000}"/>
    <cellStyle name="40% - Accent5 2 2 6" xfId="1159" xr:uid="{00000000-0005-0000-0000-000064040000}"/>
    <cellStyle name="40% - Accent5 2 2 7" xfId="1160" xr:uid="{00000000-0005-0000-0000-000065040000}"/>
    <cellStyle name="40% - Accent5 2 2 8" xfId="1161" xr:uid="{00000000-0005-0000-0000-000066040000}"/>
    <cellStyle name="40% - Accent5 2 2 9" xfId="1162" xr:uid="{00000000-0005-0000-0000-000067040000}"/>
    <cellStyle name="40% - Accent5 2 3" xfId="1163" xr:uid="{00000000-0005-0000-0000-000068040000}"/>
    <cellStyle name="40% - Accent5 2 3 10" xfId="1164" xr:uid="{00000000-0005-0000-0000-000069040000}"/>
    <cellStyle name="40% - Accent5 2 3 11" xfId="1165" xr:uid="{00000000-0005-0000-0000-00006A040000}"/>
    <cellStyle name="40% - Accent5 2 3 12" xfId="1166" xr:uid="{00000000-0005-0000-0000-00006B040000}"/>
    <cellStyle name="40% - Accent5 2 3 13" xfId="1167" xr:uid="{00000000-0005-0000-0000-00006C040000}"/>
    <cellStyle name="40% - Accent5 2 3 14" xfId="1168" xr:uid="{00000000-0005-0000-0000-00006D040000}"/>
    <cellStyle name="40% - Accent5 2 3 2" xfId="1169" xr:uid="{00000000-0005-0000-0000-00006E040000}"/>
    <cellStyle name="40% - Accent5 2 3 2 10" xfId="1170" xr:uid="{00000000-0005-0000-0000-00006F040000}"/>
    <cellStyle name="40% - Accent5 2 3 2 11" xfId="1171" xr:uid="{00000000-0005-0000-0000-000070040000}"/>
    <cellStyle name="40% - Accent5 2 3 2 12" xfId="1172" xr:uid="{00000000-0005-0000-0000-000071040000}"/>
    <cellStyle name="40% - Accent5 2 3 2 13" xfId="1173" xr:uid="{00000000-0005-0000-0000-000072040000}"/>
    <cellStyle name="40% - Accent5 2 3 2 2" xfId="1174" xr:uid="{00000000-0005-0000-0000-000073040000}"/>
    <cellStyle name="40% - Accent5 2 3 2 3" xfId="1175" xr:uid="{00000000-0005-0000-0000-000074040000}"/>
    <cellStyle name="40% - Accent5 2 3 2 4" xfId="1176" xr:uid="{00000000-0005-0000-0000-000075040000}"/>
    <cellStyle name="40% - Accent5 2 3 2 5" xfId="1177" xr:uid="{00000000-0005-0000-0000-000076040000}"/>
    <cellStyle name="40% - Accent5 2 3 2 6" xfId="1178" xr:uid="{00000000-0005-0000-0000-000077040000}"/>
    <cellStyle name="40% - Accent5 2 3 2 7" xfId="1179" xr:uid="{00000000-0005-0000-0000-000078040000}"/>
    <cellStyle name="40% - Accent5 2 3 2 8" xfId="1180" xr:uid="{00000000-0005-0000-0000-000079040000}"/>
    <cellStyle name="40% - Accent5 2 3 2 9" xfId="1181" xr:uid="{00000000-0005-0000-0000-00007A040000}"/>
    <cellStyle name="40% - Accent5 2 3 3" xfId="1182" xr:uid="{00000000-0005-0000-0000-00007B040000}"/>
    <cellStyle name="40% - Accent5 2 3 4" xfId="1183" xr:uid="{00000000-0005-0000-0000-00007C040000}"/>
    <cellStyle name="40% - Accent5 2 3 5" xfId="1184" xr:uid="{00000000-0005-0000-0000-00007D040000}"/>
    <cellStyle name="40% - Accent5 2 3 6" xfId="1185" xr:uid="{00000000-0005-0000-0000-00007E040000}"/>
    <cellStyle name="40% - Accent5 2 3 7" xfId="1186" xr:uid="{00000000-0005-0000-0000-00007F040000}"/>
    <cellStyle name="40% - Accent5 2 3 8" xfId="1187" xr:uid="{00000000-0005-0000-0000-000080040000}"/>
    <cellStyle name="40% - Accent5 2 3 9" xfId="1188" xr:uid="{00000000-0005-0000-0000-000081040000}"/>
    <cellStyle name="40% - Accent5 2 4" xfId="1189" xr:uid="{00000000-0005-0000-0000-000082040000}"/>
    <cellStyle name="40% - Accent5 2 4 10" xfId="1190" xr:uid="{00000000-0005-0000-0000-000083040000}"/>
    <cellStyle name="40% - Accent5 2 4 11" xfId="1191" xr:uid="{00000000-0005-0000-0000-000084040000}"/>
    <cellStyle name="40% - Accent5 2 4 12" xfId="1192" xr:uid="{00000000-0005-0000-0000-000085040000}"/>
    <cellStyle name="40% - Accent5 2 4 13" xfId="1193" xr:uid="{00000000-0005-0000-0000-000086040000}"/>
    <cellStyle name="40% - Accent5 2 4 2" xfId="1194" xr:uid="{00000000-0005-0000-0000-000087040000}"/>
    <cellStyle name="40% - Accent5 2 4 3" xfId="1195" xr:uid="{00000000-0005-0000-0000-000088040000}"/>
    <cellStyle name="40% - Accent5 2 4 4" xfId="1196" xr:uid="{00000000-0005-0000-0000-000089040000}"/>
    <cellStyle name="40% - Accent5 2 4 5" xfId="1197" xr:uid="{00000000-0005-0000-0000-00008A040000}"/>
    <cellStyle name="40% - Accent5 2 4 6" xfId="1198" xr:uid="{00000000-0005-0000-0000-00008B040000}"/>
    <cellStyle name="40% - Accent5 2 4 7" xfId="1199" xr:uid="{00000000-0005-0000-0000-00008C040000}"/>
    <cellStyle name="40% - Accent5 2 4 8" xfId="1200" xr:uid="{00000000-0005-0000-0000-00008D040000}"/>
    <cellStyle name="40% - Accent5 2 4 9" xfId="1201" xr:uid="{00000000-0005-0000-0000-00008E040000}"/>
    <cellStyle name="40% - Accent5 2 5" xfId="1202" xr:uid="{00000000-0005-0000-0000-00008F040000}"/>
    <cellStyle name="40% - Accent5 2 6" xfId="1203" xr:uid="{00000000-0005-0000-0000-000090040000}"/>
    <cellStyle name="40% - Accent5 2 7" xfId="1204" xr:uid="{00000000-0005-0000-0000-000091040000}"/>
    <cellStyle name="40% - Accent5 2 8" xfId="1205" xr:uid="{00000000-0005-0000-0000-000092040000}"/>
    <cellStyle name="40% - Accent5 2 9" xfId="1206" xr:uid="{00000000-0005-0000-0000-000093040000}"/>
    <cellStyle name="40% - Accent6 2" xfId="1207" xr:uid="{00000000-0005-0000-0000-000094040000}"/>
    <cellStyle name="40% - Accent6 2 10" xfId="1208" xr:uid="{00000000-0005-0000-0000-000095040000}"/>
    <cellStyle name="40% - Accent6 2 11" xfId="1209" xr:uid="{00000000-0005-0000-0000-000096040000}"/>
    <cellStyle name="40% - Accent6 2 12" xfId="1210" xr:uid="{00000000-0005-0000-0000-000097040000}"/>
    <cellStyle name="40% - Accent6 2 13" xfId="1211" xr:uid="{00000000-0005-0000-0000-000098040000}"/>
    <cellStyle name="40% - Accent6 2 14" xfId="1212" xr:uid="{00000000-0005-0000-0000-000099040000}"/>
    <cellStyle name="40% - Accent6 2 15" xfId="1213" xr:uid="{00000000-0005-0000-0000-00009A040000}"/>
    <cellStyle name="40% - Accent6 2 16" xfId="1214" xr:uid="{00000000-0005-0000-0000-00009B040000}"/>
    <cellStyle name="40% - Accent6 2 17" xfId="1215" xr:uid="{00000000-0005-0000-0000-00009C040000}"/>
    <cellStyle name="40% - Accent6 2 2" xfId="1216" xr:uid="{00000000-0005-0000-0000-00009D040000}"/>
    <cellStyle name="40% - Accent6 2 2 10" xfId="1217" xr:uid="{00000000-0005-0000-0000-00009E040000}"/>
    <cellStyle name="40% - Accent6 2 2 11" xfId="1218" xr:uid="{00000000-0005-0000-0000-00009F040000}"/>
    <cellStyle name="40% - Accent6 2 2 12" xfId="1219" xr:uid="{00000000-0005-0000-0000-0000A0040000}"/>
    <cellStyle name="40% - Accent6 2 2 13" xfId="1220" xr:uid="{00000000-0005-0000-0000-0000A1040000}"/>
    <cellStyle name="40% - Accent6 2 2 14" xfId="1221" xr:uid="{00000000-0005-0000-0000-0000A2040000}"/>
    <cellStyle name="40% - Accent6 2 2 15" xfId="1222" xr:uid="{00000000-0005-0000-0000-0000A3040000}"/>
    <cellStyle name="40% - Accent6 2 2 16" xfId="1223" xr:uid="{00000000-0005-0000-0000-0000A4040000}"/>
    <cellStyle name="40% - Accent6 2 2 2" xfId="1224" xr:uid="{00000000-0005-0000-0000-0000A5040000}"/>
    <cellStyle name="40% - Accent6 2 2 2 10" xfId="1225" xr:uid="{00000000-0005-0000-0000-0000A6040000}"/>
    <cellStyle name="40% - Accent6 2 2 2 11" xfId="1226" xr:uid="{00000000-0005-0000-0000-0000A7040000}"/>
    <cellStyle name="40% - Accent6 2 2 2 12" xfId="1227" xr:uid="{00000000-0005-0000-0000-0000A8040000}"/>
    <cellStyle name="40% - Accent6 2 2 2 13" xfId="1228" xr:uid="{00000000-0005-0000-0000-0000A9040000}"/>
    <cellStyle name="40% - Accent6 2 2 2 14" xfId="1229" xr:uid="{00000000-0005-0000-0000-0000AA040000}"/>
    <cellStyle name="40% - Accent6 2 2 2 2" xfId="1230" xr:uid="{00000000-0005-0000-0000-0000AB040000}"/>
    <cellStyle name="40% - Accent6 2 2 2 2 10" xfId="1231" xr:uid="{00000000-0005-0000-0000-0000AC040000}"/>
    <cellStyle name="40% - Accent6 2 2 2 2 11" xfId="1232" xr:uid="{00000000-0005-0000-0000-0000AD040000}"/>
    <cellStyle name="40% - Accent6 2 2 2 2 12" xfId="1233" xr:uid="{00000000-0005-0000-0000-0000AE040000}"/>
    <cellStyle name="40% - Accent6 2 2 2 2 13" xfId="1234" xr:uid="{00000000-0005-0000-0000-0000AF040000}"/>
    <cellStyle name="40% - Accent6 2 2 2 2 2" xfId="1235" xr:uid="{00000000-0005-0000-0000-0000B0040000}"/>
    <cellStyle name="40% - Accent6 2 2 2 2 3" xfId="1236" xr:uid="{00000000-0005-0000-0000-0000B1040000}"/>
    <cellStyle name="40% - Accent6 2 2 2 2 4" xfId="1237" xr:uid="{00000000-0005-0000-0000-0000B2040000}"/>
    <cellStyle name="40% - Accent6 2 2 2 2 5" xfId="1238" xr:uid="{00000000-0005-0000-0000-0000B3040000}"/>
    <cellStyle name="40% - Accent6 2 2 2 2 6" xfId="1239" xr:uid="{00000000-0005-0000-0000-0000B4040000}"/>
    <cellStyle name="40% - Accent6 2 2 2 2 7" xfId="1240" xr:uid="{00000000-0005-0000-0000-0000B5040000}"/>
    <cellStyle name="40% - Accent6 2 2 2 2 8" xfId="1241" xr:uid="{00000000-0005-0000-0000-0000B6040000}"/>
    <cellStyle name="40% - Accent6 2 2 2 2 9" xfId="1242" xr:uid="{00000000-0005-0000-0000-0000B7040000}"/>
    <cellStyle name="40% - Accent6 2 2 2 3" xfId="1243" xr:uid="{00000000-0005-0000-0000-0000B8040000}"/>
    <cellStyle name="40% - Accent6 2 2 2 4" xfId="1244" xr:uid="{00000000-0005-0000-0000-0000B9040000}"/>
    <cellStyle name="40% - Accent6 2 2 2 5" xfId="1245" xr:uid="{00000000-0005-0000-0000-0000BA040000}"/>
    <cellStyle name="40% - Accent6 2 2 2 6" xfId="1246" xr:uid="{00000000-0005-0000-0000-0000BB040000}"/>
    <cellStyle name="40% - Accent6 2 2 2 7" xfId="1247" xr:uid="{00000000-0005-0000-0000-0000BC040000}"/>
    <cellStyle name="40% - Accent6 2 2 2 8" xfId="1248" xr:uid="{00000000-0005-0000-0000-0000BD040000}"/>
    <cellStyle name="40% - Accent6 2 2 2 9" xfId="1249" xr:uid="{00000000-0005-0000-0000-0000BE040000}"/>
    <cellStyle name="40% - Accent6 2 2 3" xfId="1250" xr:uid="{00000000-0005-0000-0000-0000BF040000}"/>
    <cellStyle name="40% - Accent6 2 2 3 10" xfId="1251" xr:uid="{00000000-0005-0000-0000-0000C0040000}"/>
    <cellStyle name="40% - Accent6 2 2 3 11" xfId="1252" xr:uid="{00000000-0005-0000-0000-0000C1040000}"/>
    <cellStyle name="40% - Accent6 2 2 3 12" xfId="1253" xr:uid="{00000000-0005-0000-0000-0000C2040000}"/>
    <cellStyle name="40% - Accent6 2 2 3 13" xfId="1254" xr:uid="{00000000-0005-0000-0000-0000C3040000}"/>
    <cellStyle name="40% - Accent6 2 2 3 2" xfId="1255" xr:uid="{00000000-0005-0000-0000-0000C4040000}"/>
    <cellStyle name="40% - Accent6 2 2 3 3" xfId="1256" xr:uid="{00000000-0005-0000-0000-0000C5040000}"/>
    <cellStyle name="40% - Accent6 2 2 3 4" xfId="1257" xr:uid="{00000000-0005-0000-0000-0000C6040000}"/>
    <cellStyle name="40% - Accent6 2 2 3 5" xfId="1258" xr:uid="{00000000-0005-0000-0000-0000C7040000}"/>
    <cellStyle name="40% - Accent6 2 2 3 6" xfId="1259" xr:uid="{00000000-0005-0000-0000-0000C8040000}"/>
    <cellStyle name="40% - Accent6 2 2 3 7" xfId="1260" xr:uid="{00000000-0005-0000-0000-0000C9040000}"/>
    <cellStyle name="40% - Accent6 2 2 3 8" xfId="1261" xr:uid="{00000000-0005-0000-0000-0000CA040000}"/>
    <cellStyle name="40% - Accent6 2 2 3 9" xfId="1262" xr:uid="{00000000-0005-0000-0000-0000CB040000}"/>
    <cellStyle name="40% - Accent6 2 2 4" xfId="1263" xr:uid="{00000000-0005-0000-0000-0000CC040000}"/>
    <cellStyle name="40% - Accent6 2 2 5" xfId="1264" xr:uid="{00000000-0005-0000-0000-0000CD040000}"/>
    <cellStyle name="40% - Accent6 2 2 6" xfId="1265" xr:uid="{00000000-0005-0000-0000-0000CE040000}"/>
    <cellStyle name="40% - Accent6 2 2 7" xfId="1266" xr:uid="{00000000-0005-0000-0000-0000CF040000}"/>
    <cellStyle name="40% - Accent6 2 2 8" xfId="1267" xr:uid="{00000000-0005-0000-0000-0000D0040000}"/>
    <cellStyle name="40% - Accent6 2 2 9" xfId="1268" xr:uid="{00000000-0005-0000-0000-0000D1040000}"/>
    <cellStyle name="40% - Accent6 2 3" xfId="1269" xr:uid="{00000000-0005-0000-0000-0000D2040000}"/>
    <cellStyle name="40% - Accent6 2 3 10" xfId="1270" xr:uid="{00000000-0005-0000-0000-0000D3040000}"/>
    <cellStyle name="40% - Accent6 2 3 11" xfId="1271" xr:uid="{00000000-0005-0000-0000-0000D4040000}"/>
    <cellStyle name="40% - Accent6 2 3 12" xfId="1272" xr:uid="{00000000-0005-0000-0000-0000D5040000}"/>
    <cellStyle name="40% - Accent6 2 3 13" xfId="1273" xr:uid="{00000000-0005-0000-0000-0000D6040000}"/>
    <cellStyle name="40% - Accent6 2 3 14" xfId="1274" xr:uid="{00000000-0005-0000-0000-0000D7040000}"/>
    <cellStyle name="40% - Accent6 2 3 2" xfId="1275" xr:uid="{00000000-0005-0000-0000-0000D8040000}"/>
    <cellStyle name="40% - Accent6 2 3 2 10" xfId="1276" xr:uid="{00000000-0005-0000-0000-0000D9040000}"/>
    <cellStyle name="40% - Accent6 2 3 2 11" xfId="1277" xr:uid="{00000000-0005-0000-0000-0000DA040000}"/>
    <cellStyle name="40% - Accent6 2 3 2 12" xfId="1278" xr:uid="{00000000-0005-0000-0000-0000DB040000}"/>
    <cellStyle name="40% - Accent6 2 3 2 13" xfId="1279" xr:uid="{00000000-0005-0000-0000-0000DC040000}"/>
    <cellStyle name="40% - Accent6 2 3 2 2" xfId="1280" xr:uid="{00000000-0005-0000-0000-0000DD040000}"/>
    <cellStyle name="40% - Accent6 2 3 2 3" xfId="1281" xr:uid="{00000000-0005-0000-0000-0000DE040000}"/>
    <cellStyle name="40% - Accent6 2 3 2 4" xfId="1282" xr:uid="{00000000-0005-0000-0000-0000DF040000}"/>
    <cellStyle name="40% - Accent6 2 3 2 5" xfId="1283" xr:uid="{00000000-0005-0000-0000-0000E0040000}"/>
    <cellStyle name="40% - Accent6 2 3 2 6" xfId="1284" xr:uid="{00000000-0005-0000-0000-0000E1040000}"/>
    <cellStyle name="40% - Accent6 2 3 2 7" xfId="1285" xr:uid="{00000000-0005-0000-0000-0000E2040000}"/>
    <cellStyle name="40% - Accent6 2 3 2 8" xfId="1286" xr:uid="{00000000-0005-0000-0000-0000E3040000}"/>
    <cellStyle name="40% - Accent6 2 3 2 9" xfId="1287" xr:uid="{00000000-0005-0000-0000-0000E4040000}"/>
    <cellStyle name="40% - Accent6 2 3 3" xfId="1288" xr:uid="{00000000-0005-0000-0000-0000E5040000}"/>
    <cellStyle name="40% - Accent6 2 3 4" xfId="1289" xr:uid="{00000000-0005-0000-0000-0000E6040000}"/>
    <cellStyle name="40% - Accent6 2 3 5" xfId="1290" xr:uid="{00000000-0005-0000-0000-0000E7040000}"/>
    <cellStyle name="40% - Accent6 2 3 6" xfId="1291" xr:uid="{00000000-0005-0000-0000-0000E8040000}"/>
    <cellStyle name="40% - Accent6 2 3 7" xfId="1292" xr:uid="{00000000-0005-0000-0000-0000E9040000}"/>
    <cellStyle name="40% - Accent6 2 3 8" xfId="1293" xr:uid="{00000000-0005-0000-0000-0000EA040000}"/>
    <cellStyle name="40% - Accent6 2 3 9" xfId="1294" xr:uid="{00000000-0005-0000-0000-0000EB040000}"/>
    <cellStyle name="40% - Accent6 2 4" xfId="1295" xr:uid="{00000000-0005-0000-0000-0000EC040000}"/>
    <cellStyle name="40% - Accent6 2 4 10" xfId="1296" xr:uid="{00000000-0005-0000-0000-0000ED040000}"/>
    <cellStyle name="40% - Accent6 2 4 11" xfId="1297" xr:uid="{00000000-0005-0000-0000-0000EE040000}"/>
    <cellStyle name="40% - Accent6 2 4 12" xfId="1298" xr:uid="{00000000-0005-0000-0000-0000EF040000}"/>
    <cellStyle name="40% - Accent6 2 4 13" xfId="1299" xr:uid="{00000000-0005-0000-0000-0000F0040000}"/>
    <cellStyle name="40% - Accent6 2 4 2" xfId="1300" xr:uid="{00000000-0005-0000-0000-0000F1040000}"/>
    <cellStyle name="40% - Accent6 2 4 3" xfId="1301" xr:uid="{00000000-0005-0000-0000-0000F2040000}"/>
    <cellStyle name="40% - Accent6 2 4 4" xfId="1302" xr:uid="{00000000-0005-0000-0000-0000F3040000}"/>
    <cellStyle name="40% - Accent6 2 4 5" xfId="1303" xr:uid="{00000000-0005-0000-0000-0000F4040000}"/>
    <cellStyle name="40% - Accent6 2 4 6" xfId="1304" xr:uid="{00000000-0005-0000-0000-0000F5040000}"/>
    <cellStyle name="40% - Accent6 2 4 7" xfId="1305" xr:uid="{00000000-0005-0000-0000-0000F6040000}"/>
    <cellStyle name="40% - Accent6 2 4 8" xfId="1306" xr:uid="{00000000-0005-0000-0000-0000F7040000}"/>
    <cellStyle name="40% - Accent6 2 4 9" xfId="1307" xr:uid="{00000000-0005-0000-0000-0000F8040000}"/>
    <cellStyle name="40% - Accent6 2 5" xfId="1308" xr:uid="{00000000-0005-0000-0000-0000F9040000}"/>
    <cellStyle name="40% - Accent6 2 6" xfId="1309" xr:uid="{00000000-0005-0000-0000-0000FA040000}"/>
    <cellStyle name="40% - Accent6 2 7" xfId="1310" xr:uid="{00000000-0005-0000-0000-0000FB040000}"/>
    <cellStyle name="40% - Accent6 2 8" xfId="1311" xr:uid="{00000000-0005-0000-0000-0000FC040000}"/>
    <cellStyle name="40% - Accent6 2 9" xfId="1312" xr:uid="{00000000-0005-0000-0000-0000FD040000}"/>
    <cellStyle name="40% - Énfasis1" xfId="18" builtinId="31" customBuiltin="1"/>
    <cellStyle name="40% - Énfasis2" xfId="22" builtinId="35" customBuiltin="1"/>
    <cellStyle name="40% - Énfasis3" xfId="26" builtinId="39" customBuiltin="1"/>
    <cellStyle name="40% - Énfasis4" xfId="30" builtinId="43" customBuiltin="1"/>
    <cellStyle name="40% - Énfasis5" xfId="34" builtinId="47" customBuiltin="1"/>
    <cellStyle name="40% - Énfasis6" xfId="38" builtinId="51" customBuiltin="1"/>
    <cellStyle name="60% - Accent1 2" xfId="1313" xr:uid="{00000000-0005-0000-0000-000004050000}"/>
    <cellStyle name="60% - Accent1 2 2" xfId="1314" xr:uid="{00000000-0005-0000-0000-000005050000}"/>
    <cellStyle name="60% - Accent2 2" xfId="1315" xr:uid="{00000000-0005-0000-0000-000006050000}"/>
    <cellStyle name="60% - Accent2 2 2" xfId="1316" xr:uid="{00000000-0005-0000-0000-000007050000}"/>
    <cellStyle name="60% - Accent3 2" xfId="1317" xr:uid="{00000000-0005-0000-0000-000008050000}"/>
    <cellStyle name="60% - Accent3 2 2" xfId="1318" xr:uid="{00000000-0005-0000-0000-000009050000}"/>
    <cellStyle name="60% - Accent4 2" xfId="1319" xr:uid="{00000000-0005-0000-0000-00000A050000}"/>
    <cellStyle name="60% - Accent4 2 2" xfId="1320" xr:uid="{00000000-0005-0000-0000-00000B050000}"/>
    <cellStyle name="60% - Accent5 2" xfId="1321" xr:uid="{00000000-0005-0000-0000-00000C050000}"/>
    <cellStyle name="60% - Accent5 2 2" xfId="1322" xr:uid="{00000000-0005-0000-0000-00000D050000}"/>
    <cellStyle name="60% - Accent6 2" xfId="1323" xr:uid="{00000000-0005-0000-0000-00000E050000}"/>
    <cellStyle name="60% - Accent6 2 2" xfId="1324" xr:uid="{00000000-0005-0000-0000-00000F050000}"/>
    <cellStyle name="60% - Énfasis1" xfId="19" builtinId="32" customBuiltin="1"/>
    <cellStyle name="60% - Énfasis2" xfId="23" builtinId="36" customBuiltin="1"/>
    <cellStyle name="60% - Énfasis3" xfId="27" builtinId="40" customBuiltin="1"/>
    <cellStyle name="60% - Énfasis4" xfId="31" builtinId="44" customBuiltin="1"/>
    <cellStyle name="60% - Énfasis5" xfId="35" builtinId="48" customBuiltin="1"/>
    <cellStyle name="60% - Énfasis6" xfId="39" builtinId="52" customBuiltin="1"/>
    <cellStyle name="Accent1 2" xfId="1325" xr:uid="{00000000-0005-0000-0000-000016050000}"/>
    <cellStyle name="Accent1 2 2" xfId="1326" xr:uid="{00000000-0005-0000-0000-000017050000}"/>
    <cellStyle name="Accent2 2" xfId="1327" xr:uid="{00000000-0005-0000-0000-000018050000}"/>
    <cellStyle name="Accent2 2 2" xfId="1328" xr:uid="{00000000-0005-0000-0000-000019050000}"/>
    <cellStyle name="Accent3 2" xfId="1329" xr:uid="{00000000-0005-0000-0000-00001A050000}"/>
    <cellStyle name="Accent3 2 2" xfId="1330" xr:uid="{00000000-0005-0000-0000-00001B050000}"/>
    <cellStyle name="Accent4 2" xfId="1331" xr:uid="{00000000-0005-0000-0000-00001C050000}"/>
    <cellStyle name="Accent4 2 2" xfId="1332" xr:uid="{00000000-0005-0000-0000-00001D050000}"/>
    <cellStyle name="Accent5 2" xfId="1333" xr:uid="{00000000-0005-0000-0000-00001E050000}"/>
    <cellStyle name="Accent5 2 2" xfId="1334" xr:uid="{00000000-0005-0000-0000-00001F050000}"/>
    <cellStyle name="Accent6 2" xfId="1335" xr:uid="{00000000-0005-0000-0000-000020050000}"/>
    <cellStyle name="Accent6 2 2" xfId="1336" xr:uid="{00000000-0005-0000-0000-000021050000}"/>
    <cellStyle name="Bad 2" xfId="1337" xr:uid="{00000000-0005-0000-0000-000022050000}"/>
    <cellStyle name="Bad 2 2" xfId="1338" xr:uid="{00000000-0005-0000-0000-000023050000}"/>
    <cellStyle name="Buena" xfId="3343" xr:uid="{00000000-0005-0000-0000-000024050000}"/>
    <cellStyle name="Bueno" xfId="5" builtinId="26" customBuiltin="1"/>
    <cellStyle name="Bueno 2" xfId="3192" xr:uid="{00000000-0005-0000-0000-000026050000}"/>
    <cellStyle name="Calculation 2" xfId="1339" xr:uid="{00000000-0005-0000-0000-000027050000}"/>
    <cellStyle name="Calculation 2 2" xfId="1340" xr:uid="{00000000-0005-0000-0000-000028050000}"/>
    <cellStyle name="Cálculo" xfId="10" builtinId="22" customBuiltin="1"/>
    <cellStyle name="Celda de comprobación" xfId="12" builtinId="23" customBuiltin="1"/>
    <cellStyle name="Celda vinculada" xfId="11" builtinId="24" customBuiltin="1"/>
    <cellStyle name="Check Cell 2" xfId="1341" xr:uid="{00000000-0005-0000-0000-00002C050000}"/>
    <cellStyle name="Check Cell 2 2" xfId="1342" xr:uid="{00000000-0005-0000-0000-00002D050000}"/>
    <cellStyle name="Encabezado 1" xfId="1" builtinId="16" customBuiltin="1"/>
    <cellStyle name="Encabezado 4" xfId="4" builtinId="19" customBuiltin="1"/>
    <cellStyle name="Énfasis1" xfId="16" builtinId="29" customBuiltin="1"/>
    <cellStyle name="Énfasis2" xfId="20" builtinId="33" customBuiltin="1"/>
    <cellStyle name="Énfasis3" xfId="24" builtinId="37" customBuiltin="1"/>
    <cellStyle name="Énfasis4" xfId="28" builtinId="41" customBuiltin="1"/>
    <cellStyle name="Énfasis5" xfId="32" builtinId="45" customBuiltin="1"/>
    <cellStyle name="Énfasis6" xfId="36" builtinId="49" customBuiltin="1"/>
    <cellStyle name="Entrada" xfId="8" builtinId="20" customBuiltin="1"/>
    <cellStyle name="Euro" xfId="1343" xr:uid="{00000000-0005-0000-0000-000037050000}"/>
    <cellStyle name="Euro 2" xfId="3187" xr:uid="{00000000-0005-0000-0000-000038050000}"/>
    <cellStyle name="Euro 2 2" xfId="3345" xr:uid="{00000000-0005-0000-0000-000039050000}"/>
    <cellStyle name="Euro 3" xfId="3193" xr:uid="{00000000-0005-0000-0000-00003A050000}"/>
    <cellStyle name="Euro 3 2" xfId="3346" xr:uid="{00000000-0005-0000-0000-00003B050000}"/>
    <cellStyle name="Euro 4" xfId="3344" xr:uid="{00000000-0005-0000-0000-00003C050000}"/>
    <cellStyle name="Explanatory Text 2" xfId="1344" xr:uid="{00000000-0005-0000-0000-00003D050000}"/>
    <cellStyle name="Explanatory Text 2 2" xfId="1345" xr:uid="{00000000-0005-0000-0000-00003E050000}"/>
    <cellStyle name="Good 2" xfId="1346" xr:uid="{00000000-0005-0000-0000-00003F050000}"/>
    <cellStyle name="Good 2 2" xfId="1347" xr:uid="{00000000-0005-0000-0000-000040050000}"/>
    <cellStyle name="Heading 1 2" xfId="1348" xr:uid="{00000000-0005-0000-0000-000041050000}"/>
    <cellStyle name="Heading 1 2 2" xfId="1349" xr:uid="{00000000-0005-0000-0000-000042050000}"/>
    <cellStyle name="Heading 2 2" xfId="1350" xr:uid="{00000000-0005-0000-0000-000043050000}"/>
    <cellStyle name="Heading 2 2 2" xfId="1351" xr:uid="{00000000-0005-0000-0000-000044050000}"/>
    <cellStyle name="Heading 3 2" xfId="1352" xr:uid="{00000000-0005-0000-0000-000045050000}"/>
    <cellStyle name="Heading 3 2 2" xfId="1353" xr:uid="{00000000-0005-0000-0000-000046050000}"/>
    <cellStyle name="Heading 4 2" xfId="1354" xr:uid="{00000000-0005-0000-0000-000047050000}"/>
    <cellStyle name="Heading 4 2 2" xfId="1355" xr:uid="{00000000-0005-0000-0000-000048050000}"/>
    <cellStyle name="Hyperlink 10" xfId="1356" xr:uid="{00000000-0005-0000-0000-000049050000}"/>
    <cellStyle name="Hyperlink 2" xfId="1357" xr:uid="{00000000-0005-0000-0000-00004A050000}"/>
    <cellStyle name="Hyperlink 2 2" xfId="1358" xr:uid="{00000000-0005-0000-0000-00004B050000}"/>
    <cellStyle name="Hyperlink 2_Hoja1" xfId="3191" xr:uid="{00000000-0005-0000-0000-00004C050000}"/>
    <cellStyle name="Hyperlink 3" xfId="1359" xr:uid="{00000000-0005-0000-0000-00004D050000}"/>
    <cellStyle name="Hyperlink 4" xfId="1360" xr:uid="{00000000-0005-0000-0000-00004E050000}"/>
    <cellStyle name="Hyperlink 5" xfId="1361" xr:uid="{00000000-0005-0000-0000-00004F050000}"/>
    <cellStyle name="Hyperlink 5 2" xfId="1362" xr:uid="{00000000-0005-0000-0000-000050050000}"/>
    <cellStyle name="Hyperlink 5_Hoja1" xfId="3190" xr:uid="{00000000-0005-0000-0000-000051050000}"/>
    <cellStyle name="Hyperlink 6" xfId="1363" xr:uid="{00000000-0005-0000-0000-000052050000}"/>
    <cellStyle name="Hyperlink 7" xfId="1364" xr:uid="{00000000-0005-0000-0000-000053050000}"/>
    <cellStyle name="Hyperlink 8" xfId="1365" xr:uid="{00000000-0005-0000-0000-000054050000}"/>
    <cellStyle name="Hyperlink 9" xfId="1366" xr:uid="{00000000-0005-0000-0000-000055050000}"/>
    <cellStyle name="Incorrecto" xfId="6" builtinId="27" customBuiltin="1"/>
    <cellStyle name="Input 2" xfId="1367" xr:uid="{00000000-0005-0000-0000-000057050000}"/>
    <cellStyle name="Input 2 2" xfId="1368" xr:uid="{00000000-0005-0000-0000-000058050000}"/>
    <cellStyle name="Linked Cell 2" xfId="1369" xr:uid="{00000000-0005-0000-0000-000059050000}"/>
    <cellStyle name="Linked Cell 2 2" xfId="1370" xr:uid="{00000000-0005-0000-0000-00005A050000}"/>
    <cellStyle name="Neutral" xfId="7" builtinId="28" customBuiltin="1"/>
    <cellStyle name="Neutral 2" xfId="1371" xr:uid="{00000000-0005-0000-0000-00005C050000}"/>
    <cellStyle name="Neutral 2 2" xfId="1372" xr:uid="{00000000-0005-0000-0000-00005D050000}"/>
    <cellStyle name="Normal" xfId="0" builtinId="0"/>
    <cellStyle name="Normal 10" xfId="3186" xr:uid="{00000000-0005-0000-0000-00005F050000}"/>
    <cellStyle name="Normal 10 10" xfId="3342" xr:uid="{00000000-0005-0000-0000-000060050000}"/>
    <cellStyle name="Normal 10 2" xfId="1373" xr:uid="{00000000-0005-0000-0000-000061050000}"/>
    <cellStyle name="Normal 10 2 2" xfId="1374" xr:uid="{00000000-0005-0000-0000-000062050000}"/>
    <cellStyle name="Normal 10 2_Hoja1" xfId="3197" xr:uid="{00000000-0005-0000-0000-000063050000}"/>
    <cellStyle name="Normal 10 3" xfId="1375" xr:uid="{00000000-0005-0000-0000-000064050000}"/>
    <cellStyle name="Normal 10 4" xfId="3330" xr:uid="{00000000-0005-0000-0000-000065050000}"/>
    <cellStyle name="Normal 10 5" xfId="3333" xr:uid="{00000000-0005-0000-0000-000066050000}"/>
    <cellStyle name="Normal 10 6" xfId="3335" xr:uid="{00000000-0005-0000-0000-000067050000}"/>
    <cellStyle name="Normal 10 7" xfId="3337" xr:uid="{00000000-0005-0000-0000-000068050000}"/>
    <cellStyle name="Normal 10 8" xfId="3339" xr:uid="{00000000-0005-0000-0000-000069050000}"/>
    <cellStyle name="Normal 10 9" xfId="3341" xr:uid="{00000000-0005-0000-0000-00006A050000}"/>
    <cellStyle name="Normal 11 10" xfId="1376" xr:uid="{00000000-0005-0000-0000-00006B050000}"/>
    <cellStyle name="Normal 11 11" xfId="1377" xr:uid="{00000000-0005-0000-0000-00006C050000}"/>
    <cellStyle name="Normal 11 12" xfId="1378" xr:uid="{00000000-0005-0000-0000-00006D050000}"/>
    <cellStyle name="Normal 11 13" xfId="1379" xr:uid="{00000000-0005-0000-0000-00006E050000}"/>
    <cellStyle name="Normal 11 14" xfId="1380" xr:uid="{00000000-0005-0000-0000-00006F050000}"/>
    <cellStyle name="Normal 11 15" xfId="1381" xr:uid="{00000000-0005-0000-0000-000070050000}"/>
    <cellStyle name="Normal 11 16" xfId="1382" xr:uid="{00000000-0005-0000-0000-000071050000}"/>
    <cellStyle name="Normal 11 17" xfId="1383" xr:uid="{00000000-0005-0000-0000-000072050000}"/>
    <cellStyle name="Normal 11 18" xfId="1384" xr:uid="{00000000-0005-0000-0000-000073050000}"/>
    <cellStyle name="Normal 11 19" xfId="1385" xr:uid="{00000000-0005-0000-0000-000074050000}"/>
    <cellStyle name="Normal 11 2" xfId="1386" xr:uid="{00000000-0005-0000-0000-000075050000}"/>
    <cellStyle name="Normal 11 20" xfId="1387" xr:uid="{00000000-0005-0000-0000-000076050000}"/>
    <cellStyle name="Normal 11 21" xfId="1388" xr:uid="{00000000-0005-0000-0000-000077050000}"/>
    <cellStyle name="Normal 11 22" xfId="1389" xr:uid="{00000000-0005-0000-0000-000078050000}"/>
    <cellStyle name="Normal 11 23" xfId="1390" xr:uid="{00000000-0005-0000-0000-000079050000}"/>
    <cellStyle name="Normal 11 24" xfId="1391" xr:uid="{00000000-0005-0000-0000-00007A050000}"/>
    <cellStyle name="Normal 11 25" xfId="1392" xr:uid="{00000000-0005-0000-0000-00007B050000}"/>
    <cellStyle name="Normal 11 26" xfId="1393" xr:uid="{00000000-0005-0000-0000-00007C050000}"/>
    <cellStyle name="Normal 11 27" xfId="1394" xr:uid="{00000000-0005-0000-0000-00007D050000}"/>
    <cellStyle name="Normal 11 28" xfId="1395" xr:uid="{00000000-0005-0000-0000-00007E050000}"/>
    <cellStyle name="Normal 11 29" xfId="1396" xr:uid="{00000000-0005-0000-0000-00007F050000}"/>
    <cellStyle name="Normal 11 3" xfId="1397" xr:uid="{00000000-0005-0000-0000-000080050000}"/>
    <cellStyle name="Normal 11 3 2" xfId="1398" xr:uid="{00000000-0005-0000-0000-000081050000}"/>
    <cellStyle name="Normal 11 3 3" xfId="1399" xr:uid="{00000000-0005-0000-0000-000082050000}"/>
    <cellStyle name="Normal 11 3 4" xfId="1400" xr:uid="{00000000-0005-0000-0000-000083050000}"/>
    <cellStyle name="Normal 11 3 5" xfId="1401" xr:uid="{00000000-0005-0000-0000-000084050000}"/>
    <cellStyle name="Normal 11 3 6" xfId="1402" xr:uid="{00000000-0005-0000-0000-000085050000}"/>
    <cellStyle name="Normal 11 3 7" xfId="1403" xr:uid="{00000000-0005-0000-0000-000086050000}"/>
    <cellStyle name="Normal 11 30" xfId="1404" xr:uid="{00000000-0005-0000-0000-000087050000}"/>
    <cellStyle name="Normal 11 31" xfId="1405" xr:uid="{00000000-0005-0000-0000-000088050000}"/>
    <cellStyle name="Normal 11 32" xfId="1406" xr:uid="{00000000-0005-0000-0000-000089050000}"/>
    <cellStyle name="Normal 11 33" xfId="1407" xr:uid="{00000000-0005-0000-0000-00008A050000}"/>
    <cellStyle name="Normal 11 34" xfId="1408" xr:uid="{00000000-0005-0000-0000-00008B050000}"/>
    <cellStyle name="Normal 11 35" xfId="1409" xr:uid="{00000000-0005-0000-0000-00008C050000}"/>
    <cellStyle name="Normal 11 4" xfId="1410" xr:uid="{00000000-0005-0000-0000-00008D050000}"/>
    <cellStyle name="Normal 11 4 2" xfId="1411" xr:uid="{00000000-0005-0000-0000-00008E050000}"/>
    <cellStyle name="Normal 11 4 3" xfId="1412" xr:uid="{00000000-0005-0000-0000-00008F050000}"/>
    <cellStyle name="Normal 11 4 4" xfId="1413" xr:uid="{00000000-0005-0000-0000-000090050000}"/>
    <cellStyle name="Normal 11 4 5" xfId="1414" xr:uid="{00000000-0005-0000-0000-000091050000}"/>
    <cellStyle name="Normal 11 4 6" xfId="1415" xr:uid="{00000000-0005-0000-0000-000092050000}"/>
    <cellStyle name="Normal 11 4 7" xfId="1416" xr:uid="{00000000-0005-0000-0000-000093050000}"/>
    <cellStyle name="Normal 11 5" xfId="1417" xr:uid="{00000000-0005-0000-0000-000094050000}"/>
    <cellStyle name="Normal 11 6" xfId="1418" xr:uid="{00000000-0005-0000-0000-000095050000}"/>
    <cellStyle name="Normal 11 7" xfId="1419" xr:uid="{00000000-0005-0000-0000-000096050000}"/>
    <cellStyle name="Normal 11 8" xfId="1420" xr:uid="{00000000-0005-0000-0000-000097050000}"/>
    <cellStyle name="Normal 11 9" xfId="1421" xr:uid="{00000000-0005-0000-0000-000098050000}"/>
    <cellStyle name="Normal 12 10" xfId="1422" xr:uid="{00000000-0005-0000-0000-000099050000}"/>
    <cellStyle name="Normal 12 11" xfId="1423" xr:uid="{00000000-0005-0000-0000-00009A050000}"/>
    <cellStyle name="Normal 12 12" xfId="1424" xr:uid="{00000000-0005-0000-0000-00009B050000}"/>
    <cellStyle name="Normal 12 13" xfId="1425" xr:uid="{00000000-0005-0000-0000-00009C050000}"/>
    <cellStyle name="Normal 12 14" xfId="1426" xr:uid="{00000000-0005-0000-0000-00009D050000}"/>
    <cellStyle name="Normal 12 15" xfId="1427" xr:uid="{00000000-0005-0000-0000-00009E050000}"/>
    <cellStyle name="Normal 12 16" xfId="1428" xr:uid="{00000000-0005-0000-0000-00009F050000}"/>
    <cellStyle name="Normal 12 17" xfId="1429" xr:uid="{00000000-0005-0000-0000-0000A0050000}"/>
    <cellStyle name="Normal 12 18" xfId="1430" xr:uid="{00000000-0005-0000-0000-0000A1050000}"/>
    <cellStyle name="Normal 12 19" xfId="1431" xr:uid="{00000000-0005-0000-0000-0000A2050000}"/>
    <cellStyle name="Normal 12 2" xfId="1432" xr:uid="{00000000-0005-0000-0000-0000A3050000}"/>
    <cellStyle name="Normal 12 2 2" xfId="1433" xr:uid="{00000000-0005-0000-0000-0000A4050000}"/>
    <cellStyle name="Normal 12 2 3" xfId="1434" xr:uid="{00000000-0005-0000-0000-0000A5050000}"/>
    <cellStyle name="Normal 12 2 4" xfId="1435" xr:uid="{00000000-0005-0000-0000-0000A6050000}"/>
    <cellStyle name="Normal 12 2 5" xfId="1436" xr:uid="{00000000-0005-0000-0000-0000A7050000}"/>
    <cellStyle name="Normal 12 2 6" xfId="1437" xr:uid="{00000000-0005-0000-0000-0000A8050000}"/>
    <cellStyle name="Normal 12 2 7" xfId="1438" xr:uid="{00000000-0005-0000-0000-0000A9050000}"/>
    <cellStyle name="Normal 12 20" xfId="1439" xr:uid="{00000000-0005-0000-0000-0000AA050000}"/>
    <cellStyle name="Normal 12 21" xfId="1440" xr:uid="{00000000-0005-0000-0000-0000AB050000}"/>
    <cellStyle name="Normal 12 22" xfId="1441" xr:uid="{00000000-0005-0000-0000-0000AC050000}"/>
    <cellStyle name="Normal 12 23" xfId="1442" xr:uid="{00000000-0005-0000-0000-0000AD050000}"/>
    <cellStyle name="Normal 12 24" xfId="1443" xr:uid="{00000000-0005-0000-0000-0000AE050000}"/>
    <cellStyle name="Normal 12 25" xfId="1444" xr:uid="{00000000-0005-0000-0000-0000AF050000}"/>
    <cellStyle name="Normal 12 26" xfId="1445" xr:uid="{00000000-0005-0000-0000-0000B0050000}"/>
    <cellStyle name="Normal 12 27" xfId="1446" xr:uid="{00000000-0005-0000-0000-0000B1050000}"/>
    <cellStyle name="Normal 12 28" xfId="1447" xr:uid="{00000000-0005-0000-0000-0000B2050000}"/>
    <cellStyle name="Normal 12 29" xfId="1448" xr:uid="{00000000-0005-0000-0000-0000B3050000}"/>
    <cellStyle name="Normal 12 3" xfId="1449" xr:uid="{00000000-0005-0000-0000-0000B4050000}"/>
    <cellStyle name="Normal 12 30" xfId="1450" xr:uid="{00000000-0005-0000-0000-0000B5050000}"/>
    <cellStyle name="Normal 12 31" xfId="1451" xr:uid="{00000000-0005-0000-0000-0000B6050000}"/>
    <cellStyle name="Normal 12 32" xfId="1452" xr:uid="{00000000-0005-0000-0000-0000B7050000}"/>
    <cellStyle name="Normal 12 33" xfId="1453" xr:uid="{00000000-0005-0000-0000-0000B8050000}"/>
    <cellStyle name="Normal 12 34" xfId="1454" xr:uid="{00000000-0005-0000-0000-0000B9050000}"/>
    <cellStyle name="Normal 12 4" xfId="1455" xr:uid="{00000000-0005-0000-0000-0000BA050000}"/>
    <cellStyle name="Normal 12 5" xfId="1456" xr:uid="{00000000-0005-0000-0000-0000BB050000}"/>
    <cellStyle name="Normal 12 6" xfId="1457" xr:uid="{00000000-0005-0000-0000-0000BC050000}"/>
    <cellStyle name="Normal 12 7" xfId="1458" xr:uid="{00000000-0005-0000-0000-0000BD050000}"/>
    <cellStyle name="Normal 12 8" xfId="1459" xr:uid="{00000000-0005-0000-0000-0000BE050000}"/>
    <cellStyle name="Normal 12 9" xfId="1460" xr:uid="{00000000-0005-0000-0000-0000BF050000}"/>
    <cellStyle name="Normal 13 2" xfId="1461" xr:uid="{00000000-0005-0000-0000-0000C0050000}"/>
    <cellStyle name="Normal 13 2 10" xfId="1462" xr:uid="{00000000-0005-0000-0000-0000C1050000}"/>
    <cellStyle name="Normal 13 2 11" xfId="1463" xr:uid="{00000000-0005-0000-0000-0000C2050000}"/>
    <cellStyle name="Normal 13 2 12" xfId="1464" xr:uid="{00000000-0005-0000-0000-0000C3050000}"/>
    <cellStyle name="Normal 13 2 13" xfId="1465" xr:uid="{00000000-0005-0000-0000-0000C4050000}"/>
    <cellStyle name="Normal 13 2 14" xfId="1466" xr:uid="{00000000-0005-0000-0000-0000C5050000}"/>
    <cellStyle name="Normal 13 2 2" xfId="1467" xr:uid="{00000000-0005-0000-0000-0000C6050000}"/>
    <cellStyle name="Normal 13 2 3" xfId="1468" xr:uid="{00000000-0005-0000-0000-0000C7050000}"/>
    <cellStyle name="Normal 13 2 4" xfId="1469" xr:uid="{00000000-0005-0000-0000-0000C8050000}"/>
    <cellStyle name="Normal 13 2 5" xfId="1470" xr:uid="{00000000-0005-0000-0000-0000C9050000}"/>
    <cellStyle name="Normal 13 2 6" xfId="1471" xr:uid="{00000000-0005-0000-0000-0000CA050000}"/>
    <cellStyle name="Normal 13 2 7" xfId="1472" xr:uid="{00000000-0005-0000-0000-0000CB050000}"/>
    <cellStyle name="Normal 13 2 8" xfId="1473" xr:uid="{00000000-0005-0000-0000-0000CC050000}"/>
    <cellStyle name="Normal 13 2 9" xfId="1474" xr:uid="{00000000-0005-0000-0000-0000CD050000}"/>
    <cellStyle name="Normal 13 3" xfId="1475" xr:uid="{00000000-0005-0000-0000-0000CE050000}"/>
    <cellStyle name="Normal 13 3 2" xfId="1476" xr:uid="{00000000-0005-0000-0000-0000CF050000}"/>
    <cellStyle name="Normal 13 3 3" xfId="1477" xr:uid="{00000000-0005-0000-0000-0000D0050000}"/>
    <cellStyle name="Normal 13 3 3 2" xfId="1478" xr:uid="{00000000-0005-0000-0000-0000D1050000}"/>
    <cellStyle name="Normal 13 3 3_Hoja1" xfId="3199" xr:uid="{00000000-0005-0000-0000-0000D2050000}"/>
    <cellStyle name="Normal 13 3 4" xfId="1479" xr:uid="{00000000-0005-0000-0000-0000D3050000}"/>
    <cellStyle name="Normal 13 3_Hoja1" xfId="3198" xr:uid="{00000000-0005-0000-0000-0000D4050000}"/>
    <cellStyle name="Normal 13 4" xfId="1480" xr:uid="{00000000-0005-0000-0000-0000D5050000}"/>
    <cellStyle name="Normal 13 4 2" xfId="1481" xr:uid="{00000000-0005-0000-0000-0000D6050000}"/>
    <cellStyle name="Normal 13 4_Hoja1" xfId="3200" xr:uid="{00000000-0005-0000-0000-0000D7050000}"/>
    <cellStyle name="Normal 13 5" xfId="1482" xr:uid="{00000000-0005-0000-0000-0000D8050000}"/>
    <cellStyle name="Normal 13 5 2" xfId="1483" xr:uid="{00000000-0005-0000-0000-0000D9050000}"/>
    <cellStyle name="Normal 13 5_Hoja1" xfId="3201" xr:uid="{00000000-0005-0000-0000-0000DA050000}"/>
    <cellStyle name="Normal 13 6" xfId="1484" xr:uid="{00000000-0005-0000-0000-0000DB050000}"/>
    <cellStyle name="Normal 13 6 2" xfId="1485" xr:uid="{00000000-0005-0000-0000-0000DC050000}"/>
    <cellStyle name="Normal 13 6_Hoja1" xfId="3202" xr:uid="{00000000-0005-0000-0000-0000DD050000}"/>
    <cellStyle name="Normal 13 7" xfId="1486" xr:uid="{00000000-0005-0000-0000-0000DE050000}"/>
    <cellStyle name="Normal 13 7 2" xfId="1487" xr:uid="{00000000-0005-0000-0000-0000DF050000}"/>
    <cellStyle name="Normal 13 7_Hoja1" xfId="3203" xr:uid="{00000000-0005-0000-0000-0000E0050000}"/>
    <cellStyle name="Normal 13 8" xfId="1488" xr:uid="{00000000-0005-0000-0000-0000E1050000}"/>
    <cellStyle name="Normal 14 2" xfId="1489" xr:uid="{00000000-0005-0000-0000-0000E2050000}"/>
    <cellStyle name="Normal 14 2 10" xfId="1490" xr:uid="{00000000-0005-0000-0000-0000E3050000}"/>
    <cellStyle name="Normal 14 2 11" xfId="1491" xr:uid="{00000000-0005-0000-0000-0000E4050000}"/>
    <cellStyle name="Normal 14 2 12" xfId="1492" xr:uid="{00000000-0005-0000-0000-0000E5050000}"/>
    <cellStyle name="Normal 14 2 13" xfId="1493" xr:uid="{00000000-0005-0000-0000-0000E6050000}"/>
    <cellStyle name="Normal 14 2 14" xfId="1494" xr:uid="{00000000-0005-0000-0000-0000E7050000}"/>
    <cellStyle name="Normal 14 2 2" xfId="1495" xr:uid="{00000000-0005-0000-0000-0000E8050000}"/>
    <cellStyle name="Normal 14 2 3" xfId="1496" xr:uid="{00000000-0005-0000-0000-0000E9050000}"/>
    <cellStyle name="Normal 14 2 4" xfId="1497" xr:uid="{00000000-0005-0000-0000-0000EA050000}"/>
    <cellStyle name="Normal 14 2 5" xfId="1498" xr:uid="{00000000-0005-0000-0000-0000EB050000}"/>
    <cellStyle name="Normal 14 2 6" xfId="1499" xr:uid="{00000000-0005-0000-0000-0000EC050000}"/>
    <cellStyle name="Normal 14 2 7" xfId="1500" xr:uid="{00000000-0005-0000-0000-0000ED050000}"/>
    <cellStyle name="Normal 14 2 8" xfId="1501" xr:uid="{00000000-0005-0000-0000-0000EE050000}"/>
    <cellStyle name="Normal 14 2 9" xfId="1502" xr:uid="{00000000-0005-0000-0000-0000EF050000}"/>
    <cellStyle name="Normal 14 3" xfId="1503" xr:uid="{00000000-0005-0000-0000-0000F0050000}"/>
    <cellStyle name="Normal 14 3 2" xfId="1504" xr:uid="{00000000-0005-0000-0000-0000F1050000}"/>
    <cellStyle name="Normal 14 3 3" xfId="1505" xr:uid="{00000000-0005-0000-0000-0000F2050000}"/>
    <cellStyle name="Normal 14 3_Note" xfId="1506" xr:uid="{00000000-0005-0000-0000-0000F3050000}"/>
    <cellStyle name="Normal 14 4" xfId="1507" xr:uid="{00000000-0005-0000-0000-0000F4050000}"/>
    <cellStyle name="Normal 14 5" xfId="1508" xr:uid="{00000000-0005-0000-0000-0000F5050000}"/>
    <cellStyle name="Normal 14 6" xfId="1509" xr:uid="{00000000-0005-0000-0000-0000F6050000}"/>
    <cellStyle name="Normal 14 7" xfId="1510" xr:uid="{00000000-0005-0000-0000-0000F7050000}"/>
    <cellStyle name="Normal 15 2" xfId="1511" xr:uid="{00000000-0005-0000-0000-0000F8050000}"/>
    <cellStyle name="Normal 15 2 2" xfId="1512" xr:uid="{00000000-0005-0000-0000-0000F9050000}"/>
    <cellStyle name="Normal 15 2 3" xfId="1513" xr:uid="{00000000-0005-0000-0000-0000FA050000}"/>
    <cellStyle name="Normal 15 2_Note" xfId="1514" xr:uid="{00000000-0005-0000-0000-0000FB050000}"/>
    <cellStyle name="Normal 15 3" xfId="1515" xr:uid="{00000000-0005-0000-0000-0000FC050000}"/>
    <cellStyle name="Normal 15 4" xfId="1516" xr:uid="{00000000-0005-0000-0000-0000FD050000}"/>
    <cellStyle name="Normal 15 5" xfId="1517" xr:uid="{00000000-0005-0000-0000-0000FE050000}"/>
    <cellStyle name="Normal 15 6" xfId="1518" xr:uid="{00000000-0005-0000-0000-0000FF050000}"/>
    <cellStyle name="Normal 15 7" xfId="1519" xr:uid="{00000000-0005-0000-0000-000000060000}"/>
    <cellStyle name="Normal 16" xfId="1520" xr:uid="{00000000-0005-0000-0000-000001060000}"/>
    <cellStyle name="Normal 16 10" xfId="1521" xr:uid="{00000000-0005-0000-0000-000002060000}"/>
    <cellStyle name="Normal 16 11" xfId="1522" xr:uid="{00000000-0005-0000-0000-000003060000}"/>
    <cellStyle name="Normal 16 12" xfId="1523" xr:uid="{00000000-0005-0000-0000-000004060000}"/>
    <cellStyle name="Normal 16 13" xfId="1524" xr:uid="{00000000-0005-0000-0000-000005060000}"/>
    <cellStyle name="Normal 16 14" xfId="1525" xr:uid="{00000000-0005-0000-0000-000006060000}"/>
    <cellStyle name="Normal 16 2" xfId="1526" xr:uid="{00000000-0005-0000-0000-000007060000}"/>
    <cellStyle name="Normal 16 3" xfId="1527" xr:uid="{00000000-0005-0000-0000-000008060000}"/>
    <cellStyle name="Normal 16 4" xfId="1528" xr:uid="{00000000-0005-0000-0000-000009060000}"/>
    <cellStyle name="Normal 16 5" xfId="1529" xr:uid="{00000000-0005-0000-0000-00000A060000}"/>
    <cellStyle name="Normal 16 6" xfId="1530" xr:uid="{00000000-0005-0000-0000-00000B060000}"/>
    <cellStyle name="Normal 16 7" xfId="1531" xr:uid="{00000000-0005-0000-0000-00000C060000}"/>
    <cellStyle name="Normal 16 8" xfId="1532" xr:uid="{00000000-0005-0000-0000-00000D060000}"/>
    <cellStyle name="Normal 16 9" xfId="1533" xr:uid="{00000000-0005-0000-0000-00000E060000}"/>
    <cellStyle name="Normal 17" xfId="1534" xr:uid="{00000000-0005-0000-0000-00000F060000}"/>
    <cellStyle name="Normal 17 10" xfId="1535" xr:uid="{00000000-0005-0000-0000-000010060000}"/>
    <cellStyle name="Normal 17 11" xfId="1536" xr:uid="{00000000-0005-0000-0000-000011060000}"/>
    <cellStyle name="Normal 17 12" xfId="1537" xr:uid="{00000000-0005-0000-0000-000012060000}"/>
    <cellStyle name="Normal 17 13" xfId="1538" xr:uid="{00000000-0005-0000-0000-000013060000}"/>
    <cellStyle name="Normal 17 14" xfId="1539" xr:uid="{00000000-0005-0000-0000-000014060000}"/>
    <cellStyle name="Normal 17 2" xfId="1540" xr:uid="{00000000-0005-0000-0000-000015060000}"/>
    <cellStyle name="Normal 17 3" xfId="1541" xr:uid="{00000000-0005-0000-0000-000016060000}"/>
    <cellStyle name="Normal 17 4" xfId="1542" xr:uid="{00000000-0005-0000-0000-000017060000}"/>
    <cellStyle name="Normal 17 5" xfId="1543" xr:uid="{00000000-0005-0000-0000-000018060000}"/>
    <cellStyle name="Normal 17 6" xfId="1544" xr:uid="{00000000-0005-0000-0000-000019060000}"/>
    <cellStyle name="Normal 17 7" xfId="1545" xr:uid="{00000000-0005-0000-0000-00001A060000}"/>
    <cellStyle name="Normal 17 8" xfId="1546" xr:uid="{00000000-0005-0000-0000-00001B060000}"/>
    <cellStyle name="Normal 17 9" xfId="1547" xr:uid="{00000000-0005-0000-0000-00001C060000}"/>
    <cellStyle name="Normal 18" xfId="1548" xr:uid="{00000000-0005-0000-0000-00001D060000}"/>
    <cellStyle name="Normal 18 10" xfId="1549" xr:uid="{00000000-0005-0000-0000-00001E060000}"/>
    <cellStyle name="Normal 18 11" xfId="1550" xr:uid="{00000000-0005-0000-0000-00001F060000}"/>
    <cellStyle name="Normal 18 12" xfId="1551" xr:uid="{00000000-0005-0000-0000-000020060000}"/>
    <cellStyle name="Normal 18 13" xfId="1552" xr:uid="{00000000-0005-0000-0000-000021060000}"/>
    <cellStyle name="Normal 18 14" xfId="1553" xr:uid="{00000000-0005-0000-0000-000022060000}"/>
    <cellStyle name="Normal 18 2" xfId="1554" xr:uid="{00000000-0005-0000-0000-000023060000}"/>
    <cellStyle name="Normal 18 3" xfId="1555" xr:uid="{00000000-0005-0000-0000-000024060000}"/>
    <cellStyle name="Normal 18 4" xfId="1556" xr:uid="{00000000-0005-0000-0000-000025060000}"/>
    <cellStyle name="Normal 18 5" xfId="1557" xr:uid="{00000000-0005-0000-0000-000026060000}"/>
    <cellStyle name="Normal 18 6" xfId="1558" xr:uid="{00000000-0005-0000-0000-000027060000}"/>
    <cellStyle name="Normal 18 7" xfId="1559" xr:uid="{00000000-0005-0000-0000-000028060000}"/>
    <cellStyle name="Normal 18 8" xfId="1560" xr:uid="{00000000-0005-0000-0000-000029060000}"/>
    <cellStyle name="Normal 18 9" xfId="1561" xr:uid="{00000000-0005-0000-0000-00002A060000}"/>
    <cellStyle name="Normal 19" xfId="1562" xr:uid="{00000000-0005-0000-0000-00002B060000}"/>
    <cellStyle name="Normal 19 10" xfId="1563" xr:uid="{00000000-0005-0000-0000-00002C060000}"/>
    <cellStyle name="Normal 19 11" xfId="1564" xr:uid="{00000000-0005-0000-0000-00002D060000}"/>
    <cellStyle name="Normal 19 12" xfId="1565" xr:uid="{00000000-0005-0000-0000-00002E060000}"/>
    <cellStyle name="Normal 19 13" xfId="1566" xr:uid="{00000000-0005-0000-0000-00002F060000}"/>
    <cellStyle name="Normal 19 14" xfId="1567" xr:uid="{00000000-0005-0000-0000-000030060000}"/>
    <cellStyle name="Normal 19 2" xfId="1568" xr:uid="{00000000-0005-0000-0000-000031060000}"/>
    <cellStyle name="Normal 19 2 2" xfId="1569" xr:uid="{00000000-0005-0000-0000-000032060000}"/>
    <cellStyle name="Normal 19 2 3" xfId="1570" xr:uid="{00000000-0005-0000-0000-000033060000}"/>
    <cellStyle name="Normal 19 2 3 2" xfId="1571" xr:uid="{00000000-0005-0000-0000-000034060000}"/>
    <cellStyle name="Normal 19 2 3_Hoja1" xfId="3205" xr:uid="{00000000-0005-0000-0000-000035060000}"/>
    <cellStyle name="Normal 19 2 4" xfId="1572" xr:uid="{00000000-0005-0000-0000-000036060000}"/>
    <cellStyle name="Normal 19 2_Hoja1" xfId="3204" xr:uid="{00000000-0005-0000-0000-000037060000}"/>
    <cellStyle name="Normal 19 3" xfId="1573" xr:uid="{00000000-0005-0000-0000-000038060000}"/>
    <cellStyle name="Normal 19 3 2" xfId="1574" xr:uid="{00000000-0005-0000-0000-000039060000}"/>
    <cellStyle name="Normal 19 3 3" xfId="1575" xr:uid="{00000000-0005-0000-0000-00003A060000}"/>
    <cellStyle name="Normal 19 3 3 2" xfId="1576" xr:uid="{00000000-0005-0000-0000-00003B060000}"/>
    <cellStyle name="Normal 19 3 3_Hoja1" xfId="3207" xr:uid="{00000000-0005-0000-0000-00003C060000}"/>
    <cellStyle name="Normal 19 3 4" xfId="1577" xr:uid="{00000000-0005-0000-0000-00003D060000}"/>
    <cellStyle name="Normal 19 3_Hoja1" xfId="3206" xr:uid="{00000000-0005-0000-0000-00003E060000}"/>
    <cellStyle name="Normal 19 4" xfId="1578" xr:uid="{00000000-0005-0000-0000-00003F060000}"/>
    <cellStyle name="Normal 19 4 2" xfId="1579" xr:uid="{00000000-0005-0000-0000-000040060000}"/>
    <cellStyle name="Normal 19 4 3" xfId="1580" xr:uid="{00000000-0005-0000-0000-000041060000}"/>
    <cellStyle name="Normal 19 4 3 2" xfId="1581" xr:uid="{00000000-0005-0000-0000-000042060000}"/>
    <cellStyle name="Normal 19 4 3_Hoja1" xfId="3209" xr:uid="{00000000-0005-0000-0000-000043060000}"/>
    <cellStyle name="Normal 19 4 4" xfId="1582" xr:uid="{00000000-0005-0000-0000-000044060000}"/>
    <cellStyle name="Normal 19 4_Hoja1" xfId="3208" xr:uid="{00000000-0005-0000-0000-000045060000}"/>
    <cellStyle name="Normal 19 5" xfId="1583" xr:uid="{00000000-0005-0000-0000-000046060000}"/>
    <cellStyle name="Normal 19 6" xfId="1584" xr:uid="{00000000-0005-0000-0000-000047060000}"/>
    <cellStyle name="Normal 19 7" xfId="1585" xr:uid="{00000000-0005-0000-0000-000048060000}"/>
    <cellStyle name="Normal 19 8" xfId="1586" xr:uid="{00000000-0005-0000-0000-000049060000}"/>
    <cellStyle name="Normal 19 9" xfId="1587" xr:uid="{00000000-0005-0000-0000-00004A060000}"/>
    <cellStyle name="Normal 2" xfId="1588" xr:uid="{00000000-0005-0000-0000-00004B060000}"/>
    <cellStyle name="Normal 2 10" xfId="1589" xr:uid="{00000000-0005-0000-0000-00004C060000}"/>
    <cellStyle name="Normal 2 10 10" xfId="1590" xr:uid="{00000000-0005-0000-0000-00004D060000}"/>
    <cellStyle name="Normal 2 10 11" xfId="1591" xr:uid="{00000000-0005-0000-0000-00004E060000}"/>
    <cellStyle name="Normal 2 10 2" xfId="1592" xr:uid="{00000000-0005-0000-0000-00004F060000}"/>
    <cellStyle name="Normal 2 10 2 2" xfId="1593" xr:uid="{00000000-0005-0000-0000-000050060000}"/>
    <cellStyle name="Normal 2 10 2_Hoja1" xfId="3210" xr:uid="{00000000-0005-0000-0000-000051060000}"/>
    <cellStyle name="Normal 2 10 3" xfId="1594" xr:uid="{00000000-0005-0000-0000-000052060000}"/>
    <cellStyle name="Normal 2 10 3 2" xfId="1595" xr:uid="{00000000-0005-0000-0000-000053060000}"/>
    <cellStyle name="Normal 2 10 3 2 2" xfId="1596" xr:uid="{00000000-0005-0000-0000-000054060000}"/>
    <cellStyle name="Normal 2 10 3 2_Hoja1" xfId="3211" xr:uid="{00000000-0005-0000-0000-000055060000}"/>
    <cellStyle name="Normal 2 10 3 3" xfId="1597" xr:uid="{00000000-0005-0000-0000-000056060000}"/>
    <cellStyle name="Normal 2 10 3_Note" xfId="1598" xr:uid="{00000000-0005-0000-0000-000057060000}"/>
    <cellStyle name="Normal 2 10 4" xfId="1599" xr:uid="{00000000-0005-0000-0000-000058060000}"/>
    <cellStyle name="Normal 2 10 4 2" xfId="1600" xr:uid="{00000000-0005-0000-0000-000059060000}"/>
    <cellStyle name="Normal 2 10 4 2 2" xfId="1601" xr:uid="{00000000-0005-0000-0000-00005A060000}"/>
    <cellStyle name="Normal 2 10 4 2_Hoja1" xfId="3212" xr:uid="{00000000-0005-0000-0000-00005B060000}"/>
    <cellStyle name="Normal 2 10 4 3" xfId="1602" xr:uid="{00000000-0005-0000-0000-00005C060000}"/>
    <cellStyle name="Normal 2 10 4_Note" xfId="1603" xr:uid="{00000000-0005-0000-0000-00005D060000}"/>
    <cellStyle name="Normal 2 10 5" xfId="1604" xr:uid="{00000000-0005-0000-0000-00005E060000}"/>
    <cellStyle name="Normal 2 10 5 2" xfId="1605" xr:uid="{00000000-0005-0000-0000-00005F060000}"/>
    <cellStyle name="Normal 2 10 5 2 2" xfId="1606" xr:uid="{00000000-0005-0000-0000-000060060000}"/>
    <cellStyle name="Normal 2 10 5 2_Hoja1" xfId="3213" xr:uid="{00000000-0005-0000-0000-000061060000}"/>
    <cellStyle name="Normal 2 10 5 3" xfId="1607" xr:uid="{00000000-0005-0000-0000-000062060000}"/>
    <cellStyle name="Normal 2 10 5_Note" xfId="1608" xr:uid="{00000000-0005-0000-0000-000063060000}"/>
    <cellStyle name="Normal 2 10 6" xfId="1609" xr:uid="{00000000-0005-0000-0000-000064060000}"/>
    <cellStyle name="Normal 2 10 6 2" xfId="1610" xr:uid="{00000000-0005-0000-0000-000065060000}"/>
    <cellStyle name="Normal 2 10 6 2 2" xfId="1611" xr:uid="{00000000-0005-0000-0000-000066060000}"/>
    <cellStyle name="Normal 2 10 6 2_Hoja1" xfId="3214" xr:uid="{00000000-0005-0000-0000-000067060000}"/>
    <cellStyle name="Normal 2 10 6 3" xfId="1612" xr:uid="{00000000-0005-0000-0000-000068060000}"/>
    <cellStyle name="Normal 2 10 6_Note" xfId="1613" xr:uid="{00000000-0005-0000-0000-000069060000}"/>
    <cellStyle name="Normal 2 10 7" xfId="1614" xr:uid="{00000000-0005-0000-0000-00006A060000}"/>
    <cellStyle name="Normal 2 10 7 2" xfId="1615" xr:uid="{00000000-0005-0000-0000-00006B060000}"/>
    <cellStyle name="Normal 2 10 7 2 2" xfId="1616" xr:uid="{00000000-0005-0000-0000-00006C060000}"/>
    <cellStyle name="Normal 2 10 7 2_Hoja1" xfId="3215" xr:uid="{00000000-0005-0000-0000-00006D060000}"/>
    <cellStyle name="Normal 2 10 7 3" xfId="1617" xr:uid="{00000000-0005-0000-0000-00006E060000}"/>
    <cellStyle name="Normal 2 10 7_Note" xfId="1618" xr:uid="{00000000-0005-0000-0000-00006F060000}"/>
    <cellStyle name="Normal 2 10 8" xfId="1619" xr:uid="{00000000-0005-0000-0000-000070060000}"/>
    <cellStyle name="Normal 2 10 8 2" xfId="1620" xr:uid="{00000000-0005-0000-0000-000071060000}"/>
    <cellStyle name="Normal 2 10 8_Hoja1" xfId="3216" xr:uid="{00000000-0005-0000-0000-000072060000}"/>
    <cellStyle name="Normal 2 10 9" xfId="1621" xr:uid="{00000000-0005-0000-0000-000073060000}"/>
    <cellStyle name="Normal 2 10_Note" xfId="1622" xr:uid="{00000000-0005-0000-0000-000074060000}"/>
    <cellStyle name="Normal 2 100" xfId="1623" xr:uid="{00000000-0005-0000-0000-000075060000}"/>
    <cellStyle name="Normal 2 101" xfId="1624" xr:uid="{00000000-0005-0000-0000-000076060000}"/>
    <cellStyle name="Normal 2 102" xfId="1625" xr:uid="{00000000-0005-0000-0000-000077060000}"/>
    <cellStyle name="Normal 2 103" xfId="1626" xr:uid="{00000000-0005-0000-0000-000078060000}"/>
    <cellStyle name="Normal 2 104" xfId="1627" xr:uid="{00000000-0005-0000-0000-000079060000}"/>
    <cellStyle name="Normal 2 105" xfId="1628" xr:uid="{00000000-0005-0000-0000-00007A060000}"/>
    <cellStyle name="Normal 2 106" xfId="1629" xr:uid="{00000000-0005-0000-0000-00007B060000}"/>
    <cellStyle name="Normal 2 107" xfId="1630" xr:uid="{00000000-0005-0000-0000-00007C060000}"/>
    <cellStyle name="Normal 2 108" xfId="1631" xr:uid="{00000000-0005-0000-0000-00007D060000}"/>
    <cellStyle name="Normal 2 109" xfId="1632" xr:uid="{00000000-0005-0000-0000-00007E060000}"/>
    <cellStyle name="Normal 2 11" xfId="1633" xr:uid="{00000000-0005-0000-0000-00007F060000}"/>
    <cellStyle name="Normal 2 11 2" xfId="1634" xr:uid="{00000000-0005-0000-0000-000080060000}"/>
    <cellStyle name="Normal 2 11 2 2" xfId="1635" xr:uid="{00000000-0005-0000-0000-000081060000}"/>
    <cellStyle name="Normal 2 11 2_Hoja1" xfId="3218" xr:uid="{00000000-0005-0000-0000-000082060000}"/>
    <cellStyle name="Normal 2 11 3" xfId="1636" xr:uid="{00000000-0005-0000-0000-000083060000}"/>
    <cellStyle name="Normal 2 11 3 2" xfId="1637" xr:uid="{00000000-0005-0000-0000-000084060000}"/>
    <cellStyle name="Normal 2 11 3_Hoja1" xfId="3219" xr:uid="{00000000-0005-0000-0000-000085060000}"/>
    <cellStyle name="Normal 2 11 4" xfId="1638" xr:uid="{00000000-0005-0000-0000-000086060000}"/>
    <cellStyle name="Normal 2 11 5" xfId="1639" xr:uid="{00000000-0005-0000-0000-000087060000}"/>
    <cellStyle name="Normal 2 11 6" xfId="1640" xr:uid="{00000000-0005-0000-0000-000088060000}"/>
    <cellStyle name="Normal 2 11_Hoja1" xfId="3217" xr:uid="{00000000-0005-0000-0000-000089060000}"/>
    <cellStyle name="Normal 2 110" xfId="1641" xr:uid="{00000000-0005-0000-0000-00008A060000}"/>
    <cellStyle name="Normal 2 111" xfId="1642" xr:uid="{00000000-0005-0000-0000-00008B060000}"/>
    <cellStyle name="Normal 2 112" xfId="1643" xr:uid="{00000000-0005-0000-0000-00008C060000}"/>
    <cellStyle name="Normal 2 113" xfId="1644" xr:uid="{00000000-0005-0000-0000-00008D060000}"/>
    <cellStyle name="Normal 2 114" xfId="1645" xr:uid="{00000000-0005-0000-0000-00008E060000}"/>
    <cellStyle name="Normal 2 115" xfId="1646" xr:uid="{00000000-0005-0000-0000-00008F060000}"/>
    <cellStyle name="Normal 2 116" xfId="1647" xr:uid="{00000000-0005-0000-0000-000090060000}"/>
    <cellStyle name="Normal 2 117" xfId="1648" xr:uid="{00000000-0005-0000-0000-000091060000}"/>
    <cellStyle name="Normal 2 118" xfId="1649" xr:uid="{00000000-0005-0000-0000-000092060000}"/>
    <cellStyle name="Normal 2 119" xfId="1650" xr:uid="{00000000-0005-0000-0000-000093060000}"/>
    <cellStyle name="Normal 2 12" xfId="1651" xr:uid="{00000000-0005-0000-0000-000094060000}"/>
    <cellStyle name="Normal 2 12 2" xfId="1652" xr:uid="{00000000-0005-0000-0000-000095060000}"/>
    <cellStyle name="Normal 2 12 3" xfId="1653" xr:uid="{00000000-0005-0000-0000-000096060000}"/>
    <cellStyle name="Normal 2 12 3 2" xfId="1654" xr:uid="{00000000-0005-0000-0000-000097060000}"/>
    <cellStyle name="Normal 2 12 3_Hoja1" xfId="3221" xr:uid="{00000000-0005-0000-0000-000098060000}"/>
    <cellStyle name="Normal 2 12 4" xfId="1655" xr:uid="{00000000-0005-0000-0000-000099060000}"/>
    <cellStyle name="Normal 2 12_Hoja1" xfId="3220" xr:uid="{00000000-0005-0000-0000-00009A060000}"/>
    <cellStyle name="Normal 2 120" xfId="1656" xr:uid="{00000000-0005-0000-0000-00009B060000}"/>
    <cellStyle name="Normal 2 121" xfId="1657" xr:uid="{00000000-0005-0000-0000-00009C060000}"/>
    <cellStyle name="Normal 2 122" xfId="1658" xr:uid="{00000000-0005-0000-0000-00009D060000}"/>
    <cellStyle name="Normal 2 123" xfId="1659" xr:uid="{00000000-0005-0000-0000-00009E060000}"/>
    <cellStyle name="Normal 2 124" xfId="1660" xr:uid="{00000000-0005-0000-0000-00009F060000}"/>
    <cellStyle name="Normal 2 125" xfId="1661" xr:uid="{00000000-0005-0000-0000-0000A0060000}"/>
    <cellStyle name="Normal 2 126" xfId="1662" xr:uid="{00000000-0005-0000-0000-0000A1060000}"/>
    <cellStyle name="Normal 2 127" xfId="1663" xr:uid="{00000000-0005-0000-0000-0000A2060000}"/>
    <cellStyle name="Normal 2 128" xfId="1664" xr:uid="{00000000-0005-0000-0000-0000A3060000}"/>
    <cellStyle name="Normal 2 129" xfId="1665" xr:uid="{00000000-0005-0000-0000-0000A4060000}"/>
    <cellStyle name="Normal 2 13" xfId="1666" xr:uid="{00000000-0005-0000-0000-0000A5060000}"/>
    <cellStyle name="Normal 2 13 2" xfId="1667" xr:uid="{00000000-0005-0000-0000-0000A6060000}"/>
    <cellStyle name="Normal 2 13 3" xfId="1668" xr:uid="{00000000-0005-0000-0000-0000A7060000}"/>
    <cellStyle name="Normal 2 13 3 2" xfId="1669" xr:uid="{00000000-0005-0000-0000-0000A8060000}"/>
    <cellStyle name="Normal 2 13 3_Hoja1" xfId="3223" xr:uid="{00000000-0005-0000-0000-0000A9060000}"/>
    <cellStyle name="Normal 2 13 4" xfId="1670" xr:uid="{00000000-0005-0000-0000-0000AA060000}"/>
    <cellStyle name="Normal 2 13_Hoja1" xfId="3222" xr:uid="{00000000-0005-0000-0000-0000AB060000}"/>
    <cellStyle name="Normal 2 130" xfId="1671" xr:uid="{00000000-0005-0000-0000-0000AC060000}"/>
    <cellStyle name="Normal 2 131" xfId="1672" xr:uid="{00000000-0005-0000-0000-0000AD060000}"/>
    <cellStyle name="Normal 2 132" xfId="1673" xr:uid="{00000000-0005-0000-0000-0000AE060000}"/>
    <cellStyle name="Normal 2 133" xfId="1674" xr:uid="{00000000-0005-0000-0000-0000AF060000}"/>
    <cellStyle name="Normal 2 134" xfId="1675" xr:uid="{00000000-0005-0000-0000-0000B0060000}"/>
    <cellStyle name="Normal 2 135" xfId="1676" xr:uid="{00000000-0005-0000-0000-0000B1060000}"/>
    <cellStyle name="Normal 2 136" xfId="1677" xr:uid="{00000000-0005-0000-0000-0000B2060000}"/>
    <cellStyle name="Normal 2 137" xfId="1678" xr:uid="{00000000-0005-0000-0000-0000B3060000}"/>
    <cellStyle name="Normal 2 138" xfId="1679" xr:uid="{00000000-0005-0000-0000-0000B4060000}"/>
    <cellStyle name="Normal 2 139" xfId="1680" xr:uid="{00000000-0005-0000-0000-0000B5060000}"/>
    <cellStyle name="Normal 2 14" xfId="1681" xr:uid="{00000000-0005-0000-0000-0000B6060000}"/>
    <cellStyle name="Normal 2 14 2" xfId="1682" xr:uid="{00000000-0005-0000-0000-0000B7060000}"/>
    <cellStyle name="Normal 2 14 3" xfId="1683" xr:uid="{00000000-0005-0000-0000-0000B8060000}"/>
    <cellStyle name="Normal 2 14 3 2" xfId="1684" xr:uid="{00000000-0005-0000-0000-0000B9060000}"/>
    <cellStyle name="Normal 2 14 3_Hoja1" xfId="3225" xr:uid="{00000000-0005-0000-0000-0000BA060000}"/>
    <cellStyle name="Normal 2 14 4" xfId="1685" xr:uid="{00000000-0005-0000-0000-0000BB060000}"/>
    <cellStyle name="Normal 2 14_Hoja1" xfId="3224" xr:uid="{00000000-0005-0000-0000-0000BC060000}"/>
    <cellStyle name="Normal 2 140" xfId="1686" xr:uid="{00000000-0005-0000-0000-0000BD060000}"/>
    <cellStyle name="Normal 2 141" xfId="1687" xr:uid="{00000000-0005-0000-0000-0000BE060000}"/>
    <cellStyle name="Normal 2 142" xfId="1688" xr:uid="{00000000-0005-0000-0000-0000BF060000}"/>
    <cellStyle name="Normal 2 143" xfId="1689" xr:uid="{00000000-0005-0000-0000-0000C0060000}"/>
    <cellStyle name="Normal 2 144" xfId="1690" xr:uid="{00000000-0005-0000-0000-0000C1060000}"/>
    <cellStyle name="Normal 2 145" xfId="1691" xr:uid="{00000000-0005-0000-0000-0000C2060000}"/>
    <cellStyle name="Normal 2 146" xfId="1692" xr:uid="{00000000-0005-0000-0000-0000C3060000}"/>
    <cellStyle name="Normal 2 147" xfId="1693" xr:uid="{00000000-0005-0000-0000-0000C4060000}"/>
    <cellStyle name="Normal 2 148" xfId="1694" xr:uid="{00000000-0005-0000-0000-0000C5060000}"/>
    <cellStyle name="Normal 2 149" xfId="1695" xr:uid="{00000000-0005-0000-0000-0000C6060000}"/>
    <cellStyle name="Normal 2 15" xfId="1696" xr:uid="{00000000-0005-0000-0000-0000C7060000}"/>
    <cellStyle name="Normal 2 15 2" xfId="1697" xr:uid="{00000000-0005-0000-0000-0000C8060000}"/>
    <cellStyle name="Normal 2 15 3" xfId="1698" xr:uid="{00000000-0005-0000-0000-0000C9060000}"/>
    <cellStyle name="Normal 2 15 3 2" xfId="1699" xr:uid="{00000000-0005-0000-0000-0000CA060000}"/>
    <cellStyle name="Normal 2 15 3_Hoja1" xfId="3227" xr:uid="{00000000-0005-0000-0000-0000CB060000}"/>
    <cellStyle name="Normal 2 15 4" xfId="1700" xr:uid="{00000000-0005-0000-0000-0000CC060000}"/>
    <cellStyle name="Normal 2 15_Hoja1" xfId="3226" xr:uid="{00000000-0005-0000-0000-0000CD060000}"/>
    <cellStyle name="Normal 2 150" xfId="1701" xr:uid="{00000000-0005-0000-0000-0000CE060000}"/>
    <cellStyle name="Normal 2 151" xfId="1702" xr:uid="{00000000-0005-0000-0000-0000CF060000}"/>
    <cellStyle name="Normal 2 152" xfId="1703" xr:uid="{00000000-0005-0000-0000-0000D0060000}"/>
    <cellStyle name="Normal 2 153" xfId="1704" xr:uid="{00000000-0005-0000-0000-0000D1060000}"/>
    <cellStyle name="Normal 2 154" xfId="1705" xr:uid="{00000000-0005-0000-0000-0000D2060000}"/>
    <cellStyle name="Normal 2 155" xfId="1706" xr:uid="{00000000-0005-0000-0000-0000D3060000}"/>
    <cellStyle name="Normal 2 156" xfId="1707" xr:uid="{00000000-0005-0000-0000-0000D4060000}"/>
    <cellStyle name="Normal 2 157" xfId="1708" xr:uid="{00000000-0005-0000-0000-0000D5060000}"/>
    <cellStyle name="Normal 2 158" xfId="1709" xr:uid="{00000000-0005-0000-0000-0000D6060000}"/>
    <cellStyle name="Normal 2 159" xfId="1710" xr:uid="{00000000-0005-0000-0000-0000D7060000}"/>
    <cellStyle name="Normal 2 16" xfId="1711" xr:uid="{00000000-0005-0000-0000-0000D8060000}"/>
    <cellStyle name="Normal 2 16 2" xfId="1712" xr:uid="{00000000-0005-0000-0000-0000D9060000}"/>
    <cellStyle name="Normal 2 16 3" xfId="1713" xr:uid="{00000000-0005-0000-0000-0000DA060000}"/>
    <cellStyle name="Normal 2 160" xfId="1714" xr:uid="{00000000-0005-0000-0000-0000DB060000}"/>
    <cellStyle name="Normal 2 161" xfId="1715" xr:uid="{00000000-0005-0000-0000-0000DC060000}"/>
    <cellStyle name="Normal 2 162" xfId="1716" xr:uid="{00000000-0005-0000-0000-0000DD060000}"/>
    <cellStyle name="Normal 2 163" xfId="1717" xr:uid="{00000000-0005-0000-0000-0000DE060000}"/>
    <cellStyle name="Normal 2 164" xfId="1718" xr:uid="{00000000-0005-0000-0000-0000DF060000}"/>
    <cellStyle name="Normal 2 165" xfId="1719" xr:uid="{00000000-0005-0000-0000-0000E0060000}"/>
    <cellStyle name="Normal 2 166" xfId="1720" xr:uid="{00000000-0005-0000-0000-0000E1060000}"/>
    <cellStyle name="Normal 2 167" xfId="1721" xr:uid="{00000000-0005-0000-0000-0000E2060000}"/>
    <cellStyle name="Normal 2 17" xfId="1722" xr:uid="{00000000-0005-0000-0000-0000E3060000}"/>
    <cellStyle name="Normal 2 17 2" xfId="1723" xr:uid="{00000000-0005-0000-0000-0000E4060000}"/>
    <cellStyle name="Normal 2 17 3" xfId="1724" xr:uid="{00000000-0005-0000-0000-0000E5060000}"/>
    <cellStyle name="Normal 2 17 3 2" xfId="1725" xr:uid="{00000000-0005-0000-0000-0000E6060000}"/>
    <cellStyle name="Normal 2 17 3_Hoja1" xfId="3229" xr:uid="{00000000-0005-0000-0000-0000E7060000}"/>
    <cellStyle name="Normal 2 17 4" xfId="1726" xr:uid="{00000000-0005-0000-0000-0000E8060000}"/>
    <cellStyle name="Normal 2 17_Hoja1" xfId="3228" xr:uid="{00000000-0005-0000-0000-0000E9060000}"/>
    <cellStyle name="Normal 2 18" xfId="1727" xr:uid="{00000000-0005-0000-0000-0000EA060000}"/>
    <cellStyle name="Normal 2 18 2" xfId="1728" xr:uid="{00000000-0005-0000-0000-0000EB060000}"/>
    <cellStyle name="Normal 2 18_Hoja1" xfId="3230" xr:uid="{00000000-0005-0000-0000-0000EC060000}"/>
    <cellStyle name="Normal 2 19" xfId="1729" xr:uid="{00000000-0005-0000-0000-0000ED060000}"/>
    <cellStyle name="Normal 2 19 2" xfId="1730" xr:uid="{00000000-0005-0000-0000-0000EE060000}"/>
    <cellStyle name="Normal 2 19_Hoja1" xfId="3231" xr:uid="{00000000-0005-0000-0000-0000EF060000}"/>
    <cellStyle name="Normal 2 2" xfId="1731" xr:uid="{00000000-0005-0000-0000-0000F0060000}"/>
    <cellStyle name="Normal 2 2 10" xfId="1732" xr:uid="{00000000-0005-0000-0000-0000F1060000}"/>
    <cellStyle name="Normal 2 2 10 2" xfId="1733" xr:uid="{00000000-0005-0000-0000-0000F2060000}"/>
    <cellStyle name="Normal 2 2 10_Hoja1" xfId="3232" xr:uid="{00000000-0005-0000-0000-0000F3060000}"/>
    <cellStyle name="Normal 2 2 11" xfId="1734" xr:uid="{00000000-0005-0000-0000-0000F4060000}"/>
    <cellStyle name="Normal 2 2 11 2" xfId="1735" xr:uid="{00000000-0005-0000-0000-0000F5060000}"/>
    <cellStyle name="Normal 2 2 11_Hoja1" xfId="3233" xr:uid="{00000000-0005-0000-0000-0000F6060000}"/>
    <cellStyle name="Normal 2 2 12" xfId="1736" xr:uid="{00000000-0005-0000-0000-0000F7060000}"/>
    <cellStyle name="Normal 2 2 12 2" xfId="1737" xr:uid="{00000000-0005-0000-0000-0000F8060000}"/>
    <cellStyle name="Normal 2 2 12_Hoja1" xfId="3234" xr:uid="{00000000-0005-0000-0000-0000F9060000}"/>
    <cellStyle name="Normal 2 2 13" xfId="1738" xr:uid="{00000000-0005-0000-0000-0000FA060000}"/>
    <cellStyle name="Normal 2 2 13 2" xfId="1739" xr:uid="{00000000-0005-0000-0000-0000FB060000}"/>
    <cellStyle name="Normal 2 2 13_Hoja1" xfId="3235" xr:uid="{00000000-0005-0000-0000-0000FC060000}"/>
    <cellStyle name="Normal 2 2 14" xfId="1740" xr:uid="{00000000-0005-0000-0000-0000FD060000}"/>
    <cellStyle name="Normal 2 2 14 2" xfId="1741" xr:uid="{00000000-0005-0000-0000-0000FE060000}"/>
    <cellStyle name="Normal 2 2 14_Hoja1" xfId="3236" xr:uid="{00000000-0005-0000-0000-0000FF060000}"/>
    <cellStyle name="Normal 2 2 15" xfId="1742" xr:uid="{00000000-0005-0000-0000-000000070000}"/>
    <cellStyle name="Normal 2 2 15 2" xfId="1743" xr:uid="{00000000-0005-0000-0000-000001070000}"/>
    <cellStyle name="Normal 2 2 15_Hoja1" xfId="3237" xr:uid="{00000000-0005-0000-0000-000002070000}"/>
    <cellStyle name="Normal 2 2 16" xfId="1744" xr:uid="{00000000-0005-0000-0000-000003070000}"/>
    <cellStyle name="Normal 2 2 2" xfId="1745" xr:uid="{00000000-0005-0000-0000-000004070000}"/>
    <cellStyle name="Normal 2 2 2 10" xfId="1746" xr:uid="{00000000-0005-0000-0000-000005070000}"/>
    <cellStyle name="Normal 2 2 2 11" xfId="1747" xr:uid="{00000000-0005-0000-0000-000006070000}"/>
    <cellStyle name="Normal 2 2 2 12" xfId="1748" xr:uid="{00000000-0005-0000-0000-000007070000}"/>
    <cellStyle name="Normal 2 2 2 13" xfId="1749" xr:uid="{00000000-0005-0000-0000-000008070000}"/>
    <cellStyle name="Normal 2 2 2 2" xfId="1750" xr:uid="{00000000-0005-0000-0000-000009070000}"/>
    <cellStyle name="Normal 2 2 2 2 10" xfId="1751" xr:uid="{00000000-0005-0000-0000-00000A070000}"/>
    <cellStyle name="Normal 2 2 2 2 11" xfId="1752" xr:uid="{00000000-0005-0000-0000-00000B070000}"/>
    <cellStyle name="Normal 2 2 2 2 12" xfId="1753" xr:uid="{00000000-0005-0000-0000-00000C070000}"/>
    <cellStyle name="Normal 2 2 2 2 2" xfId="1754" xr:uid="{00000000-0005-0000-0000-00000D070000}"/>
    <cellStyle name="Normal 2 2 2 2 2 2" xfId="1755" xr:uid="{00000000-0005-0000-0000-00000E070000}"/>
    <cellStyle name="Normal 2 2 2 2 2 2 2" xfId="1756" xr:uid="{00000000-0005-0000-0000-00000F070000}"/>
    <cellStyle name="Normal 2 2 2 2 2 2 3" xfId="1757" xr:uid="{00000000-0005-0000-0000-000010070000}"/>
    <cellStyle name="Normal 2 2 2 2 2 2 4" xfId="1758" xr:uid="{00000000-0005-0000-0000-000011070000}"/>
    <cellStyle name="Normal 2 2 2 2 2 3" xfId="1759" xr:uid="{00000000-0005-0000-0000-000012070000}"/>
    <cellStyle name="Normal 2 2 2 2 2 4" xfId="1760" xr:uid="{00000000-0005-0000-0000-000013070000}"/>
    <cellStyle name="Normal 2 2 2 2 2 5" xfId="1761" xr:uid="{00000000-0005-0000-0000-000014070000}"/>
    <cellStyle name="Normal 2 2 2 2 3" xfId="1762" xr:uid="{00000000-0005-0000-0000-000015070000}"/>
    <cellStyle name="Normal 2 2 2 2 4" xfId="1763" xr:uid="{00000000-0005-0000-0000-000016070000}"/>
    <cellStyle name="Normal 2 2 2 2 4 2" xfId="1764" xr:uid="{00000000-0005-0000-0000-000017070000}"/>
    <cellStyle name="Normal 2 2 2 2 4 3" xfId="1765" xr:uid="{00000000-0005-0000-0000-000018070000}"/>
    <cellStyle name="Normal 2 2 2 2 4 4" xfId="1766" xr:uid="{00000000-0005-0000-0000-000019070000}"/>
    <cellStyle name="Normal 2 2 2 2 5" xfId="1767" xr:uid="{00000000-0005-0000-0000-00001A070000}"/>
    <cellStyle name="Normal 2 2 2 2 6" xfId="1768" xr:uid="{00000000-0005-0000-0000-00001B070000}"/>
    <cellStyle name="Normal 2 2 2 2 7" xfId="1769" xr:uid="{00000000-0005-0000-0000-00001C070000}"/>
    <cellStyle name="Normal 2 2 2 2 8" xfId="1770" xr:uid="{00000000-0005-0000-0000-00001D070000}"/>
    <cellStyle name="Normal 2 2 2 2 9" xfId="1771" xr:uid="{00000000-0005-0000-0000-00001E070000}"/>
    <cellStyle name="Normal 2 2 2 3" xfId="1772" xr:uid="{00000000-0005-0000-0000-00001F070000}"/>
    <cellStyle name="Normal 2 2 2 4" xfId="1773" xr:uid="{00000000-0005-0000-0000-000020070000}"/>
    <cellStyle name="Normal 2 2 2 5" xfId="1774" xr:uid="{00000000-0005-0000-0000-000021070000}"/>
    <cellStyle name="Normal 2 2 2 5 2" xfId="1775" xr:uid="{00000000-0005-0000-0000-000022070000}"/>
    <cellStyle name="Normal 2 2 2 5 3" xfId="1776" xr:uid="{00000000-0005-0000-0000-000023070000}"/>
    <cellStyle name="Normal 2 2 2 5 4" xfId="1777" xr:uid="{00000000-0005-0000-0000-000024070000}"/>
    <cellStyle name="Normal 2 2 2 6" xfId="1778" xr:uid="{00000000-0005-0000-0000-000025070000}"/>
    <cellStyle name="Normal 2 2 2 7" xfId="1779" xr:uid="{00000000-0005-0000-0000-000026070000}"/>
    <cellStyle name="Normal 2 2 2 8" xfId="1780" xr:uid="{00000000-0005-0000-0000-000027070000}"/>
    <cellStyle name="Normal 2 2 2 9" xfId="1781" xr:uid="{00000000-0005-0000-0000-000028070000}"/>
    <cellStyle name="Normal 2 2 3" xfId="1782" xr:uid="{00000000-0005-0000-0000-000029070000}"/>
    <cellStyle name="Normal 2 2 3 10" xfId="1783" xr:uid="{00000000-0005-0000-0000-00002A070000}"/>
    <cellStyle name="Normal 2 2 3 11" xfId="1784" xr:uid="{00000000-0005-0000-0000-00002B070000}"/>
    <cellStyle name="Normal 2 2 3 12" xfId="1785" xr:uid="{00000000-0005-0000-0000-00002C070000}"/>
    <cellStyle name="Normal 2 2 3 13" xfId="1786" xr:uid="{00000000-0005-0000-0000-00002D070000}"/>
    <cellStyle name="Normal 2 2 3 14" xfId="1787" xr:uid="{00000000-0005-0000-0000-00002E070000}"/>
    <cellStyle name="Normal 2 2 3 2" xfId="1788" xr:uid="{00000000-0005-0000-0000-00002F070000}"/>
    <cellStyle name="Normal 2 2 3 3" xfId="1789" xr:uid="{00000000-0005-0000-0000-000030070000}"/>
    <cellStyle name="Normal 2 2 3 4" xfId="1790" xr:uid="{00000000-0005-0000-0000-000031070000}"/>
    <cellStyle name="Normal 2 2 3 5" xfId="1791" xr:uid="{00000000-0005-0000-0000-000032070000}"/>
    <cellStyle name="Normal 2 2 3 6" xfId="1792" xr:uid="{00000000-0005-0000-0000-000033070000}"/>
    <cellStyle name="Normal 2 2 3 7" xfId="1793" xr:uid="{00000000-0005-0000-0000-000034070000}"/>
    <cellStyle name="Normal 2 2 3 8" xfId="1794" xr:uid="{00000000-0005-0000-0000-000035070000}"/>
    <cellStyle name="Normal 2 2 3 9" xfId="1795" xr:uid="{00000000-0005-0000-0000-000036070000}"/>
    <cellStyle name="Normal 2 2 4" xfId="1796" xr:uid="{00000000-0005-0000-0000-000037070000}"/>
    <cellStyle name="Normal 2 2 4 2" xfId="1797" xr:uid="{00000000-0005-0000-0000-000038070000}"/>
    <cellStyle name="Normal 2 2 4 2 2" xfId="1798" xr:uid="{00000000-0005-0000-0000-000039070000}"/>
    <cellStyle name="Normal 2 2 4 2_Note" xfId="1799" xr:uid="{00000000-0005-0000-0000-00003A070000}"/>
    <cellStyle name="Normal 2 2 4 3" xfId="1800" xr:uid="{00000000-0005-0000-0000-00003B070000}"/>
    <cellStyle name="Normal 2 2 4 4" xfId="1801" xr:uid="{00000000-0005-0000-0000-00003C070000}"/>
    <cellStyle name="Normal 2 2 4 4 2" xfId="1802" xr:uid="{00000000-0005-0000-0000-00003D070000}"/>
    <cellStyle name="Normal 2 2 4 4_Hoja1" xfId="3239" xr:uid="{00000000-0005-0000-0000-00003E070000}"/>
    <cellStyle name="Normal 2 2 4 5" xfId="1803" xr:uid="{00000000-0005-0000-0000-00003F070000}"/>
    <cellStyle name="Normal 2 2 4 6" xfId="1804" xr:uid="{00000000-0005-0000-0000-000040070000}"/>
    <cellStyle name="Normal 2 2 4 7" xfId="1805" xr:uid="{00000000-0005-0000-0000-000041070000}"/>
    <cellStyle name="Normal 2 2 4_Hoja1" xfId="3238" xr:uid="{00000000-0005-0000-0000-000042070000}"/>
    <cellStyle name="Normal 2 2 5" xfId="1806" xr:uid="{00000000-0005-0000-0000-000043070000}"/>
    <cellStyle name="Normal 2 2 5 10" xfId="1807" xr:uid="{00000000-0005-0000-0000-000044070000}"/>
    <cellStyle name="Normal 2 2 5 11" xfId="1808" xr:uid="{00000000-0005-0000-0000-000045070000}"/>
    <cellStyle name="Normal 2 2 5 12" xfId="1809" xr:uid="{00000000-0005-0000-0000-000046070000}"/>
    <cellStyle name="Normal 2 2 5 13" xfId="1810" xr:uid="{00000000-0005-0000-0000-000047070000}"/>
    <cellStyle name="Normal 2 2 5 2" xfId="1811" xr:uid="{00000000-0005-0000-0000-000048070000}"/>
    <cellStyle name="Normal 2 2 5 3" xfId="1812" xr:uid="{00000000-0005-0000-0000-000049070000}"/>
    <cellStyle name="Normal 2 2 5 4" xfId="1813" xr:uid="{00000000-0005-0000-0000-00004A070000}"/>
    <cellStyle name="Normal 2 2 5 5" xfId="1814" xr:uid="{00000000-0005-0000-0000-00004B070000}"/>
    <cellStyle name="Normal 2 2 5 6" xfId="1815" xr:uid="{00000000-0005-0000-0000-00004C070000}"/>
    <cellStyle name="Normal 2 2 5 7" xfId="1816" xr:uid="{00000000-0005-0000-0000-00004D070000}"/>
    <cellStyle name="Normal 2 2 5 8" xfId="1817" xr:uid="{00000000-0005-0000-0000-00004E070000}"/>
    <cellStyle name="Normal 2 2 5 9" xfId="1818" xr:uid="{00000000-0005-0000-0000-00004F070000}"/>
    <cellStyle name="Normal 2 2 5_Hoja1" xfId="3240" xr:uid="{00000000-0005-0000-0000-000050070000}"/>
    <cellStyle name="Normal 2 2 6" xfId="1819" xr:uid="{00000000-0005-0000-0000-000051070000}"/>
    <cellStyle name="Normal 2 2 6 2" xfId="1820" xr:uid="{00000000-0005-0000-0000-000052070000}"/>
    <cellStyle name="Normal 2 2 6 3" xfId="1821" xr:uid="{00000000-0005-0000-0000-000053070000}"/>
    <cellStyle name="Normal 2 2 6 4" xfId="1822" xr:uid="{00000000-0005-0000-0000-000054070000}"/>
    <cellStyle name="Normal 2 2 6 5" xfId="1823" xr:uid="{00000000-0005-0000-0000-000055070000}"/>
    <cellStyle name="Normal 2 2 6_Hoja1" xfId="3241" xr:uid="{00000000-0005-0000-0000-000056070000}"/>
    <cellStyle name="Normal 2 2 7" xfId="1824" xr:uid="{00000000-0005-0000-0000-000057070000}"/>
    <cellStyle name="Normal 2 2 7 2" xfId="1825" xr:uid="{00000000-0005-0000-0000-000058070000}"/>
    <cellStyle name="Normal 2 2 7_Hoja1" xfId="3242" xr:uid="{00000000-0005-0000-0000-000059070000}"/>
    <cellStyle name="Normal 2 2 8" xfId="1826" xr:uid="{00000000-0005-0000-0000-00005A070000}"/>
    <cellStyle name="Normal 2 2 8 2" xfId="1827" xr:uid="{00000000-0005-0000-0000-00005B070000}"/>
    <cellStyle name="Normal 2 2 8_Hoja1" xfId="3243" xr:uid="{00000000-0005-0000-0000-00005C070000}"/>
    <cellStyle name="Normal 2 2 9" xfId="1828" xr:uid="{00000000-0005-0000-0000-00005D070000}"/>
    <cellStyle name="Normal 2 2 9 2" xfId="1829" xr:uid="{00000000-0005-0000-0000-00005E070000}"/>
    <cellStyle name="Normal 2 2 9_Hoja1" xfId="3244" xr:uid="{00000000-0005-0000-0000-00005F070000}"/>
    <cellStyle name="Normal 2 20" xfId="1830" xr:uid="{00000000-0005-0000-0000-000060070000}"/>
    <cellStyle name="Normal 2 20 2" xfId="1831" xr:uid="{00000000-0005-0000-0000-000061070000}"/>
    <cellStyle name="Normal 2 20_Hoja1" xfId="3245" xr:uid="{00000000-0005-0000-0000-000062070000}"/>
    <cellStyle name="Normal 2 21" xfId="1832" xr:uid="{00000000-0005-0000-0000-000063070000}"/>
    <cellStyle name="Normal 2 21 2" xfId="1833" xr:uid="{00000000-0005-0000-0000-000064070000}"/>
    <cellStyle name="Normal 2 21_Hoja1" xfId="3246" xr:uid="{00000000-0005-0000-0000-000065070000}"/>
    <cellStyle name="Normal 2 22" xfId="1834" xr:uid="{00000000-0005-0000-0000-000066070000}"/>
    <cellStyle name="Normal 2 22 2" xfId="1835" xr:uid="{00000000-0005-0000-0000-000067070000}"/>
    <cellStyle name="Normal 2 22_Hoja1" xfId="3247" xr:uid="{00000000-0005-0000-0000-000068070000}"/>
    <cellStyle name="Normal 2 23" xfId="1836" xr:uid="{00000000-0005-0000-0000-000069070000}"/>
    <cellStyle name="Normal 2 23 2" xfId="1837" xr:uid="{00000000-0005-0000-0000-00006A070000}"/>
    <cellStyle name="Normal 2 23_Hoja1" xfId="3248" xr:uid="{00000000-0005-0000-0000-00006B070000}"/>
    <cellStyle name="Normal 2 24" xfId="1838" xr:uid="{00000000-0005-0000-0000-00006C070000}"/>
    <cellStyle name="Normal 2 24 2" xfId="1839" xr:uid="{00000000-0005-0000-0000-00006D070000}"/>
    <cellStyle name="Normal 2 24_Hoja1" xfId="3249" xr:uid="{00000000-0005-0000-0000-00006E070000}"/>
    <cellStyle name="Normal 2 25" xfId="1840" xr:uid="{00000000-0005-0000-0000-00006F070000}"/>
    <cellStyle name="Normal 2 25 2" xfId="1841" xr:uid="{00000000-0005-0000-0000-000070070000}"/>
    <cellStyle name="Normal 2 25_Hoja1" xfId="3250" xr:uid="{00000000-0005-0000-0000-000071070000}"/>
    <cellStyle name="Normal 2 26" xfId="1842" xr:uid="{00000000-0005-0000-0000-000072070000}"/>
    <cellStyle name="Normal 2 26 2" xfId="1843" xr:uid="{00000000-0005-0000-0000-000073070000}"/>
    <cellStyle name="Normal 2 26_Hoja1" xfId="3251" xr:uid="{00000000-0005-0000-0000-000074070000}"/>
    <cellStyle name="Normal 2 27" xfId="1844" xr:uid="{00000000-0005-0000-0000-000075070000}"/>
    <cellStyle name="Normal 2 27 2" xfId="1845" xr:uid="{00000000-0005-0000-0000-000076070000}"/>
    <cellStyle name="Normal 2 27_Hoja1" xfId="3252" xr:uid="{00000000-0005-0000-0000-000077070000}"/>
    <cellStyle name="Normal 2 28" xfId="1846" xr:uid="{00000000-0005-0000-0000-000078070000}"/>
    <cellStyle name="Normal 2 28 2" xfId="1847" xr:uid="{00000000-0005-0000-0000-000079070000}"/>
    <cellStyle name="Normal 2 28_Hoja1" xfId="3253" xr:uid="{00000000-0005-0000-0000-00007A070000}"/>
    <cellStyle name="Normal 2 29" xfId="1848" xr:uid="{00000000-0005-0000-0000-00007B070000}"/>
    <cellStyle name="Normal 2 29 2" xfId="1849" xr:uid="{00000000-0005-0000-0000-00007C070000}"/>
    <cellStyle name="Normal 2 29_Hoja1" xfId="3254" xr:uid="{00000000-0005-0000-0000-00007D070000}"/>
    <cellStyle name="Normal 2 3" xfId="1850" xr:uid="{00000000-0005-0000-0000-00007E070000}"/>
    <cellStyle name="Normal 2 3 10" xfId="1851" xr:uid="{00000000-0005-0000-0000-00007F070000}"/>
    <cellStyle name="Normal 2 3 11" xfId="1852" xr:uid="{00000000-0005-0000-0000-000080070000}"/>
    <cellStyle name="Normal 2 3 12" xfId="1853" xr:uid="{00000000-0005-0000-0000-000081070000}"/>
    <cellStyle name="Normal 2 3 13" xfId="1854" xr:uid="{00000000-0005-0000-0000-000082070000}"/>
    <cellStyle name="Normal 2 3 14" xfId="1855" xr:uid="{00000000-0005-0000-0000-000083070000}"/>
    <cellStyle name="Normal 2 3 2" xfId="1856" xr:uid="{00000000-0005-0000-0000-000084070000}"/>
    <cellStyle name="Normal 2 3 2 2" xfId="1857" xr:uid="{00000000-0005-0000-0000-000085070000}"/>
    <cellStyle name="Normal 2 3 3" xfId="1858" xr:uid="{00000000-0005-0000-0000-000086070000}"/>
    <cellStyle name="Normal 2 3 4" xfId="1859" xr:uid="{00000000-0005-0000-0000-000087070000}"/>
    <cellStyle name="Normal 2 3 5" xfId="1860" xr:uid="{00000000-0005-0000-0000-000088070000}"/>
    <cellStyle name="Normal 2 3 6" xfId="1861" xr:uid="{00000000-0005-0000-0000-000089070000}"/>
    <cellStyle name="Normal 2 3 7" xfId="1862" xr:uid="{00000000-0005-0000-0000-00008A070000}"/>
    <cellStyle name="Normal 2 3 8" xfId="1863" xr:uid="{00000000-0005-0000-0000-00008B070000}"/>
    <cellStyle name="Normal 2 3 9" xfId="1864" xr:uid="{00000000-0005-0000-0000-00008C070000}"/>
    <cellStyle name="Normal 2 30" xfId="1865" xr:uid="{00000000-0005-0000-0000-00008D070000}"/>
    <cellStyle name="Normal 2 30 2" xfId="1866" xr:uid="{00000000-0005-0000-0000-00008E070000}"/>
    <cellStyle name="Normal 2 30_Hoja1" xfId="3255" xr:uid="{00000000-0005-0000-0000-00008F070000}"/>
    <cellStyle name="Normal 2 31" xfId="1867" xr:uid="{00000000-0005-0000-0000-000090070000}"/>
    <cellStyle name="Normal 2 31 2" xfId="1868" xr:uid="{00000000-0005-0000-0000-000091070000}"/>
    <cellStyle name="Normal 2 31_Hoja1" xfId="3256" xr:uid="{00000000-0005-0000-0000-000092070000}"/>
    <cellStyle name="Normal 2 32" xfId="1869" xr:uid="{00000000-0005-0000-0000-000093070000}"/>
    <cellStyle name="Normal 2 32 2" xfId="1870" xr:uid="{00000000-0005-0000-0000-000094070000}"/>
    <cellStyle name="Normal 2 32_Hoja1" xfId="3257" xr:uid="{00000000-0005-0000-0000-000095070000}"/>
    <cellStyle name="Normal 2 33" xfId="1871" xr:uid="{00000000-0005-0000-0000-000096070000}"/>
    <cellStyle name="Normal 2 33 2" xfId="1872" xr:uid="{00000000-0005-0000-0000-000097070000}"/>
    <cellStyle name="Normal 2 33_Hoja1" xfId="3258" xr:uid="{00000000-0005-0000-0000-000098070000}"/>
    <cellStyle name="Normal 2 34" xfId="1873" xr:uid="{00000000-0005-0000-0000-000099070000}"/>
    <cellStyle name="Normal 2 34 2" xfId="1874" xr:uid="{00000000-0005-0000-0000-00009A070000}"/>
    <cellStyle name="Normal 2 34_Hoja1" xfId="3259" xr:uid="{00000000-0005-0000-0000-00009B070000}"/>
    <cellStyle name="Normal 2 35" xfId="1875" xr:uid="{00000000-0005-0000-0000-00009C070000}"/>
    <cellStyle name="Normal 2 35 2" xfId="1876" xr:uid="{00000000-0005-0000-0000-00009D070000}"/>
    <cellStyle name="Normal 2 35_Hoja1" xfId="3260" xr:uid="{00000000-0005-0000-0000-00009E070000}"/>
    <cellStyle name="Normal 2 36" xfId="1877" xr:uid="{00000000-0005-0000-0000-00009F070000}"/>
    <cellStyle name="Normal 2 36 2" xfId="1878" xr:uid="{00000000-0005-0000-0000-0000A0070000}"/>
    <cellStyle name="Normal 2 36_Hoja1" xfId="3261" xr:uid="{00000000-0005-0000-0000-0000A1070000}"/>
    <cellStyle name="Normal 2 37" xfId="1879" xr:uid="{00000000-0005-0000-0000-0000A2070000}"/>
    <cellStyle name="Normal 2 37 2" xfId="1880" xr:uid="{00000000-0005-0000-0000-0000A3070000}"/>
    <cellStyle name="Normal 2 37_Hoja1" xfId="3262" xr:uid="{00000000-0005-0000-0000-0000A4070000}"/>
    <cellStyle name="Normal 2 38" xfId="1881" xr:uid="{00000000-0005-0000-0000-0000A5070000}"/>
    <cellStyle name="Normal 2 38 2" xfId="1882" xr:uid="{00000000-0005-0000-0000-0000A6070000}"/>
    <cellStyle name="Normal 2 38_Hoja1" xfId="3263" xr:uid="{00000000-0005-0000-0000-0000A7070000}"/>
    <cellStyle name="Normal 2 39" xfId="1883" xr:uid="{00000000-0005-0000-0000-0000A8070000}"/>
    <cellStyle name="Normal 2 39 2" xfId="1884" xr:uid="{00000000-0005-0000-0000-0000A9070000}"/>
    <cellStyle name="Normal 2 39_Hoja1" xfId="3264" xr:uid="{00000000-0005-0000-0000-0000AA070000}"/>
    <cellStyle name="Normal 2 4" xfId="1885" xr:uid="{00000000-0005-0000-0000-0000AB070000}"/>
    <cellStyle name="Normal 2 4 10" xfId="1886" xr:uid="{00000000-0005-0000-0000-0000AC070000}"/>
    <cellStyle name="Normal 2 4 11" xfId="1887" xr:uid="{00000000-0005-0000-0000-0000AD070000}"/>
    <cellStyle name="Normal 2 4 12" xfId="1888" xr:uid="{00000000-0005-0000-0000-0000AE070000}"/>
    <cellStyle name="Normal 2 4 13" xfId="1889" xr:uid="{00000000-0005-0000-0000-0000AF070000}"/>
    <cellStyle name="Normal 2 4 14" xfId="1890" xr:uid="{00000000-0005-0000-0000-0000B0070000}"/>
    <cellStyle name="Normal 2 4 2" xfId="1891" xr:uid="{00000000-0005-0000-0000-0000B1070000}"/>
    <cellStyle name="Normal 2 4 3" xfId="1892" xr:uid="{00000000-0005-0000-0000-0000B2070000}"/>
    <cellStyle name="Normal 2 4 4" xfId="1893" xr:uid="{00000000-0005-0000-0000-0000B3070000}"/>
    <cellStyle name="Normal 2 4 5" xfId="1894" xr:uid="{00000000-0005-0000-0000-0000B4070000}"/>
    <cellStyle name="Normal 2 4 6" xfId="1895" xr:uid="{00000000-0005-0000-0000-0000B5070000}"/>
    <cellStyle name="Normal 2 4 7" xfId="1896" xr:uid="{00000000-0005-0000-0000-0000B6070000}"/>
    <cellStyle name="Normal 2 4 8" xfId="1897" xr:uid="{00000000-0005-0000-0000-0000B7070000}"/>
    <cellStyle name="Normal 2 4 9" xfId="1898" xr:uid="{00000000-0005-0000-0000-0000B8070000}"/>
    <cellStyle name="Normal 2 40" xfId="1899" xr:uid="{00000000-0005-0000-0000-0000B9070000}"/>
    <cellStyle name="Normal 2 40 2" xfId="1900" xr:uid="{00000000-0005-0000-0000-0000BA070000}"/>
    <cellStyle name="Normal 2 40_Hoja1" xfId="3265" xr:uid="{00000000-0005-0000-0000-0000BB070000}"/>
    <cellStyle name="Normal 2 41" xfId="1901" xr:uid="{00000000-0005-0000-0000-0000BC070000}"/>
    <cellStyle name="Normal 2 41 2" xfId="1902" xr:uid="{00000000-0005-0000-0000-0000BD070000}"/>
    <cellStyle name="Normal 2 41 2 2" xfId="1903" xr:uid="{00000000-0005-0000-0000-0000BE070000}"/>
    <cellStyle name="Normal 2 41 2_Hoja1" xfId="3266" xr:uid="{00000000-0005-0000-0000-0000BF070000}"/>
    <cellStyle name="Normal 2 41 3" xfId="1904" xr:uid="{00000000-0005-0000-0000-0000C0070000}"/>
    <cellStyle name="Normal 2 41 3 2" xfId="1905" xr:uid="{00000000-0005-0000-0000-0000C1070000}"/>
    <cellStyle name="Normal 2 41 3_Hoja1" xfId="3267" xr:uid="{00000000-0005-0000-0000-0000C2070000}"/>
    <cellStyle name="Normal 2 41 4" xfId="1906" xr:uid="{00000000-0005-0000-0000-0000C3070000}"/>
    <cellStyle name="Normal 2 41 5" xfId="1907" xr:uid="{00000000-0005-0000-0000-0000C4070000}"/>
    <cellStyle name="Normal 2 41 6" xfId="1908" xr:uid="{00000000-0005-0000-0000-0000C5070000}"/>
    <cellStyle name="Normal 2 42" xfId="1909" xr:uid="{00000000-0005-0000-0000-0000C6070000}"/>
    <cellStyle name="Normal 2 42 2" xfId="1910" xr:uid="{00000000-0005-0000-0000-0000C7070000}"/>
    <cellStyle name="Normal 2 42 3" xfId="1911" xr:uid="{00000000-0005-0000-0000-0000C8070000}"/>
    <cellStyle name="Normal 2 42 4" xfId="1912" xr:uid="{00000000-0005-0000-0000-0000C9070000}"/>
    <cellStyle name="Normal 2 43" xfId="1913" xr:uid="{00000000-0005-0000-0000-0000CA070000}"/>
    <cellStyle name="Normal 2 43 2" xfId="1914" xr:uid="{00000000-0005-0000-0000-0000CB070000}"/>
    <cellStyle name="Normal 2 43_Hoja1" xfId="3268" xr:uid="{00000000-0005-0000-0000-0000CC070000}"/>
    <cellStyle name="Normal 2 44" xfId="1915" xr:uid="{00000000-0005-0000-0000-0000CD070000}"/>
    <cellStyle name="Normal 2 44 2" xfId="1916" xr:uid="{00000000-0005-0000-0000-0000CE070000}"/>
    <cellStyle name="Normal 2 44_Hoja1" xfId="3269" xr:uid="{00000000-0005-0000-0000-0000CF070000}"/>
    <cellStyle name="Normal 2 45" xfId="1917" xr:uid="{00000000-0005-0000-0000-0000D0070000}"/>
    <cellStyle name="Normal 2 45 2" xfId="1918" xr:uid="{00000000-0005-0000-0000-0000D1070000}"/>
    <cellStyle name="Normal 2 45_Hoja1" xfId="3270" xr:uid="{00000000-0005-0000-0000-0000D2070000}"/>
    <cellStyle name="Normal 2 46" xfId="1919" xr:uid="{00000000-0005-0000-0000-0000D3070000}"/>
    <cellStyle name="Normal 2 46 2" xfId="1920" xr:uid="{00000000-0005-0000-0000-0000D4070000}"/>
    <cellStyle name="Normal 2 46 2 2" xfId="1921" xr:uid="{00000000-0005-0000-0000-0000D5070000}"/>
    <cellStyle name="Normal 2 46 2_Hoja1" xfId="3271" xr:uid="{00000000-0005-0000-0000-0000D6070000}"/>
    <cellStyle name="Normal 2 46 3" xfId="1922" xr:uid="{00000000-0005-0000-0000-0000D7070000}"/>
    <cellStyle name="Normal 2 46 3 2" xfId="1923" xr:uid="{00000000-0005-0000-0000-0000D8070000}"/>
    <cellStyle name="Normal 2 46 3_Hoja1" xfId="3272" xr:uid="{00000000-0005-0000-0000-0000D9070000}"/>
    <cellStyle name="Normal 2 46 4" xfId="1924" xr:uid="{00000000-0005-0000-0000-0000DA070000}"/>
    <cellStyle name="Normal 2 46 4 2" xfId="1925" xr:uid="{00000000-0005-0000-0000-0000DB070000}"/>
    <cellStyle name="Normal 2 46 4_Hoja1" xfId="3273" xr:uid="{00000000-0005-0000-0000-0000DC070000}"/>
    <cellStyle name="Normal 2 47" xfId="1926" xr:uid="{00000000-0005-0000-0000-0000DD070000}"/>
    <cellStyle name="Normal 2 48" xfId="1927" xr:uid="{00000000-0005-0000-0000-0000DE070000}"/>
    <cellStyle name="Normal 2 49" xfId="1928" xr:uid="{00000000-0005-0000-0000-0000DF070000}"/>
    <cellStyle name="Normal 2 49 2" xfId="1929" xr:uid="{00000000-0005-0000-0000-0000E0070000}"/>
    <cellStyle name="Normal 2 5" xfId="1930" xr:uid="{00000000-0005-0000-0000-0000E1070000}"/>
    <cellStyle name="Normal 2 5 10" xfId="1931" xr:uid="{00000000-0005-0000-0000-0000E2070000}"/>
    <cellStyle name="Normal 2 5 11" xfId="1932" xr:uid="{00000000-0005-0000-0000-0000E3070000}"/>
    <cellStyle name="Normal 2 5 12" xfId="1933" xr:uid="{00000000-0005-0000-0000-0000E4070000}"/>
    <cellStyle name="Normal 2 5 13" xfId="1934" xr:uid="{00000000-0005-0000-0000-0000E5070000}"/>
    <cellStyle name="Normal 2 5 14" xfId="1935" xr:uid="{00000000-0005-0000-0000-0000E6070000}"/>
    <cellStyle name="Normal 2 5 15" xfId="1936" xr:uid="{00000000-0005-0000-0000-0000E7070000}"/>
    <cellStyle name="Normal 2 5 16" xfId="1937" xr:uid="{00000000-0005-0000-0000-0000E8070000}"/>
    <cellStyle name="Normal 2 5 2" xfId="1938" xr:uid="{00000000-0005-0000-0000-0000E9070000}"/>
    <cellStyle name="Normal 2 5 2 10" xfId="1939" xr:uid="{00000000-0005-0000-0000-0000EA070000}"/>
    <cellStyle name="Normal 2 5 2 11" xfId="1940" xr:uid="{00000000-0005-0000-0000-0000EB070000}"/>
    <cellStyle name="Normal 2 5 2 12" xfId="1941" xr:uid="{00000000-0005-0000-0000-0000EC070000}"/>
    <cellStyle name="Normal 2 5 2 13" xfId="1942" xr:uid="{00000000-0005-0000-0000-0000ED070000}"/>
    <cellStyle name="Normal 2 5 2 14" xfId="1943" xr:uid="{00000000-0005-0000-0000-0000EE070000}"/>
    <cellStyle name="Normal 2 5 2 2" xfId="1944" xr:uid="{00000000-0005-0000-0000-0000EF070000}"/>
    <cellStyle name="Normal 2 5 2 2 10" xfId="1945" xr:uid="{00000000-0005-0000-0000-0000F0070000}"/>
    <cellStyle name="Normal 2 5 2 2 11" xfId="1946" xr:uid="{00000000-0005-0000-0000-0000F1070000}"/>
    <cellStyle name="Normal 2 5 2 2 12" xfId="1947" xr:uid="{00000000-0005-0000-0000-0000F2070000}"/>
    <cellStyle name="Normal 2 5 2 2 13" xfId="1948" xr:uid="{00000000-0005-0000-0000-0000F3070000}"/>
    <cellStyle name="Normal 2 5 2 2 2" xfId="1949" xr:uid="{00000000-0005-0000-0000-0000F4070000}"/>
    <cellStyle name="Normal 2 5 2 2 3" xfId="1950" xr:uid="{00000000-0005-0000-0000-0000F5070000}"/>
    <cellStyle name="Normal 2 5 2 2 4" xfId="1951" xr:uid="{00000000-0005-0000-0000-0000F6070000}"/>
    <cellStyle name="Normal 2 5 2 2 5" xfId="1952" xr:uid="{00000000-0005-0000-0000-0000F7070000}"/>
    <cellStyle name="Normal 2 5 2 2 6" xfId="1953" xr:uid="{00000000-0005-0000-0000-0000F8070000}"/>
    <cellStyle name="Normal 2 5 2 2 7" xfId="1954" xr:uid="{00000000-0005-0000-0000-0000F9070000}"/>
    <cellStyle name="Normal 2 5 2 2 8" xfId="1955" xr:uid="{00000000-0005-0000-0000-0000FA070000}"/>
    <cellStyle name="Normal 2 5 2 2 9" xfId="1956" xr:uid="{00000000-0005-0000-0000-0000FB070000}"/>
    <cellStyle name="Normal 2 5 2 3" xfId="1957" xr:uid="{00000000-0005-0000-0000-0000FC070000}"/>
    <cellStyle name="Normal 2 5 2 4" xfId="1958" xr:uid="{00000000-0005-0000-0000-0000FD070000}"/>
    <cellStyle name="Normal 2 5 2 5" xfId="1959" xr:uid="{00000000-0005-0000-0000-0000FE070000}"/>
    <cellStyle name="Normal 2 5 2 6" xfId="1960" xr:uid="{00000000-0005-0000-0000-0000FF070000}"/>
    <cellStyle name="Normal 2 5 2 7" xfId="1961" xr:uid="{00000000-0005-0000-0000-000000080000}"/>
    <cellStyle name="Normal 2 5 2 8" xfId="1962" xr:uid="{00000000-0005-0000-0000-000001080000}"/>
    <cellStyle name="Normal 2 5 2 9" xfId="1963" xr:uid="{00000000-0005-0000-0000-000002080000}"/>
    <cellStyle name="Normal 2 5 3" xfId="1964" xr:uid="{00000000-0005-0000-0000-000003080000}"/>
    <cellStyle name="Normal 2 5 3 10" xfId="1965" xr:uid="{00000000-0005-0000-0000-000004080000}"/>
    <cellStyle name="Normal 2 5 3 11" xfId="1966" xr:uid="{00000000-0005-0000-0000-000005080000}"/>
    <cellStyle name="Normal 2 5 3 12" xfId="1967" xr:uid="{00000000-0005-0000-0000-000006080000}"/>
    <cellStyle name="Normal 2 5 3 13" xfId="1968" xr:uid="{00000000-0005-0000-0000-000007080000}"/>
    <cellStyle name="Normal 2 5 3 2" xfId="1969" xr:uid="{00000000-0005-0000-0000-000008080000}"/>
    <cellStyle name="Normal 2 5 3 3" xfId="1970" xr:uid="{00000000-0005-0000-0000-000009080000}"/>
    <cellStyle name="Normal 2 5 3 4" xfId="1971" xr:uid="{00000000-0005-0000-0000-00000A080000}"/>
    <cellStyle name="Normal 2 5 3 5" xfId="1972" xr:uid="{00000000-0005-0000-0000-00000B080000}"/>
    <cellStyle name="Normal 2 5 3 6" xfId="1973" xr:uid="{00000000-0005-0000-0000-00000C080000}"/>
    <cellStyle name="Normal 2 5 3 7" xfId="1974" xr:uid="{00000000-0005-0000-0000-00000D080000}"/>
    <cellStyle name="Normal 2 5 3 8" xfId="1975" xr:uid="{00000000-0005-0000-0000-00000E080000}"/>
    <cellStyle name="Normal 2 5 3 9" xfId="1976" xr:uid="{00000000-0005-0000-0000-00000F080000}"/>
    <cellStyle name="Normal 2 5 4" xfId="1977" xr:uid="{00000000-0005-0000-0000-000010080000}"/>
    <cellStyle name="Normal 2 5 5" xfId="1978" xr:uid="{00000000-0005-0000-0000-000011080000}"/>
    <cellStyle name="Normal 2 5 6" xfId="1979" xr:uid="{00000000-0005-0000-0000-000012080000}"/>
    <cellStyle name="Normal 2 5 7" xfId="1980" xr:uid="{00000000-0005-0000-0000-000013080000}"/>
    <cellStyle name="Normal 2 5 8" xfId="1981" xr:uid="{00000000-0005-0000-0000-000014080000}"/>
    <cellStyle name="Normal 2 5 9" xfId="1982" xr:uid="{00000000-0005-0000-0000-000015080000}"/>
    <cellStyle name="Normal 2 50" xfId="1983" xr:uid="{00000000-0005-0000-0000-000016080000}"/>
    <cellStyle name="Normal 2 51" xfId="1984" xr:uid="{00000000-0005-0000-0000-000017080000}"/>
    <cellStyle name="Normal 2 52" xfId="1985" xr:uid="{00000000-0005-0000-0000-000018080000}"/>
    <cellStyle name="Normal 2 53" xfId="1986" xr:uid="{00000000-0005-0000-0000-000019080000}"/>
    <cellStyle name="Normal 2 54" xfId="1987" xr:uid="{00000000-0005-0000-0000-00001A080000}"/>
    <cellStyle name="Normal 2 55" xfId="1988" xr:uid="{00000000-0005-0000-0000-00001B080000}"/>
    <cellStyle name="Normal 2 56" xfId="1989" xr:uid="{00000000-0005-0000-0000-00001C080000}"/>
    <cellStyle name="Normal 2 57" xfId="1990" xr:uid="{00000000-0005-0000-0000-00001D080000}"/>
    <cellStyle name="Normal 2 58" xfId="1991" xr:uid="{00000000-0005-0000-0000-00001E080000}"/>
    <cellStyle name="Normal 2 59" xfId="1992" xr:uid="{00000000-0005-0000-0000-00001F080000}"/>
    <cellStyle name="Normal 2 6" xfId="1993" xr:uid="{00000000-0005-0000-0000-000020080000}"/>
    <cellStyle name="Normal 2 6 10" xfId="1994" xr:uid="{00000000-0005-0000-0000-000021080000}"/>
    <cellStyle name="Normal 2 6 11" xfId="1995" xr:uid="{00000000-0005-0000-0000-000022080000}"/>
    <cellStyle name="Normal 2 6 12" xfId="1996" xr:uid="{00000000-0005-0000-0000-000023080000}"/>
    <cellStyle name="Normal 2 6 13" xfId="1997" xr:uid="{00000000-0005-0000-0000-000024080000}"/>
    <cellStyle name="Normal 2 6 14" xfId="1998" xr:uid="{00000000-0005-0000-0000-000025080000}"/>
    <cellStyle name="Normal 2 6 15" xfId="1999" xr:uid="{00000000-0005-0000-0000-000026080000}"/>
    <cellStyle name="Normal 2 6 16" xfId="2000" xr:uid="{00000000-0005-0000-0000-000027080000}"/>
    <cellStyle name="Normal 2 6 17" xfId="2001" xr:uid="{00000000-0005-0000-0000-000028080000}"/>
    <cellStyle name="Normal 2 6 18" xfId="2002" xr:uid="{00000000-0005-0000-0000-000029080000}"/>
    <cellStyle name="Normal 2 6 19" xfId="2003" xr:uid="{00000000-0005-0000-0000-00002A080000}"/>
    <cellStyle name="Normal 2 6 2" xfId="2004" xr:uid="{00000000-0005-0000-0000-00002B080000}"/>
    <cellStyle name="Normal 2 6 2 10" xfId="2005" xr:uid="{00000000-0005-0000-0000-00002C080000}"/>
    <cellStyle name="Normal 2 6 2 11" xfId="2006" xr:uid="{00000000-0005-0000-0000-00002D080000}"/>
    <cellStyle name="Normal 2 6 2 12" xfId="2007" xr:uid="{00000000-0005-0000-0000-00002E080000}"/>
    <cellStyle name="Normal 2 6 2 13" xfId="2008" xr:uid="{00000000-0005-0000-0000-00002F080000}"/>
    <cellStyle name="Normal 2 6 2 14" xfId="2009" xr:uid="{00000000-0005-0000-0000-000030080000}"/>
    <cellStyle name="Normal 2 6 2 2" xfId="2010" xr:uid="{00000000-0005-0000-0000-000031080000}"/>
    <cellStyle name="Normal 2 6 2 3" xfId="2011" xr:uid="{00000000-0005-0000-0000-000032080000}"/>
    <cellStyle name="Normal 2 6 2 4" xfId="2012" xr:uid="{00000000-0005-0000-0000-000033080000}"/>
    <cellStyle name="Normal 2 6 2 5" xfId="2013" xr:uid="{00000000-0005-0000-0000-000034080000}"/>
    <cellStyle name="Normal 2 6 2 6" xfId="2014" xr:uid="{00000000-0005-0000-0000-000035080000}"/>
    <cellStyle name="Normal 2 6 2 7" xfId="2015" xr:uid="{00000000-0005-0000-0000-000036080000}"/>
    <cellStyle name="Normal 2 6 2 8" xfId="2016" xr:uid="{00000000-0005-0000-0000-000037080000}"/>
    <cellStyle name="Normal 2 6 2 9" xfId="2017" xr:uid="{00000000-0005-0000-0000-000038080000}"/>
    <cellStyle name="Normal 2 6 20" xfId="2018" xr:uid="{00000000-0005-0000-0000-000039080000}"/>
    <cellStyle name="Normal 2 6 21" xfId="2019" xr:uid="{00000000-0005-0000-0000-00003A080000}"/>
    <cellStyle name="Normal 2 6 22" xfId="2020" xr:uid="{00000000-0005-0000-0000-00003B080000}"/>
    <cellStyle name="Normal 2 6 23" xfId="2021" xr:uid="{00000000-0005-0000-0000-00003C080000}"/>
    <cellStyle name="Normal 2 6 24" xfId="2022" xr:uid="{00000000-0005-0000-0000-00003D080000}"/>
    <cellStyle name="Normal 2 6 25" xfId="2023" xr:uid="{00000000-0005-0000-0000-00003E080000}"/>
    <cellStyle name="Normal 2 6 26" xfId="2024" xr:uid="{00000000-0005-0000-0000-00003F080000}"/>
    <cellStyle name="Normal 2 6 27" xfId="2025" xr:uid="{00000000-0005-0000-0000-000040080000}"/>
    <cellStyle name="Normal 2 6 28" xfId="2026" xr:uid="{00000000-0005-0000-0000-000041080000}"/>
    <cellStyle name="Normal 2 6 29" xfId="2027" xr:uid="{00000000-0005-0000-0000-000042080000}"/>
    <cellStyle name="Normal 2 6 3" xfId="2028" xr:uid="{00000000-0005-0000-0000-000043080000}"/>
    <cellStyle name="Normal 2 6 3 10" xfId="2029" xr:uid="{00000000-0005-0000-0000-000044080000}"/>
    <cellStyle name="Normal 2 6 3 11" xfId="2030" xr:uid="{00000000-0005-0000-0000-000045080000}"/>
    <cellStyle name="Normal 2 6 3 12" xfId="2031" xr:uid="{00000000-0005-0000-0000-000046080000}"/>
    <cellStyle name="Normal 2 6 3 13" xfId="2032" xr:uid="{00000000-0005-0000-0000-000047080000}"/>
    <cellStyle name="Normal 2 6 3 14" xfId="2033" xr:uid="{00000000-0005-0000-0000-000048080000}"/>
    <cellStyle name="Normal 2 6 3 15" xfId="2034" xr:uid="{00000000-0005-0000-0000-000049080000}"/>
    <cellStyle name="Normal 2 6 3 2" xfId="2035" xr:uid="{00000000-0005-0000-0000-00004A080000}"/>
    <cellStyle name="Normal 2 6 3 2 10" xfId="2036" xr:uid="{00000000-0005-0000-0000-00004B080000}"/>
    <cellStyle name="Normal 2 6 3 2 11" xfId="2037" xr:uid="{00000000-0005-0000-0000-00004C080000}"/>
    <cellStyle name="Normal 2 6 3 2 12" xfId="2038" xr:uid="{00000000-0005-0000-0000-00004D080000}"/>
    <cellStyle name="Normal 2 6 3 2 13" xfId="2039" xr:uid="{00000000-0005-0000-0000-00004E080000}"/>
    <cellStyle name="Normal 2 6 3 2 14" xfId="2040" xr:uid="{00000000-0005-0000-0000-00004F080000}"/>
    <cellStyle name="Normal 2 6 3 2 2" xfId="2041" xr:uid="{00000000-0005-0000-0000-000050080000}"/>
    <cellStyle name="Normal 2 6 3 2 3" xfId="2042" xr:uid="{00000000-0005-0000-0000-000051080000}"/>
    <cellStyle name="Normal 2 6 3 2 4" xfId="2043" xr:uid="{00000000-0005-0000-0000-000052080000}"/>
    <cellStyle name="Normal 2 6 3 2 5" xfId="2044" xr:uid="{00000000-0005-0000-0000-000053080000}"/>
    <cellStyle name="Normal 2 6 3 2 6" xfId="2045" xr:uid="{00000000-0005-0000-0000-000054080000}"/>
    <cellStyle name="Normal 2 6 3 2 7" xfId="2046" xr:uid="{00000000-0005-0000-0000-000055080000}"/>
    <cellStyle name="Normal 2 6 3 2 8" xfId="2047" xr:uid="{00000000-0005-0000-0000-000056080000}"/>
    <cellStyle name="Normal 2 6 3 2 9" xfId="2048" xr:uid="{00000000-0005-0000-0000-000057080000}"/>
    <cellStyle name="Normal 2 6 3 3" xfId="2049" xr:uid="{00000000-0005-0000-0000-000058080000}"/>
    <cellStyle name="Normal 2 6 3 4" xfId="2050" xr:uid="{00000000-0005-0000-0000-000059080000}"/>
    <cellStyle name="Normal 2 6 3 5" xfId="2051" xr:uid="{00000000-0005-0000-0000-00005A080000}"/>
    <cellStyle name="Normal 2 6 3 6" xfId="2052" xr:uid="{00000000-0005-0000-0000-00005B080000}"/>
    <cellStyle name="Normal 2 6 3 7" xfId="2053" xr:uid="{00000000-0005-0000-0000-00005C080000}"/>
    <cellStyle name="Normal 2 6 3 8" xfId="2054" xr:uid="{00000000-0005-0000-0000-00005D080000}"/>
    <cellStyle name="Normal 2 6 3 9" xfId="2055" xr:uid="{00000000-0005-0000-0000-00005E080000}"/>
    <cellStyle name="Normal 2 6 30" xfId="2056" xr:uid="{00000000-0005-0000-0000-00005F080000}"/>
    <cellStyle name="Normal 2 6 31" xfId="2057" xr:uid="{00000000-0005-0000-0000-000060080000}"/>
    <cellStyle name="Normal 2 6 32" xfId="2058" xr:uid="{00000000-0005-0000-0000-000061080000}"/>
    <cellStyle name="Normal 2 6 33" xfId="2059" xr:uid="{00000000-0005-0000-0000-000062080000}"/>
    <cellStyle name="Normal 2 6 34" xfId="2060" xr:uid="{00000000-0005-0000-0000-000063080000}"/>
    <cellStyle name="Normal 2 6 35" xfId="2061" xr:uid="{00000000-0005-0000-0000-000064080000}"/>
    <cellStyle name="Normal 2 6 36" xfId="2062" xr:uid="{00000000-0005-0000-0000-000065080000}"/>
    <cellStyle name="Normal 2 6 37" xfId="2063" xr:uid="{00000000-0005-0000-0000-000066080000}"/>
    <cellStyle name="Normal 2 6 4" xfId="2064" xr:uid="{00000000-0005-0000-0000-000067080000}"/>
    <cellStyle name="Normal 2 6 4 2" xfId="2065" xr:uid="{00000000-0005-0000-0000-000068080000}"/>
    <cellStyle name="Normal 2 6 4 3" xfId="2066" xr:uid="{00000000-0005-0000-0000-000069080000}"/>
    <cellStyle name="Normal 2 6 4 4" xfId="2067" xr:uid="{00000000-0005-0000-0000-00006A080000}"/>
    <cellStyle name="Normal 2 6 4 5" xfId="2068" xr:uid="{00000000-0005-0000-0000-00006B080000}"/>
    <cellStyle name="Normal 2 6 4 6" xfId="2069" xr:uid="{00000000-0005-0000-0000-00006C080000}"/>
    <cellStyle name="Normal 2 6 4 7" xfId="2070" xr:uid="{00000000-0005-0000-0000-00006D080000}"/>
    <cellStyle name="Normal 2 6 5" xfId="2071" xr:uid="{00000000-0005-0000-0000-00006E080000}"/>
    <cellStyle name="Normal 2 6 6" xfId="2072" xr:uid="{00000000-0005-0000-0000-00006F080000}"/>
    <cellStyle name="Normal 2 6 7" xfId="2073" xr:uid="{00000000-0005-0000-0000-000070080000}"/>
    <cellStyle name="Normal 2 6 8" xfId="2074" xr:uid="{00000000-0005-0000-0000-000071080000}"/>
    <cellStyle name="Normal 2 6 9" xfId="2075" xr:uid="{00000000-0005-0000-0000-000072080000}"/>
    <cellStyle name="Normal 2 6_Hoja1" xfId="3274" xr:uid="{00000000-0005-0000-0000-000073080000}"/>
    <cellStyle name="Normal 2 60" xfId="2076" xr:uid="{00000000-0005-0000-0000-000074080000}"/>
    <cellStyle name="Normal 2 61" xfId="2077" xr:uid="{00000000-0005-0000-0000-000075080000}"/>
    <cellStyle name="Normal 2 62" xfId="2078" xr:uid="{00000000-0005-0000-0000-000076080000}"/>
    <cellStyle name="Normal 2 63" xfId="2079" xr:uid="{00000000-0005-0000-0000-000077080000}"/>
    <cellStyle name="Normal 2 64" xfId="2080" xr:uid="{00000000-0005-0000-0000-000078080000}"/>
    <cellStyle name="Normal 2 65" xfId="2081" xr:uid="{00000000-0005-0000-0000-000079080000}"/>
    <cellStyle name="Normal 2 66" xfId="2082" xr:uid="{00000000-0005-0000-0000-00007A080000}"/>
    <cellStyle name="Normal 2 67" xfId="2083" xr:uid="{00000000-0005-0000-0000-00007B080000}"/>
    <cellStyle name="Normal 2 68" xfId="2084" xr:uid="{00000000-0005-0000-0000-00007C080000}"/>
    <cellStyle name="Normal 2 69" xfId="2085" xr:uid="{00000000-0005-0000-0000-00007D080000}"/>
    <cellStyle name="Normal 2 7" xfId="2086" xr:uid="{00000000-0005-0000-0000-00007E080000}"/>
    <cellStyle name="Normal 2 7 2" xfId="2087" xr:uid="{00000000-0005-0000-0000-00007F080000}"/>
    <cellStyle name="Normal 2 7 2 2" xfId="2088" xr:uid="{00000000-0005-0000-0000-000080080000}"/>
    <cellStyle name="Normal 2 7 2_Hoja1" xfId="3276" xr:uid="{00000000-0005-0000-0000-000081080000}"/>
    <cellStyle name="Normal 2 7 3" xfId="2089" xr:uid="{00000000-0005-0000-0000-000082080000}"/>
    <cellStyle name="Normal 2 7_Hoja1" xfId="3275" xr:uid="{00000000-0005-0000-0000-000083080000}"/>
    <cellStyle name="Normal 2 70" xfId="2090" xr:uid="{00000000-0005-0000-0000-000084080000}"/>
    <cellStyle name="Normal 2 71" xfId="2091" xr:uid="{00000000-0005-0000-0000-000085080000}"/>
    <cellStyle name="Normal 2 72" xfId="2092" xr:uid="{00000000-0005-0000-0000-000086080000}"/>
    <cellStyle name="Normal 2 73" xfId="2093" xr:uid="{00000000-0005-0000-0000-000087080000}"/>
    <cellStyle name="Normal 2 74" xfId="2094" xr:uid="{00000000-0005-0000-0000-000088080000}"/>
    <cellStyle name="Normal 2 75" xfId="2095" xr:uid="{00000000-0005-0000-0000-000089080000}"/>
    <cellStyle name="Normal 2 76" xfId="2096" xr:uid="{00000000-0005-0000-0000-00008A080000}"/>
    <cellStyle name="Normal 2 77" xfId="2097" xr:uid="{00000000-0005-0000-0000-00008B080000}"/>
    <cellStyle name="Normal 2 78" xfId="2098" xr:uid="{00000000-0005-0000-0000-00008C080000}"/>
    <cellStyle name="Normal 2 79" xfId="2099" xr:uid="{00000000-0005-0000-0000-00008D080000}"/>
    <cellStyle name="Normal 2 8" xfId="2100" xr:uid="{00000000-0005-0000-0000-00008E080000}"/>
    <cellStyle name="Normal 2 8 2" xfId="2101" xr:uid="{00000000-0005-0000-0000-00008F080000}"/>
    <cellStyle name="Normal 2 8 2 2" xfId="2102" xr:uid="{00000000-0005-0000-0000-000090080000}"/>
    <cellStyle name="Normal 2 8 2_Hoja1" xfId="3278" xr:uid="{00000000-0005-0000-0000-000091080000}"/>
    <cellStyle name="Normal 2 8 3" xfId="2103" xr:uid="{00000000-0005-0000-0000-000092080000}"/>
    <cellStyle name="Normal 2 8_Hoja1" xfId="3277" xr:uid="{00000000-0005-0000-0000-000093080000}"/>
    <cellStyle name="Normal 2 80" xfId="2104" xr:uid="{00000000-0005-0000-0000-000094080000}"/>
    <cellStyle name="Normal 2 81" xfId="2105" xr:uid="{00000000-0005-0000-0000-000095080000}"/>
    <cellStyle name="Normal 2 82" xfId="2106" xr:uid="{00000000-0005-0000-0000-000096080000}"/>
    <cellStyle name="Normal 2 83" xfId="2107" xr:uid="{00000000-0005-0000-0000-000097080000}"/>
    <cellStyle name="Normal 2 84" xfId="2108" xr:uid="{00000000-0005-0000-0000-000098080000}"/>
    <cellStyle name="Normal 2 85" xfId="2109" xr:uid="{00000000-0005-0000-0000-000099080000}"/>
    <cellStyle name="Normal 2 86" xfId="2110" xr:uid="{00000000-0005-0000-0000-00009A080000}"/>
    <cellStyle name="Normal 2 87" xfId="2111" xr:uid="{00000000-0005-0000-0000-00009B080000}"/>
    <cellStyle name="Normal 2 88" xfId="2112" xr:uid="{00000000-0005-0000-0000-00009C080000}"/>
    <cellStyle name="Normal 2 89" xfId="2113" xr:uid="{00000000-0005-0000-0000-00009D080000}"/>
    <cellStyle name="Normal 2 9" xfId="2114" xr:uid="{00000000-0005-0000-0000-00009E080000}"/>
    <cellStyle name="Normal 2 9 10" xfId="2115" xr:uid="{00000000-0005-0000-0000-00009F080000}"/>
    <cellStyle name="Normal 2 9 11" xfId="2116" xr:uid="{00000000-0005-0000-0000-0000A0080000}"/>
    <cellStyle name="Normal 2 9 12" xfId="2117" xr:uid="{00000000-0005-0000-0000-0000A1080000}"/>
    <cellStyle name="Normal 2 9 13" xfId="2118" xr:uid="{00000000-0005-0000-0000-0000A2080000}"/>
    <cellStyle name="Normal 2 9 14" xfId="2119" xr:uid="{00000000-0005-0000-0000-0000A3080000}"/>
    <cellStyle name="Normal 2 9 2" xfId="2120" xr:uid="{00000000-0005-0000-0000-0000A4080000}"/>
    <cellStyle name="Normal 2 9 3" xfId="2121" xr:uid="{00000000-0005-0000-0000-0000A5080000}"/>
    <cellStyle name="Normal 2 9 4" xfId="2122" xr:uid="{00000000-0005-0000-0000-0000A6080000}"/>
    <cellStyle name="Normal 2 9 5" xfId="2123" xr:uid="{00000000-0005-0000-0000-0000A7080000}"/>
    <cellStyle name="Normal 2 9 6" xfId="2124" xr:uid="{00000000-0005-0000-0000-0000A8080000}"/>
    <cellStyle name="Normal 2 9 7" xfId="2125" xr:uid="{00000000-0005-0000-0000-0000A9080000}"/>
    <cellStyle name="Normal 2 9 8" xfId="2126" xr:uid="{00000000-0005-0000-0000-0000AA080000}"/>
    <cellStyle name="Normal 2 9 9" xfId="2127" xr:uid="{00000000-0005-0000-0000-0000AB080000}"/>
    <cellStyle name="Normal 2 90" xfId="2128" xr:uid="{00000000-0005-0000-0000-0000AC080000}"/>
    <cellStyle name="Normal 2 91" xfId="2129" xr:uid="{00000000-0005-0000-0000-0000AD080000}"/>
    <cellStyle name="Normal 2 92" xfId="2130" xr:uid="{00000000-0005-0000-0000-0000AE080000}"/>
    <cellStyle name="Normal 2 93" xfId="2131" xr:uid="{00000000-0005-0000-0000-0000AF080000}"/>
    <cellStyle name="Normal 2 94" xfId="2132" xr:uid="{00000000-0005-0000-0000-0000B0080000}"/>
    <cellStyle name="Normal 2 95" xfId="2133" xr:uid="{00000000-0005-0000-0000-0000B1080000}"/>
    <cellStyle name="Normal 2 96" xfId="2134" xr:uid="{00000000-0005-0000-0000-0000B2080000}"/>
    <cellStyle name="Normal 2 97" xfId="2135" xr:uid="{00000000-0005-0000-0000-0000B3080000}"/>
    <cellStyle name="Normal 2 98" xfId="2136" xr:uid="{00000000-0005-0000-0000-0000B4080000}"/>
    <cellStyle name="Normal 2 99" xfId="2137" xr:uid="{00000000-0005-0000-0000-0000B5080000}"/>
    <cellStyle name="Normal 2_chronic_intake" xfId="2138" xr:uid="{00000000-0005-0000-0000-0000B6080000}"/>
    <cellStyle name="Normal 20" xfId="2139" xr:uid="{00000000-0005-0000-0000-0000B7080000}"/>
    <cellStyle name="Normal 20 10" xfId="2140" xr:uid="{00000000-0005-0000-0000-0000B8080000}"/>
    <cellStyle name="Normal 20 11" xfId="2141" xr:uid="{00000000-0005-0000-0000-0000B9080000}"/>
    <cellStyle name="Normal 20 12" xfId="2142" xr:uid="{00000000-0005-0000-0000-0000BA080000}"/>
    <cellStyle name="Normal 20 13" xfId="2143" xr:uid="{00000000-0005-0000-0000-0000BB080000}"/>
    <cellStyle name="Normal 20 14" xfId="2144" xr:uid="{00000000-0005-0000-0000-0000BC080000}"/>
    <cellStyle name="Normal 20 2" xfId="2145" xr:uid="{00000000-0005-0000-0000-0000BD080000}"/>
    <cellStyle name="Normal 20 3" xfId="2146" xr:uid="{00000000-0005-0000-0000-0000BE080000}"/>
    <cellStyle name="Normal 20 4" xfId="2147" xr:uid="{00000000-0005-0000-0000-0000BF080000}"/>
    <cellStyle name="Normal 20 5" xfId="2148" xr:uid="{00000000-0005-0000-0000-0000C0080000}"/>
    <cellStyle name="Normal 20 6" xfId="2149" xr:uid="{00000000-0005-0000-0000-0000C1080000}"/>
    <cellStyle name="Normal 20 7" xfId="2150" xr:uid="{00000000-0005-0000-0000-0000C2080000}"/>
    <cellStyle name="Normal 20 8" xfId="2151" xr:uid="{00000000-0005-0000-0000-0000C3080000}"/>
    <cellStyle name="Normal 20 9" xfId="2152" xr:uid="{00000000-0005-0000-0000-0000C4080000}"/>
    <cellStyle name="Normal 21" xfId="2153" xr:uid="{00000000-0005-0000-0000-0000C5080000}"/>
    <cellStyle name="Normal 21 2" xfId="2154" xr:uid="{00000000-0005-0000-0000-0000C6080000}"/>
    <cellStyle name="Normal 21 2 10" xfId="2155" xr:uid="{00000000-0005-0000-0000-0000C7080000}"/>
    <cellStyle name="Normal 21 2 11" xfId="2156" xr:uid="{00000000-0005-0000-0000-0000C8080000}"/>
    <cellStyle name="Normal 21 2 12" xfId="2157" xr:uid="{00000000-0005-0000-0000-0000C9080000}"/>
    <cellStyle name="Normal 21 2 13" xfId="2158" xr:uid="{00000000-0005-0000-0000-0000CA080000}"/>
    <cellStyle name="Normal 21 2 2" xfId="2159" xr:uid="{00000000-0005-0000-0000-0000CB080000}"/>
    <cellStyle name="Normal 21 2 3" xfId="2160" xr:uid="{00000000-0005-0000-0000-0000CC080000}"/>
    <cellStyle name="Normal 21 2 4" xfId="2161" xr:uid="{00000000-0005-0000-0000-0000CD080000}"/>
    <cellStyle name="Normal 21 2 5" xfId="2162" xr:uid="{00000000-0005-0000-0000-0000CE080000}"/>
    <cellStyle name="Normal 21 2 6" xfId="2163" xr:uid="{00000000-0005-0000-0000-0000CF080000}"/>
    <cellStyle name="Normal 21 2 7" xfId="2164" xr:uid="{00000000-0005-0000-0000-0000D0080000}"/>
    <cellStyle name="Normal 21 2 8" xfId="2165" xr:uid="{00000000-0005-0000-0000-0000D1080000}"/>
    <cellStyle name="Normal 21 2 9" xfId="2166" xr:uid="{00000000-0005-0000-0000-0000D2080000}"/>
    <cellStyle name="Normal 22" xfId="2167" xr:uid="{00000000-0005-0000-0000-0000D3080000}"/>
    <cellStyle name="Normal 22 2" xfId="2168" xr:uid="{00000000-0005-0000-0000-0000D4080000}"/>
    <cellStyle name="Normal 22 2 10" xfId="2169" xr:uid="{00000000-0005-0000-0000-0000D5080000}"/>
    <cellStyle name="Normal 22 2 11" xfId="2170" xr:uid="{00000000-0005-0000-0000-0000D6080000}"/>
    <cellStyle name="Normal 22 2 12" xfId="2171" xr:uid="{00000000-0005-0000-0000-0000D7080000}"/>
    <cellStyle name="Normal 22 2 13" xfId="2172" xr:uid="{00000000-0005-0000-0000-0000D8080000}"/>
    <cellStyle name="Normal 22 2 2" xfId="2173" xr:uid="{00000000-0005-0000-0000-0000D9080000}"/>
    <cellStyle name="Normal 22 2 3" xfId="2174" xr:uid="{00000000-0005-0000-0000-0000DA080000}"/>
    <cellStyle name="Normal 22 2 4" xfId="2175" xr:uid="{00000000-0005-0000-0000-0000DB080000}"/>
    <cellStyle name="Normal 22 2 5" xfId="2176" xr:uid="{00000000-0005-0000-0000-0000DC080000}"/>
    <cellStyle name="Normal 22 2 6" xfId="2177" xr:uid="{00000000-0005-0000-0000-0000DD080000}"/>
    <cellStyle name="Normal 22 2 7" xfId="2178" xr:uid="{00000000-0005-0000-0000-0000DE080000}"/>
    <cellStyle name="Normal 22 2 8" xfId="2179" xr:uid="{00000000-0005-0000-0000-0000DF080000}"/>
    <cellStyle name="Normal 22 2 9" xfId="2180" xr:uid="{00000000-0005-0000-0000-0000E0080000}"/>
    <cellStyle name="Normal 22 3" xfId="2181" xr:uid="{00000000-0005-0000-0000-0000E1080000}"/>
    <cellStyle name="Normal 22 4" xfId="2182" xr:uid="{00000000-0005-0000-0000-0000E2080000}"/>
    <cellStyle name="Normal 22 5" xfId="2183" xr:uid="{00000000-0005-0000-0000-0000E3080000}"/>
    <cellStyle name="Normal 22 6" xfId="2184" xr:uid="{00000000-0005-0000-0000-0000E4080000}"/>
    <cellStyle name="Normal 23" xfId="2185" xr:uid="{00000000-0005-0000-0000-0000E5080000}"/>
    <cellStyle name="Normal 23 10" xfId="2186" xr:uid="{00000000-0005-0000-0000-0000E6080000}"/>
    <cellStyle name="Normal 23 11" xfId="2187" xr:uid="{00000000-0005-0000-0000-0000E7080000}"/>
    <cellStyle name="Normal 23 12" xfId="2188" xr:uid="{00000000-0005-0000-0000-0000E8080000}"/>
    <cellStyle name="Normal 23 13" xfId="2189" xr:uid="{00000000-0005-0000-0000-0000E9080000}"/>
    <cellStyle name="Normal 23 14" xfId="2190" xr:uid="{00000000-0005-0000-0000-0000EA080000}"/>
    <cellStyle name="Normal 23 2" xfId="2191" xr:uid="{00000000-0005-0000-0000-0000EB080000}"/>
    <cellStyle name="Normal 23 3" xfId="2192" xr:uid="{00000000-0005-0000-0000-0000EC080000}"/>
    <cellStyle name="Normal 23 4" xfId="2193" xr:uid="{00000000-0005-0000-0000-0000ED080000}"/>
    <cellStyle name="Normal 23 5" xfId="2194" xr:uid="{00000000-0005-0000-0000-0000EE080000}"/>
    <cellStyle name="Normal 23 6" xfId="2195" xr:uid="{00000000-0005-0000-0000-0000EF080000}"/>
    <cellStyle name="Normal 23 7" xfId="2196" xr:uid="{00000000-0005-0000-0000-0000F0080000}"/>
    <cellStyle name="Normal 23 8" xfId="2197" xr:uid="{00000000-0005-0000-0000-0000F1080000}"/>
    <cellStyle name="Normal 23 9" xfId="2198" xr:uid="{00000000-0005-0000-0000-0000F2080000}"/>
    <cellStyle name="Normal 24" xfId="2199" xr:uid="{00000000-0005-0000-0000-0000F3080000}"/>
    <cellStyle name="Normal 24 10" xfId="2200" xr:uid="{00000000-0005-0000-0000-0000F4080000}"/>
    <cellStyle name="Normal 24 11" xfId="2201" xr:uid="{00000000-0005-0000-0000-0000F5080000}"/>
    <cellStyle name="Normal 24 12" xfId="2202" xr:uid="{00000000-0005-0000-0000-0000F6080000}"/>
    <cellStyle name="Normal 24 13" xfId="2203" xr:uid="{00000000-0005-0000-0000-0000F7080000}"/>
    <cellStyle name="Normal 24 14" xfId="2204" xr:uid="{00000000-0005-0000-0000-0000F8080000}"/>
    <cellStyle name="Normal 24 2" xfId="2205" xr:uid="{00000000-0005-0000-0000-0000F9080000}"/>
    <cellStyle name="Normal 24 3" xfId="2206" xr:uid="{00000000-0005-0000-0000-0000FA080000}"/>
    <cellStyle name="Normal 24 4" xfId="2207" xr:uid="{00000000-0005-0000-0000-0000FB080000}"/>
    <cellStyle name="Normal 24 5" xfId="2208" xr:uid="{00000000-0005-0000-0000-0000FC080000}"/>
    <cellStyle name="Normal 24 6" xfId="2209" xr:uid="{00000000-0005-0000-0000-0000FD080000}"/>
    <cellStyle name="Normal 24 7" xfId="2210" xr:uid="{00000000-0005-0000-0000-0000FE080000}"/>
    <cellStyle name="Normal 24 8" xfId="2211" xr:uid="{00000000-0005-0000-0000-0000FF080000}"/>
    <cellStyle name="Normal 24 9" xfId="2212" xr:uid="{00000000-0005-0000-0000-000000090000}"/>
    <cellStyle name="Normal 25" xfId="2213" xr:uid="{00000000-0005-0000-0000-000001090000}"/>
    <cellStyle name="Normal 25 10" xfId="2214" xr:uid="{00000000-0005-0000-0000-000002090000}"/>
    <cellStyle name="Normal 25 11" xfId="2215" xr:uid="{00000000-0005-0000-0000-000003090000}"/>
    <cellStyle name="Normal 25 12" xfId="2216" xr:uid="{00000000-0005-0000-0000-000004090000}"/>
    <cellStyle name="Normal 25 13" xfId="2217" xr:uid="{00000000-0005-0000-0000-000005090000}"/>
    <cellStyle name="Normal 25 14" xfId="2218" xr:uid="{00000000-0005-0000-0000-000006090000}"/>
    <cellStyle name="Normal 25 2" xfId="2219" xr:uid="{00000000-0005-0000-0000-000007090000}"/>
    <cellStyle name="Normal 25 3" xfId="2220" xr:uid="{00000000-0005-0000-0000-000008090000}"/>
    <cellStyle name="Normal 25 4" xfId="2221" xr:uid="{00000000-0005-0000-0000-000009090000}"/>
    <cellStyle name="Normal 25 5" xfId="2222" xr:uid="{00000000-0005-0000-0000-00000A090000}"/>
    <cellStyle name="Normal 25 6" xfId="2223" xr:uid="{00000000-0005-0000-0000-00000B090000}"/>
    <cellStyle name="Normal 25 7" xfId="2224" xr:uid="{00000000-0005-0000-0000-00000C090000}"/>
    <cellStyle name="Normal 25 8" xfId="2225" xr:uid="{00000000-0005-0000-0000-00000D090000}"/>
    <cellStyle name="Normal 25 9" xfId="2226" xr:uid="{00000000-0005-0000-0000-00000E090000}"/>
    <cellStyle name="Normal 26" xfId="2227" xr:uid="{00000000-0005-0000-0000-00000F090000}"/>
    <cellStyle name="Normal 26 10" xfId="2228" xr:uid="{00000000-0005-0000-0000-000010090000}"/>
    <cellStyle name="Normal 26 11" xfId="2229" xr:uid="{00000000-0005-0000-0000-000011090000}"/>
    <cellStyle name="Normal 26 12" xfId="2230" xr:uid="{00000000-0005-0000-0000-000012090000}"/>
    <cellStyle name="Normal 26 13" xfId="2231" xr:uid="{00000000-0005-0000-0000-000013090000}"/>
    <cellStyle name="Normal 26 14" xfId="2232" xr:uid="{00000000-0005-0000-0000-000014090000}"/>
    <cellStyle name="Normal 26 2" xfId="2233" xr:uid="{00000000-0005-0000-0000-000015090000}"/>
    <cellStyle name="Normal 26 3" xfId="2234" xr:uid="{00000000-0005-0000-0000-000016090000}"/>
    <cellStyle name="Normal 26 4" xfId="2235" xr:uid="{00000000-0005-0000-0000-000017090000}"/>
    <cellStyle name="Normal 26 5" xfId="2236" xr:uid="{00000000-0005-0000-0000-000018090000}"/>
    <cellStyle name="Normal 26 6" xfId="2237" xr:uid="{00000000-0005-0000-0000-000019090000}"/>
    <cellStyle name="Normal 26 7" xfId="2238" xr:uid="{00000000-0005-0000-0000-00001A090000}"/>
    <cellStyle name="Normal 26 8" xfId="2239" xr:uid="{00000000-0005-0000-0000-00001B090000}"/>
    <cellStyle name="Normal 26 9" xfId="2240" xr:uid="{00000000-0005-0000-0000-00001C090000}"/>
    <cellStyle name="Normal 27" xfId="2241" xr:uid="{00000000-0005-0000-0000-00001D090000}"/>
    <cellStyle name="Normal 27 10" xfId="2242" xr:uid="{00000000-0005-0000-0000-00001E090000}"/>
    <cellStyle name="Normal 27 11" xfId="2243" xr:uid="{00000000-0005-0000-0000-00001F090000}"/>
    <cellStyle name="Normal 27 12" xfId="2244" xr:uid="{00000000-0005-0000-0000-000020090000}"/>
    <cellStyle name="Normal 27 13" xfId="2245" xr:uid="{00000000-0005-0000-0000-000021090000}"/>
    <cellStyle name="Normal 27 14" xfId="2246" xr:uid="{00000000-0005-0000-0000-000022090000}"/>
    <cellStyle name="Normal 27 2" xfId="2247" xr:uid="{00000000-0005-0000-0000-000023090000}"/>
    <cellStyle name="Normal 27 3" xfId="2248" xr:uid="{00000000-0005-0000-0000-000024090000}"/>
    <cellStyle name="Normal 27 4" xfId="2249" xr:uid="{00000000-0005-0000-0000-000025090000}"/>
    <cellStyle name="Normal 27 5" xfId="2250" xr:uid="{00000000-0005-0000-0000-000026090000}"/>
    <cellStyle name="Normal 27 6" xfId="2251" xr:uid="{00000000-0005-0000-0000-000027090000}"/>
    <cellStyle name="Normal 27 7" xfId="2252" xr:uid="{00000000-0005-0000-0000-000028090000}"/>
    <cellStyle name="Normal 27 8" xfId="2253" xr:uid="{00000000-0005-0000-0000-000029090000}"/>
    <cellStyle name="Normal 27 9" xfId="2254" xr:uid="{00000000-0005-0000-0000-00002A090000}"/>
    <cellStyle name="Normal 28" xfId="2255" xr:uid="{00000000-0005-0000-0000-00002B090000}"/>
    <cellStyle name="Normal 28 2" xfId="2256" xr:uid="{00000000-0005-0000-0000-00002C090000}"/>
    <cellStyle name="Normal 28 2 2" xfId="2257" xr:uid="{00000000-0005-0000-0000-00002D090000}"/>
    <cellStyle name="Normal 28 3" xfId="2258" xr:uid="{00000000-0005-0000-0000-00002E090000}"/>
    <cellStyle name="Normal 28 3 10" xfId="2259" xr:uid="{00000000-0005-0000-0000-00002F090000}"/>
    <cellStyle name="Normal 28 3 11" xfId="2260" xr:uid="{00000000-0005-0000-0000-000030090000}"/>
    <cellStyle name="Normal 28 3 12" xfId="2261" xr:uid="{00000000-0005-0000-0000-000031090000}"/>
    <cellStyle name="Normal 28 3 2" xfId="2262" xr:uid="{00000000-0005-0000-0000-000032090000}"/>
    <cellStyle name="Normal 28 3 3" xfId="2263" xr:uid="{00000000-0005-0000-0000-000033090000}"/>
    <cellStyle name="Normal 28 3 4" xfId="2264" xr:uid="{00000000-0005-0000-0000-000034090000}"/>
    <cellStyle name="Normal 28 3 5" xfId="2265" xr:uid="{00000000-0005-0000-0000-000035090000}"/>
    <cellStyle name="Normal 28 3 6" xfId="2266" xr:uid="{00000000-0005-0000-0000-000036090000}"/>
    <cellStyle name="Normal 28 3 7" xfId="2267" xr:uid="{00000000-0005-0000-0000-000037090000}"/>
    <cellStyle name="Normal 28 3 8" xfId="2268" xr:uid="{00000000-0005-0000-0000-000038090000}"/>
    <cellStyle name="Normal 28 3 9" xfId="2269" xr:uid="{00000000-0005-0000-0000-000039090000}"/>
    <cellStyle name="Normal 28 4" xfId="2270" xr:uid="{00000000-0005-0000-0000-00003A090000}"/>
    <cellStyle name="Normal 29" xfId="2271" xr:uid="{00000000-0005-0000-0000-00003B090000}"/>
    <cellStyle name="Normal 29 2" xfId="2272" xr:uid="{00000000-0005-0000-0000-00003C090000}"/>
    <cellStyle name="Normal 29 2 10" xfId="2273" xr:uid="{00000000-0005-0000-0000-00003D090000}"/>
    <cellStyle name="Normal 29 2 11" xfId="2274" xr:uid="{00000000-0005-0000-0000-00003E090000}"/>
    <cellStyle name="Normal 29 2 12" xfId="2275" xr:uid="{00000000-0005-0000-0000-00003F090000}"/>
    <cellStyle name="Normal 29 2 13" xfId="2276" xr:uid="{00000000-0005-0000-0000-000040090000}"/>
    <cellStyle name="Normal 29 2 2" xfId="2277" xr:uid="{00000000-0005-0000-0000-000041090000}"/>
    <cellStyle name="Normal 29 2 3" xfId="2278" xr:uid="{00000000-0005-0000-0000-000042090000}"/>
    <cellStyle name="Normal 29 2 4" xfId="2279" xr:uid="{00000000-0005-0000-0000-000043090000}"/>
    <cellStyle name="Normal 29 2 5" xfId="2280" xr:uid="{00000000-0005-0000-0000-000044090000}"/>
    <cellStyle name="Normal 29 2 6" xfId="2281" xr:uid="{00000000-0005-0000-0000-000045090000}"/>
    <cellStyle name="Normal 29 2 7" xfId="2282" xr:uid="{00000000-0005-0000-0000-000046090000}"/>
    <cellStyle name="Normal 29 2 8" xfId="2283" xr:uid="{00000000-0005-0000-0000-000047090000}"/>
    <cellStyle name="Normal 29 2 9" xfId="2284" xr:uid="{00000000-0005-0000-0000-000048090000}"/>
    <cellStyle name="Normal 29 3" xfId="2285" xr:uid="{00000000-0005-0000-0000-000049090000}"/>
    <cellStyle name="Normal 29 4" xfId="2286" xr:uid="{00000000-0005-0000-0000-00004A090000}"/>
    <cellStyle name="Normal 29 5" xfId="2287" xr:uid="{00000000-0005-0000-0000-00004B090000}"/>
    <cellStyle name="Normal 29 6" xfId="2288" xr:uid="{00000000-0005-0000-0000-00004C090000}"/>
    <cellStyle name="Normal 3" xfId="2289" xr:uid="{00000000-0005-0000-0000-00004D090000}"/>
    <cellStyle name="Normal 3 10" xfId="2290" xr:uid="{00000000-0005-0000-0000-00004E090000}"/>
    <cellStyle name="Normal 3 11" xfId="2291" xr:uid="{00000000-0005-0000-0000-00004F090000}"/>
    <cellStyle name="Normal 3 12" xfId="2292" xr:uid="{00000000-0005-0000-0000-000050090000}"/>
    <cellStyle name="Normal 3 13" xfId="2293" xr:uid="{00000000-0005-0000-0000-000051090000}"/>
    <cellStyle name="Normal 3 2" xfId="2294" xr:uid="{00000000-0005-0000-0000-000052090000}"/>
    <cellStyle name="Normal 3 2 10" xfId="2295" xr:uid="{00000000-0005-0000-0000-000053090000}"/>
    <cellStyle name="Normal 3 2 11" xfId="2296" xr:uid="{00000000-0005-0000-0000-000054090000}"/>
    <cellStyle name="Normal 3 2 12" xfId="2297" xr:uid="{00000000-0005-0000-0000-000055090000}"/>
    <cellStyle name="Normal 3 2 13" xfId="2298" xr:uid="{00000000-0005-0000-0000-000056090000}"/>
    <cellStyle name="Normal 3 2 14" xfId="2299" xr:uid="{00000000-0005-0000-0000-000057090000}"/>
    <cellStyle name="Normal 3 2 2" xfId="2300" xr:uid="{00000000-0005-0000-0000-000058090000}"/>
    <cellStyle name="Normal 3 2 2 2" xfId="2301" xr:uid="{00000000-0005-0000-0000-000059090000}"/>
    <cellStyle name="Normal 3 2 3" xfId="2302" xr:uid="{00000000-0005-0000-0000-00005A090000}"/>
    <cellStyle name="Normal 3 2 4" xfId="2303" xr:uid="{00000000-0005-0000-0000-00005B090000}"/>
    <cellStyle name="Normal 3 2 5" xfId="2304" xr:uid="{00000000-0005-0000-0000-00005C090000}"/>
    <cellStyle name="Normal 3 2 6" xfId="2305" xr:uid="{00000000-0005-0000-0000-00005D090000}"/>
    <cellStyle name="Normal 3 2 7" xfId="2306" xr:uid="{00000000-0005-0000-0000-00005E090000}"/>
    <cellStyle name="Normal 3 2 8" xfId="2307" xr:uid="{00000000-0005-0000-0000-00005F090000}"/>
    <cellStyle name="Normal 3 2 9" xfId="2308" xr:uid="{00000000-0005-0000-0000-000060090000}"/>
    <cellStyle name="Normal 3 3" xfId="2309" xr:uid="{00000000-0005-0000-0000-000061090000}"/>
    <cellStyle name="Normal 3 3 10" xfId="2310" xr:uid="{00000000-0005-0000-0000-000062090000}"/>
    <cellStyle name="Normal 3 3 11" xfId="2311" xr:uid="{00000000-0005-0000-0000-000063090000}"/>
    <cellStyle name="Normal 3 3 12" xfId="2312" xr:uid="{00000000-0005-0000-0000-000064090000}"/>
    <cellStyle name="Normal 3 3 13" xfId="2313" xr:uid="{00000000-0005-0000-0000-000065090000}"/>
    <cellStyle name="Normal 3 3 14" xfId="2314" xr:uid="{00000000-0005-0000-0000-000066090000}"/>
    <cellStyle name="Normal 3 3 2" xfId="2315" xr:uid="{00000000-0005-0000-0000-000067090000}"/>
    <cellStyle name="Normal 3 3 3" xfId="2316" xr:uid="{00000000-0005-0000-0000-000068090000}"/>
    <cellStyle name="Normal 3 3 4" xfId="2317" xr:uid="{00000000-0005-0000-0000-000069090000}"/>
    <cellStyle name="Normal 3 3 5" xfId="2318" xr:uid="{00000000-0005-0000-0000-00006A090000}"/>
    <cellStyle name="Normal 3 3 6" xfId="2319" xr:uid="{00000000-0005-0000-0000-00006B090000}"/>
    <cellStyle name="Normal 3 3 7" xfId="2320" xr:uid="{00000000-0005-0000-0000-00006C090000}"/>
    <cellStyle name="Normal 3 3 8" xfId="2321" xr:uid="{00000000-0005-0000-0000-00006D090000}"/>
    <cellStyle name="Normal 3 3 9" xfId="2322" xr:uid="{00000000-0005-0000-0000-00006E090000}"/>
    <cellStyle name="Normal 3 4" xfId="2323" xr:uid="{00000000-0005-0000-0000-00006F090000}"/>
    <cellStyle name="Normal 3 4 10" xfId="2324" xr:uid="{00000000-0005-0000-0000-000070090000}"/>
    <cellStyle name="Normal 3 4 11" xfId="2325" xr:uid="{00000000-0005-0000-0000-000071090000}"/>
    <cellStyle name="Normal 3 4 12" xfId="2326" xr:uid="{00000000-0005-0000-0000-000072090000}"/>
    <cellStyle name="Normal 3 4 13" xfId="2327" xr:uid="{00000000-0005-0000-0000-000073090000}"/>
    <cellStyle name="Normal 3 4 14" xfId="2328" xr:uid="{00000000-0005-0000-0000-000074090000}"/>
    <cellStyle name="Normal 3 4 2" xfId="2329" xr:uid="{00000000-0005-0000-0000-000075090000}"/>
    <cellStyle name="Normal 3 4 3" xfId="2330" xr:uid="{00000000-0005-0000-0000-000076090000}"/>
    <cellStyle name="Normal 3 4 4" xfId="2331" xr:uid="{00000000-0005-0000-0000-000077090000}"/>
    <cellStyle name="Normal 3 4 5" xfId="2332" xr:uid="{00000000-0005-0000-0000-000078090000}"/>
    <cellStyle name="Normal 3 4 6" xfId="2333" xr:uid="{00000000-0005-0000-0000-000079090000}"/>
    <cellStyle name="Normal 3 4 7" xfId="2334" xr:uid="{00000000-0005-0000-0000-00007A090000}"/>
    <cellStyle name="Normal 3 4 8" xfId="2335" xr:uid="{00000000-0005-0000-0000-00007B090000}"/>
    <cellStyle name="Normal 3 4 9" xfId="2336" xr:uid="{00000000-0005-0000-0000-00007C090000}"/>
    <cellStyle name="Normal 3 5" xfId="2337" xr:uid="{00000000-0005-0000-0000-00007D090000}"/>
    <cellStyle name="Normal 3 5 2" xfId="2338" xr:uid="{00000000-0005-0000-0000-00007E090000}"/>
    <cellStyle name="Normal 3 5 3" xfId="2339" xr:uid="{00000000-0005-0000-0000-00007F090000}"/>
    <cellStyle name="Normal 3 5 4" xfId="2340" xr:uid="{00000000-0005-0000-0000-000080090000}"/>
    <cellStyle name="Normal 3 5 5" xfId="2341" xr:uid="{00000000-0005-0000-0000-000081090000}"/>
    <cellStyle name="Normal 3 5_Note" xfId="2342" xr:uid="{00000000-0005-0000-0000-000082090000}"/>
    <cellStyle name="Normal 3 6" xfId="2343" xr:uid="{00000000-0005-0000-0000-000083090000}"/>
    <cellStyle name="Normal 3 6 2" xfId="2344" xr:uid="{00000000-0005-0000-0000-000084090000}"/>
    <cellStyle name="Normal 3 6 3" xfId="2345" xr:uid="{00000000-0005-0000-0000-000085090000}"/>
    <cellStyle name="Normal 3 6 4" xfId="2346" xr:uid="{00000000-0005-0000-0000-000086090000}"/>
    <cellStyle name="Normal 3 7" xfId="2347" xr:uid="{00000000-0005-0000-0000-000087090000}"/>
    <cellStyle name="Normal 3 8" xfId="2348" xr:uid="{00000000-0005-0000-0000-000088090000}"/>
    <cellStyle name="Normal 3 9" xfId="2349" xr:uid="{00000000-0005-0000-0000-000089090000}"/>
    <cellStyle name="Normal 3_chronic_intake" xfId="2350" xr:uid="{00000000-0005-0000-0000-00008A090000}"/>
    <cellStyle name="Normal 30" xfId="2351" xr:uid="{00000000-0005-0000-0000-00008B090000}"/>
    <cellStyle name="Normal 30 2" xfId="2352" xr:uid="{00000000-0005-0000-0000-00008C090000}"/>
    <cellStyle name="Normal 30 2 10" xfId="2353" xr:uid="{00000000-0005-0000-0000-00008D090000}"/>
    <cellStyle name="Normal 30 2 11" xfId="2354" xr:uid="{00000000-0005-0000-0000-00008E090000}"/>
    <cellStyle name="Normal 30 2 12" xfId="2355" xr:uid="{00000000-0005-0000-0000-00008F090000}"/>
    <cellStyle name="Normal 30 2 13" xfId="2356" xr:uid="{00000000-0005-0000-0000-000090090000}"/>
    <cellStyle name="Normal 30 2 14" xfId="2357" xr:uid="{00000000-0005-0000-0000-000091090000}"/>
    <cellStyle name="Normal 30 2 2" xfId="2358" xr:uid="{00000000-0005-0000-0000-000092090000}"/>
    <cellStyle name="Normal 30 2 3" xfId="2359" xr:uid="{00000000-0005-0000-0000-000093090000}"/>
    <cellStyle name="Normal 30 2 4" xfId="2360" xr:uid="{00000000-0005-0000-0000-000094090000}"/>
    <cellStyle name="Normal 30 2 5" xfId="2361" xr:uid="{00000000-0005-0000-0000-000095090000}"/>
    <cellStyle name="Normal 30 2 6" xfId="2362" xr:uid="{00000000-0005-0000-0000-000096090000}"/>
    <cellStyle name="Normal 30 2 7" xfId="2363" xr:uid="{00000000-0005-0000-0000-000097090000}"/>
    <cellStyle name="Normal 30 2 8" xfId="2364" xr:uid="{00000000-0005-0000-0000-000098090000}"/>
    <cellStyle name="Normal 30 2 9" xfId="2365" xr:uid="{00000000-0005-0000-0000-000099090000}"/>
    <cellStyle name="Normal 30 3" xfId="2366" xr:uid="{00000000-0005-0000-0000-00009A090000}"/>
    <cellStyle name="Normal 30 3 2" xfId="2367" xr:uid="{00000000-0005-0000-0000-00009B090000}"/>
    <cellStyle name="Normal 30 3_Note" xfId="2368" xr:uid="{00000000-0005-0000-0000-00009C090000}"/>
    <cellStyle name="Normal 30 4" xfId="2369" xr:uid="{00000000-0005-0000-0000-00009D090000}"/>
    <cellStyle name="Normal 31" xfId="2370" xr:uid="{00000000-0005-0000-0000-00009E090000}"/>
    <cellStyle name="Normal 31 10" xfId="2371" xr:uid="{00000000-0005-0000-0000-00009F090000}"/>
    <cellStyle name="Normal 31 11" xfId="2372" xr:uid="{00000000-0005-0000-0000-0000A0090000}"/>
    <cellStyle name="Normal 31 12" xfId="2373" xr:uid="{00000000-0005-0000-0000-0000A1090000}"/>
    <cellStyle name="Normal 31 13" xfId="2374" xr:uid="{00000000-0005-0000-0000-0000A2090000}"/>
    <cellStyle name="Normal 31 14" xfId="2375" xr:uid="{00000000-0005-0000-0000-0000A3090000}"/>
    <cellStyle name="Normal 31 15" xfId="2376" xr:uid="{00000000-0005-0000-0000-0000A4090000}"/>
    <cellStyle name="Normal 31 2" xfId="2377" xr:uid="{00000000-0005-0000-0000-0000A5090000}"/>
    <cellStyle name="Normal 31 2 10" xfId="2378" xr:uid="{00000000-0005-0000-0000-0000A6090000}"/>
    <cellStyle name="Normal 31 2 11" xfId="2379" xr:uid="{00000000-0005-0000-0000-0000A7090000}"/>
    <cellStyle name="Normal 31 2 12" xfId="2380" xr:uid="{00000000-0005-0000-0000-0000A8090000}"/>
    <cellStyle name="Normal 31 2 13" xfId="2381" xr:uid="{00000000-0005-0000-0000-0000A9090000}"/>
    <cellStyle name="Normal 31 2 14" xfId="2382" xr:uid="{00000000-0005-0000-0000-0000AA090000}"/>
    <cellStyle name="Normal 31 2 2" xfId="2383" xr:uid="{00000000-0005-0000-0000-0000AB090000}"/>
    <cellStyle name="Normal 31 2 3" xfId="2384" xr:uid="{00000000-0005-0000-0000-0000AC090000}"/>
    <cellStyle name="Normal 31 2 4" xfId="2385" xr:uid="{00000000-0005-0000-0000-0000AD090000}"/>
    <cellStyle name="Normal 31 2 5" xfId="2386" xr:uid="{00000000-0005-0000-0000-0000AE090000}"/>
    <cellStyle name="Normal 31 2 6" xfId="2387" xr:uid="{00000000-0005-0000-0000-0000AF090000}"/>
    <cellStyle name="Normal 31 2 7" xfId="2388" xr:uid="{00000000-0005-0000-0000-0000B0090000}"/>
    <cellStyle name="Normal 31 2 8" xfId="2389" xr:uid="{00000000-0005-0000-0000-0000B1090000}"/>
    <cellStyle name="Normal 31 2 9" xfId="2390" xr:uid="{00000000-0005-0000-0000-0000B2090000}"/>
    <cellStyle name="Normal 31 3" xfId="2391" xr:uid="{00000000-0005-0000-0000-0000B3090000}"/>
    <cellStyle name="Normal 31 4" xfId="2392" xr:uid="{00000000-0005-0000-0000-0000B4090000}"/>
    <cellStyle name="Normal 31 5" xfId="2393" xr:uid="{00000000-0005-0000-0000-0000B5090000}"/>
    <cellStyle name="Normal 31 6" xfId="2394" xr:uid="{00000000-0005-0000-0000-0000B6090000}"/>
    <cellStyle name="Normal 31 7" xfId="2395" xr:uid="{00000000-0005-0000-0000-0000B7090000}"/>
    <cellStyle name="Normal 31 8" xfId="2396" xr:uid="{00000000-0005-0000-0000-0000B8090000}"/>
    <cellStyle name="Normal 31 9" xfId="2397" xr:uid="{00000000-0005-0000-0000-0000B9090000}"/>
    <cellStyle name="Normal 32" xfId="2398" xr:uid="{00000000-0005-0000-0000-0000BA090000}"/>
    <cellStyle name="Normal 32 10" xfId="2399" xr:uid="{00000000-0005-0000-0000-0000BB090000}"/>
    <cellStyle name="Normal 32 11" xfId="2400" xr:uid="{00000000-0005-0000-0000-0000BC090000}"/>
    <cellStyle name="Normal 32 12" xfId="2401" xr:uid="{00000000-0005-0000-0000-0000BD090000}"/>
    <cellStyle name="Normal 32 13" xfId="2402" xr:uid="{00000000-0005-0000-0000-0000BE090000}"/>
    <cellStyle name="Normal 32 14" xfId="2403" xr:uid="{00000000-0005-0000-0000-0000BF090000}"/>
    <cellStyle name="Normal 32 2" xfId="2404" xr:uid="{00000000-0005-0000-0000-0000C0090000}"/>
    <cellStyle name="Normal 32 3" xfId="2405" xr:uid="{00000000-0005-0000-0000-0000C1090000}"/>
    <cellStyle name="Normal 32 4" xfId="2406" xr:uid="{00000000-0005-0000-0000-0000C2090000}"/>
    <cellStyle name="Normal 32 5" xfId="2407" xr:uid="{00000000-0005-0000-0000-0000C3090000}"/>
    <cellStyle name="Normal 32 6" xfId="2408" xr:uid="{00000000-0005-0000-0000-0000C4090000}"/>
    <cellStyle name="Normal 32 7" xfId="2409" xr:uid="{00000000-0005-0000-0000-0000C5090000}"/>
    <cellStyle name="Normal 32 8" xfId="2410" xr:uid="{00000000-0005-0000-0000-0000C6090000}"/>
    <cellStyle name="Normal 32 9" xfId="2411" xr:uid="{00000000-0005-0000-0000-0000C7090000}"/>
    <cellStyle name="Normal 33" xfId="2412" xr:uid="{00000000-0005-0000-0000-0000C8090000}"/>
    <cellStyle name="Normal 34" xfId="2413" xr:uid="{00000000-0005-0000-0000-0000C9090000}"/>
    <cellStyle name="Normal 34 10" xfId="2414" xr:uid="{00000000-0005-0000-0000-0000CA090000}"/>
    <cellStyle name="Normal 34 11" xfId="2415" xr:uid="{00000000-0005-0000-0000-0000CB090000}"/>
    <cellStyle name="Normal 34 12" xfId="2416" xr:uid="{00000000-0005-0000-0000-0000CC090000}"/>
    <cellStyle name="Normal 34 13" xfId="2417" xr:uid="{00000000-0005-0000-0000-0000CD090000}"/>
    <cellStyle name="Normal 34 14" xfId="2418" xr:uid="{00000000-0005-0000-0000-0000CE090000}"/>
    <cellStyle name="Normal 34 2" xfId="2419" xr:uid="{00000000-0005-0000-0000-0000CF090000}"/>
    <cellStyle name="Normal 34 2 2" xfId="2420" xr:uid="{00000000-0005-0000-0000-0000D0090000}"/>
    <cellStyle name="Normal 34 2 3" xfId="2421" xr:uid="{00000000-0005-0000-0000-0000D1090000}"/>
    <cellStyle name="Normal 34 2_Note" xfId="2422" xr:uid="{00000000-0005-0000-0000-0000D2090000}"/>
    <cellStyle name="Normal 34 3" xfId="2423" xr:uid="{00000000-0005-0000-0000-0000D3090000}"/>
    <cellStyle name="Normal 34 3 2" xfId="2424" xr:uid="{00000000-0005-0000-0000-0000D4090000}"/>
    <cellStyle name="Normal 34 3 3" xfId="2425" xr:uid="{00000000-0005-0000-0000-0000D5090000}"/>
    <cellStyle name="Normal 34 3_Note" xfId="2426" xr:uid="{00000000-0005-0000-0000-0000D6090000}"/>
    <cellStyle name="Normal 34 4" xfId="2427" xr:uid="{00000000-0005-0000-0000-0000D7090000}"/>
    <cellStyle name="Normal 34 4 2" xfId="2428" xr:uid="{00000000-0005-0000-0000-0000D8090000}"/>
    <cellStyle name="Normal 34 4 3" xfId="2429" xr:uid="{00000000-0005-0000-0000-0000D9090000}"/>
    <cellStyle name="Normal 34 4_Note" xfId="2430" xr:uid="{00000000-0005-0000-0000-0000DA090000}"/>
    <cellStyle name="Normal 34 5" xfId="2431" xr:uid="{00000000-0005-0000-0000-0000DB090000}"/>
    <cellStyle name="Normal 34 5 2" xfId="2432" xr:uid="{00000000-0005-0000-0000-0000DC090000}"/>
    <cellStyle name="Normal 34 5 3" xfId="2433" xr:uid="{00000000-0005-0000-0000-0000DD090000}"/>
    <cellStyle name="Normal 34 5_Note" xfId="2434" xr:uid="{00000000-0005-0000-0000-0000DE090000}"/>
    <cellStyle name="Normal 34 6" xfId="2435" xr:uid="{00000000-0005-0000-0000-0000DF090000}"/>
    <cellStyle name="Normal 34 6 2" xfId="2436" xr:uid="{00000000-0005-0000-0000-0000E0090000}"/>
    <cellStyle name="Normal 34 6 3" xfId="2437" xr:uid="{00000000-0005-0000-0000-0000E1090000}"/>
    <cellStyle name="Normal 34 6_Note" xfId="2438" xr:uid="{00000000-0005-0000-0000-0000E2090000}"/>
    <cellStyle name="Normal 34 7" xfId="2439" xr:uid="{00000000-0005-0000-0000-0000E3090000}"/>
    <cellStyle name="Normal 34 8" xfId="2440" xr:uid="{00000000-0005-0000-0000-0000E4090000}"/>
    <cellStyle name="Normal 34 9" xfId="2441" xr:uid="{00000000-0005-0000-0000-0000E5090000}"/>
    <cellStyle name="Normal 34_Note" xfId="2442" xr:uid="{00000000-0005-0000-0000-0000E6090000}"/>
    <cellStyle name="Normal 35" xfId="2443" xr:uid="{00000000-0005-0000-0000-0000E7090000}"/>
    <cellStyle name="Normal 35 2" xfId="2444" xr:uid="{00000000-0005-0000-0000-0000E8090000}"/>
    <cellStyle name="Normal 35 3" xfId="2445" xr:uid="{00000000-0005-0000-0000-0000E9090000}"/>
    <cellStyle name="Normal 35 4" xfId="2446" xr:uid="{00000000-0005-0000-0000-0000EA090000}"/>
    <cellStyle name="Normal 35 5" xfId="2447" xr:uid="{00000000-0005-0000-0000-0000EB090000}"/>
    <cellStyle name="Normal 35 6" xfId="2448" xr:uid="{00000000-0005-0000-0000-0000EC090000}"/>
    <cellStyle name="Normal 35 7" xfId="2449" xr:uid="{00000000-0005-0000-0000-0000ED090000}"/>
    <cellStyle name="Normal 35 8" xfId="2450" xr:uid="{00000000-0005-0000-0000-0000EE090000}"/>
    <cellStyle name="Normal 35_Note" xfId="2451" xr:uid="{00000000-0005-0000-0000-0000EF090000}"/>
    <cellStyle name="Normal 36" xfId="2452" xr:uid="{00000000-0005-0000-0000-0000F0090000}"/>
    <cellStyle name="Normal 36 2" xfId="2453" xr:uid="{00000000-0005-0000-0000-0000F1090000}"/>
    <cellStyle name="Normal 36 3" xfId="2454" xr:uid="{00000000-0005-0000-0000-0000F2090000}"/>
    <cellStyle name="Normal 36 4" xfId="2455" xr:uid="{00000000-0005-0000-0000-0000F3090000}"/>
    <cellStyle name="Normal 36 5" xfId="2456" xr:uid="{00000000-0005-0000-0000-0000F4090000}"/>
    <cellStyle name="Normal 36 6" xfId="2457" xr:uid="{00000000-0005-0000-0000-0000F5090000}"/>
    <cellStyle name="Normal 37" xfId="2458" xr:uid="{00000000-0005-0000-0000-0000F6090000}"/>
    <cellStyle name="Normal 37 2" xfId="2459" xr:uid="{00000000-0005-0000-0000-0000F7090000}"/>
    <cellStyle name="Normal 37 3" xfId="2460" xr:uid="{00000000-0005-0000-0000-0000F8090000}"/>
    <cellStyle name="Normal 37 4" xfId="2461" xr:uid="{00000000-0005-0000-0000-0000F9090000}"/>
    <cellStyle name="Normal 37 5" xfId="2462" xr:uid="{00000000-0005-0000-0000-0000FA090000}"/>
    <cellStyle name="Normal 37 6" xfId="2463" xr:uid="{00000000-0005-0000-0000-0000FB090000}"/>
    <cellStyle name="Normal 38" xfId="2464" xr:uid="{00000000-0005-0000-0000-0000FC090000}"/>
    <cellStyle name="Normal 38 2" xfId="2465" xr:uid="{00000000-0005-0000-0000-0000FD090000}"/>
    <cellStyle name="Normal 38 3" xfId="2466" xr:uid="{00000000-0005-0000-0000-0000FE090000}"/>
    <cellStyle name="Normal 38 4" xfId="2467" xr:uid="{00000000-0005-0000-0000-0000FF090000}"/>
    <cellStyle name="Normal 38 5" xfId="2468" xr:uid="{00000000-0005-0000-0000-0000000A0000}"/>
    <cellStyle name="Normal 38 6" xfId="2469" xr:uid="{00000000-0005-0000-0000-0000010A0000}"/>
    <cellStyle name="Normal 39" xfId="2470" xr:uid="{00000000-0005-0000-0000-0000020A0000}"/>
    <cellStyle name="Normal 39 2" xfId="2471" xr:uid="{00000000-0005-0000-0000-0000030A0000}"/>
    <cellStyle name="Normal 39 3" xfId="2472" xr:uid="{00000000-0005-0000-0000-0000040A0000}"/>
    <cellStyle name="Normal 39 4" xfId="2473" xr:uid="{00000000-0005-0000-0000-0000050A0000}"/>
    <cellStyle name="Normal 39 5" xfId="2474" xr:uid="{00000000-0005-0000-0000-0000060A0000}"/>
    <cellStyle name="Normal 39 6" xfId="2475" xr:uid="{00000000-0005-0000-0000-0000070A0000}"/>
    <cellStyle name="Normal 4" xfId="2476" xr:uid="{00000000-0005-0000-0000-0000080A0000}"/>
    <cellStyle name="Normal 4 10" xfId="2477" xr:uid="{00000000-0005-0000-0000-0000090A0000}"/>
    <cellStyle name="Normal 4 11" xfId="2478" xr:uid="{00000000-0005-0000-0000-00000A0A0000}"/>
    <cellStyle name="Normal 4 12" xfId="2479" xr:uid="{00000000-0005-0000-0000-00000B0A0000}"/>
    <cellStyle name="Normal 4 13" xfId="2480" xr:uid="{00000000-0005-0000-0000-00000C0A0000}"/>
    <cellStyle name="Normal 4 14" xfId="2481" xr:uid="{00000000-0005-0000-0000-00000D0A0000}"/>
    <cellStyle name="Normal 4 15" xfId="2482" xr:uid="{00000000-0005-0000-0000-00000E0A0000}"/>
    <cellStyle name="Normal 4 16" xfId="2483" xr:uid="{00000000-0005-0000-0000-00000F0A0000}"/>
    <cellStyle name="Normal 4 17" xfId="2484" xr:uid="{00000000-0005-0000-0000-0000100A0000}"/>
    <cellStyle name="Normal 4 2" xfId="2485" xr:uid="{00000000-0005-0000-0000-0000110A0000}"/>
    <cellStyle name="Normal 4 2 10" xfId="2486" xr:uid="{00000000-0005-0000-0000-0000120A0000}"/>
    <cellStyle name="Normal 4 2 11" xfId="2487" xr:uid="{00000000-0005-0000-0000-0000130A0000}"/>
    <cellStyle name="Normal 4 2 12" xfId="2488" xr:uid="{00000000-0005-0000-0000-0000140A0000}"/>
    <cellStyle name="Normal 4 2 13" xfId="2489" xr:uid="{00000000-0005-0000-0000-0000150A0000}"/>
    <cellStyle name="Normal 4 2 14" xfId="2490" xr:uid="{00000000-0005-0000-0000-0000160A0000}"/>
    <cellStyle name="Normal 4 2 15" xfId="2491" xr:uid="{00000000-0005-0000-0000-0000170A0000}"/>
    <cellStyle name="Normal 4 2 16" xfId="2492" xr:uid="{00000000-0005-0000-0000-0000180A0000}"/>
    <cellStyle name="Normal 4 2 17" xfId="2493" xr:uid="{00000000-0005-0000-0000-0000190A0000}"/>
    <cellStyle name="Normal 4 2 18" xfId="2494" xr:uid="{00000000-0005-0000-0000-00001A0A0000}"/>
    <cellStyle name="Normal 4 2 2" xfId="2495" xr:uid="{00000000-0005-0000-0000-00001B0A0000}"/>
    <cellStyle name="Normal 4 2 3" xfId="2496" xr:uid="{00000000-0005-0000-0000-00001C0A0000}"/>
    <cellStyle name="Normal 4 2 4" xfId="2497" xr:uid="{00000000-0005-0000-0000-00001D0A0000}"/>
    <cellStyle name="Normal 4 2 5" xfId="2498" xr:uid="{00000000-0005-0000-0000-00001E0A0000}"/>
    <cellStyle name="Normal 4 2 6" xfId="2499" xr:uid="{00000000-0005-0000-0000-00001F0A0000}"/>
    <cellStyle name="Normal 4 2 7" xfId="2500" xr:uid="{00000000-0005-0000-0000-0000200A0000}"/>
    <cellStyle name="Normal 4 2 8" xfId="2501" xr:uid="{00000000-0005-0000-0000-0000210A0000}"/>
    <cellStyle name="Normal 4 2 9" xfId="2502" xr:uid="{00000000-0005-0000-0000-0000220A0000}"/>
    <cellStyle name="Normal 4 3" xfId="2503" xr:uid="{00000000-0005-0000-0000-0000230A0000}"/>
    <cellStyle name="Normal 4 3 2" xfId="2504" xr:uid="{00000000-0005-0000-0000-0000240A0000}"/>
    <cellStyle name="Normal 4 3 2 2" xfId="2505" xr:uid="{00000000-0005-0000-0000-0000250A0000}"/>
    <cellStyle name="Normal 4 3 2_Hoja1" xfId="3279" xr:uid="{00000000-0005-0000-0000-0000260A0000}"/>
    <cellStyle name="Normal 4 4" xfId="2506" xr:uid="{00000000-0005-0000-0000-0000270A0000}"/>
    <cellStyle name="Normal 4 5" xfId="2507" xr:uid="{00000000-0005-0000-0000-0000280A0000}"/>
    <cellStyle name="Normal 4 6" xfId="2508" xr:uid="{00000000-0005-0000-0000-0000290A0000}"/>
    <cellStyle name="Normal 4 7" xfId="2509" xr:uid="{00000000-0005-0000-0000-00002A0A0000}"/>
    <cellStyle name="Normal 4 8" xfId="2510" xr:uid="{00000000-0005-0000-0000-00002B0A0000}"/>
    <cellStyle name="Normal 4 9" xfId="2511" xr:uid="{00000000-0005-0000-0000-00002C0A0000}"/>
    <cellStyle name="Normal 4_chronic_intake" xfId="2512" xr:uid="{00000000-0005-0000-0000-00002D0A0000}"/>
    <cellStyle name="Normal 40" xfId="2513" xr:uid="{00000000-0005-0000-0000-00002E0A0000}"/>
    <cellStyle name="Normal 40 2" xfId="2514" xr:uid="{00000000-0005-0000-0000-00002F0A0000}"/>
    <cellStyle name="Normal 40 3" xfId="2515" xr:uid="{00000000-0005-0000-0000-0000300A0000}"/>
    <cellStyle name="Normal 40 4" xfId="2516" xr:uid="{00000000-0005-0000-0000-0000310A0000}"/>
    <cellStyle name="Normal 40 5" xfId="2517" xr:uid="{00000000-0005-0000-0000-0000320A0000}"/>
    <cellStyle name="Normal 40 6" xfId="2518" xr:uid="{00000000-0005-0000-0000-0000330A0000}"/>
    <cellStyle name="Normal 41" xfId="2519" xr:uid="{00000000-0005-0000-0000-0000340A0000}"/>
    <cellStyle name="Normal 41 2" xfId="2520" xr:uid="{00000000-0005-0000-0000-0000350A0000}"/>
    <cellStyle name="Normal 41 2 2" xfId="2521" xr:uid="{00000000-0005-0000-0000-0000360A0000}"/>
    <cellStyle name="Normal 41 2 2 2" xfId="2522" xr:uid="{00000000-0005-0000-0000-0000370A0000}"/>
    <cellStyle name="Normal 41 2 2_Hoja1" xfId="3280" xr:uid="{00000000-0005-0000-0000-0000380A0000}"/>
    <cellStyle name="Normal 41 2 3" xfId="2523" xr:uid="{00000000-0005-0000-0000-0000390A0000}"/>
    <cellStyle name="Normal 41 2_Note" xfId="2524" xr:uid="{00000000-0005-0000-0000-00003A0A0000}"/>
    <cellStyle name="Normal 41 3" xfId="2525" xr:uid="{00000000-0005-0000-0000-00003B0A0000}"/>
    <cellStyle name="Normal 41 4" xfId="2526" xr:uid="{00000000-0005-0000-0000-00003C0A0000}"/>
    <cellStyle name="Normal 41 5" xfId="2527" xr:uid="{00000000-0005-0000-0000-00003D0A0000}"/>
    <cellStyle name="Normal 41 6" xfId="2528" xr:uid="{00000000-0005-0000-0000-00003E0A0000}"/>
    <cellStyle name="Normal 41 7" xfId="2529" xr:uid="{00000000-0005-0000-0000-00003F0A0000}"/>
    <cellStyle name="Normal 41 7 2" xfId="2530" xr:uid="{00000000-0005-0000-0000-0000400A0000}"/>
    <cellStyle name="Normal 41 7_Hoja1" xfId="3281" xr:uid="{00000000-0005-0000-0000-0000410A0000}"/>
    <cellStyle name="Normal 41 8" xfId="2531" xr:uid="{00000000-0005-0000-0000-0000420A0000}"/>
    <cellStyle name="Normal 41_Note" xfId="2532" xr:uid="{00000000-0005-0000-0000-0000430A0000}"/>
    <cellStyle name="Normal 42" xfId="2533" xr:uid="{00000000-0005-0000-0000-0000440A0000}"/>
    <cellStyle name="Normal 42 2" xfId="2534" xr:uid="{00000000-0005-0000-0000-0000450A0000}"/>
    <cellStyle name="Normal 42 2 2" xfId="2535" xr:uid="{00000000-0005-0000-0000-0000460A0000}"/>
    <cellStyle name="Normal 42 2 2 2" xfId="2536" xr:uid="{00000000-0005-0000-0000-0000470A0000}"/>
    <cellStyle name="Normal 42 2 2_Hoja1" xfId="3282" xr:uid="{00000000-0005-0000-0000-0000480A0000}"/>
    <cellStyle name="Normal 42 2 3" xfId="2537" xr:uid="{00000000-0005-0000-0000-0000490A0000}"/>
    <cellStyle name="Normal 42 2_Note" xfId="2538" xr:uid="{00000000-0005-0000-0000-00004A0A0000}"/>
    <cellStyle name="Normal 42 3" xfId="2539" xr:uid="{00000000-0005-0000-0000-00004B0A0000}"/>
    <cellStyle name="Normal 42 4" xfId="2540" xr:uid="{00000000-0005-0000-0000-00004C0A0000}"/>
    <cellStyle name="Normal 42 5" xfId="2541" xr:uid="{00000000-0005-0000-0000-00004D0A0000}"/>
    <cellStyle name="Normal 42 6" xfId="2542" xr:uid="{00000000-0005-0000-0000-00004E0A0000}"/>
    <cellStyle name="Normal 42 7" xfId="2543" xr:uid="{00000000-0005-0000-0000-00004F0A0000}"/>
    <cellStyle name="Normal 42 7 2" xfId="2544" xr:uid="{00000000-0005-0000-0000-0000500A0000}"/>
    <cellStyle name="Normal 42 7_Hoja1" xfId="3283" xr:uid="{00000000-0005-0000-0000-0000510A0000}"/>
    <cellStyle name="Normal 42 8" xfId="2545" xr:uid="{00000000-0005-0000-0000-0000520A0000}"/>
    <cellStyle name="Normal 42_Note" xfId="2546" xr:uid="{00000000-0005-0000-0000-0000530A0000}"/>
    <cellStyle name="Normal 43" xfId="2547" xr:uid="{00000000-0005-0000-0000-0000540A0000}"/>
    <cellStyle name="Normal 43 2" xfId="2548" xr:uid="{00000000-0005-0000-0000-0000550A0000}"/>
    <cellStyle name="Normal 43 2 2" xfId="2549" xr:uid="{00000000-0005-0000-0000-0000560A0000}"/>
    <cellStyle name="Normal 43 2 2 2" xfId="2550" xr:uid="{00000000-0005-0000-0000-0000570A0000}"/>
    <cellStyle name="Normal 43 2 2_Hoja1" xfId="3284" xr:uid="{00000000-0005-0000-0000-0000580A0000}"/>
    <cellStyle name="Normal 43 2 3" xfId="2551" xr:uid="{00000000-0005-0000-0000-0000590A0000}"/>
    <cellStyle name="Normal 43 2_Note" xfId="2552" xr:uid="{00000000-0005-0000-0000-00005A0A0000}"/>
    <cellStyle name="Normal 43 3" xfId="2553" xr:uid="{00000000-0005-0000-0000-00005B0A0000}"/>
    <cellStyle name="Normal 43 4" xfId="2554" xr:uid="{00000000-0005-0000-0000-00005C0A0000}"/>
    <cellStyle name="Normal 43 5" xfId="2555" xr:uid="{00000000-0005-0000-0000-00005D0A0000}"/>
    <cellStyle name="Normal 43 6" xfId="2556" xr:uid="{00000000-0005-0000-0000-00005E0A0000}"/>
    <cellStyle name="Normal 43 7" xfId="2557" xr:uid="{00000000-0005-0000-0000-00005F0A0000}"/>
    <cellStyle name="Normal 43 7 2" xfId="2558" xr:uid="{00000000-0005-0000-0000-0000600A0000}"/>
    <cellStyle name="Normal 43 7_Hoja1" xfId="3285" xr:uid="{00000000-0005-0000-0000-0000610A0000}"/>
    <cellStyle name="Normal 43 8" xfId="2559" xr:uid="{00000000-0005-0000-0000-0000620A0000}"/>
    <cellStyle name="Normal 43_Note" xfId="2560" xr:uid="{00000000-0005-0000-0000-0000630A0000}"/>
    <cellStyle name="Normal 44" xfId="2561" xr:uid="{00000000-0005-0000-0000-0000640A0000}"/>
    <cellStyle name="Normal 44 2" xfId="2562" xr:uid="{00000000-0005-0000-0000-0000650A0000}"/>
    <cellStyle name="Normal 44 3" xfId="2563" xr:uid="{00000000-0005-0000-0000-0000660A0000}"/>
    <cellStyle name="Normal 44 4" xfId="2564" xr:uid="{00000000-0005-0000-0000-0000670A0000}"/>
    <cellStyle name="Normal 44 5" xfId="2565" xr:uid="{00000000-0005-0000-0000-0000680A0000}"/>
    <cellStyle name="Normal 44 6" xfId="2566" xr:uid="{00000000-0005-0000-0000-0000690A0000}"/>
    <cellStyle name="Normal 45" xfId="2567" xr:uid="{00000000-0005-0000-0000-00006A0A0000}"/>
    <cellStyle name="Normal 45 2" xfId="2568" xr:uid="{00000000-0005-0000-0000-00006B0A0000}"/>
    <cellStyle name="Normal 45 3" xfId="2569" xr:uid="{00000000-0005-0000-0000-00006C0A0000}"/>
    <cellStyle name="Normal 45 4" xfId="2570" xr:uid="{00000000-0005-0000-0000-00006D0A0000}"/>
    <cellStyle name="Normal 45 5" xfId="2571" xr:uid="{00000000-0005-0000-0000-00006E0A0000}"/>
    <cellStyle name="Normal 45 6" xfId="2572" xr:uid="{00000000-0005-0000-0000-00006F0A0000}"/>
    <cellStyle name="Normal 46" xfId="2573" xr:uid="{00000000-0005-0000-0000-0000700A0000}"/>
    <cellStyle name="Normal 47" xfId="2574" xr:uid="{00000000-0005-0000-0000-0000710A0000}"/>
    <cellStyle name="Normal 48" xfId="2575" xr:uid="{00000000-0005-0000-0000-0000720A0000}"/>
    <cellStyle name="Normal 48 2" xfId="2576" xr:uid="{00000000-0005-0000-0000-0000730A0000}"/>
    <cellStyle name="Normal 48 2 2" xfId="2577" xr:uid="{00000000-0005-0000-0000-0000740A0000}"/>
    <cellStyle name="Normal 48 3" xfId="2578" xr:uid="{00000000-0005-0000-0000-0000750A0000}"/>
    <cellStyle name="Normal 48 4" xfId="2579" xr:uid="{00000000-0005-0000-0000-0000760A0000}"/>
    <cellStyle name="Normal 49" xfId="2580" xr:uid="{00000000-0005-0000-0000-0000770A0000}"/>
    <cellStyle name="Normal 49 2" xfId="2581" xr:uid="{00000000-0005-0000-0000-0000780A0000}"/>
    <cellStyle name="Normal 49 2 2" xfId="2582" xr:uid="{00000000-0005-0000-0000-0000790A0000}"/>
    <cellStyle name="Normal 49 3" xfId="2583" xr:uid="{00000000-0005-0000-0000-00007A0A0000}"/>
    <cellStyle name="Normal 49 4" xfId="2584" xr:uid="{00000000-0005-0000-0000-00007B0A0000}"/>
    <cellStyle name="Normal 5" xfId="2585" xr:uid="{00000000-0005-0000-0000-00007C0A0000}"/>
    <cellStyle name="Normal 5 10" xfId="2586" xr:uid="{00000000-0005-0000-0000-00007D0A0000}"/>
    <cellStyle name="Normal 5 11" xfId="2587" xr:uid="{00000000-0005-0000-0000-00007E0A0000}"/>
    <cellStyle name="Normal 5 12" xfId="2588" xr:uid="{00000000-0005-0000-0000-00007F0A0000}"/>
    <cellStyle name="Normal 5 13" xfId="2589" xr:uid="{00000000-0005-0000-0000-0000800A0000}"/>
    <cellStyle name="Normal 5 14" xfId="2590" xr:uid="{00000000-0005-0000-0000-0000810A0000}"/>
    <cellStyle name="Normal 5 2" xfId="2591" xr:uid="{00000000-0005-0000-0000-0000820A0000}"/>
    <cellStyle name="Normal 5 2 2" xfId="2592" xr:uid="{00000000-0005-0000-0000-0000830A0000}"/>
    <cellStyle name="Normal 5 2 2 2" xfId="2593" xr:uid="{00000000-0005-0000-0000-0000840A0000}"/>
    <cellStyle name="Normal 5 2 2_Hoja1" xfId="3288" xr:uid="{00000000-0005-0000-0000-0000850A0000}"/>
    <cellStyle name="Normal 5 2 3" xfId="2594" xr:uid="{00000000-0005-0000-0000-0000860A0000}"/>
    <cellStyle name="Normal 5 2 4" xfId="2595" xr:uid="{00000000-0005-0000-0000-0000870A0000}"/>
    <cellStyle name="Normal 5 2 5" xfId="2596" xr:uid="{00000000-0005-0000-0000-0000880A0000}"/>
    <cellStyle name="Normal 5 2 6" xfId="2597" xr:uid="{00000000-0005-0000-0000-0000890A0000}"/>
    <cellStyle name="Normal 5 2_Hoja1" xfId="3287" xr:uid="{00000000-0005-0000-0000-00008A0A0000}"/>
    <cellStyle name="Normal 5 3" xfId="2598" xr:uid="{00000000-0005-0000-0000-00008B0A0000}"/>
    <cellStyle name="Normal 5 3 10" xfId="2599" xr:uid="{00000000-0005-0000-0000-00008C0A0000}"/>
    <cellStyle name="Normal 5 3 11" xfId="2600" xr:uid="{00000000-0005-0000-0000-00008D0A0000}"/>
    <cellStyle name="Normal 5 3 12" xfId="2601" xr:uid="{00000000-0005-0000-0000-00008E0A0000}"/>
    <cellStyle name="Normal 5 3 13" xfId="2602" xr:uid="{00000000-0005-0000-0000-00008F0A0000}"/>
    <cellStyle name="Normal 5 3 14" xfId="2603" xr:uid="{00000000-0005-0000-0000-0000900A0000}"/>
    <cellStyle name="Normal 5 3 15" xfId="2604" xr:uid="{00000000-0005-0000-0000-0000910A0000}"/>
    <cellStyle name="Normal 5 3 16" xfId="2605" xr:uid="{00000000-0005-0000-0000-0000920A0000}"/>
    <cellStyle name="Normal 5 3 2" xfId="2606" xr:uid="{00000000-0005-0000-0000-0000930A0000}"/>
    <cellStyle name="Normal 5 3 2 10" xfId="2607" xr:uid="{00000000-0005-0000-0000-0000940A0000}"/>
    <cellStyle name="Normal 5 3 2 11" xfId="2608" xr:uid="{00000000-0005-0000-0000-0000950A0000}"/>
    <cellStyle name="Normal 5 3 2 12" xfId="2609" xr:uid="{00000000-0005-0000-0000-0000960A0000}"/>
    <cellStyle name="Normal 5 3 2 13" xfId="2610" xr:uid="{00000000-0005-0000-0000-0000970A0000}"/>
    <cellStyle name="Normal 5 3 2 14" xfId="2611" xr:uid="{00000000-0005-0000-0000-0000980A0000}"/>
    <cellStyle name="Normal 5 3 2 2" xfId="2612" xr:uid="{00000000-0005-0000-0000-0000990A0000}"/>
    <cellStyle name="Normal 5 3 2 2 10" xfId="2613" xr:uid="{00000000-0005-0000-0000-00009A0A0000}"/>
    <cellStyle name="Normal 5 3 2 2 11" xfId="2614" xr:uid="{00000000-0005-0000-0000-00009B0A0000}"/>
    <cellStyle name="Normal 5 3 2 2 12" xfId="2615" xr:uid="{00000000-0005-0000-0000-00009C0A0000}"/>
    <cellStyle name="Normal 5 3 2 2 13" xfId="2616" xr:uid="{00000000-0005-0000-0000-00009D0A0000}"/>
    <cellStyle name="Normal 5 3 2 2 2" xfId="2617" xr:uid="{00000000-0005-0000-0000-00009E0A0000}"/>
    <cellStyle name="Normal 5 3 2 2 3" xfId="2618" xr:uid="{00000000-0005-0000-0000-00009F0A0000}"/>
    <cellStyle name="Normal 5 3 2 2 4" xfId="2619" xr:uid="{00000000-0005-0000-0000-0000A00A0000}"/>
    <cellStyle name="Normal 5 3 2 2 5" xfId="2620" xr:uid="{00000000-0005-0000-0000-0000A10A0000}"/>
    <cellStyle name="Normal 5 3 2 2 6" xfId="2621" xr:uid="{00000000-0005-0000-0000-0000A20A0000}"/>
    <cellStyle name="Normal 5 3 2 2 7" xfId="2622" xr:uid="{00000000-0005-0000-0000-0000A30A0000}"/>
    <cellStyle name="Normal 5 3 2 2 8" xfId="2623" xr:uid="{00000000-0005-0000-0000-0000A40A0000}"/>
    <cellStyle name="Normal 5 3 2 2 9" xfId="2624" xr:uid="{00000000-0005-0000-0000-0000A50A0000}"/>
    <cellStyle name="Normal 5 3 2 3" xfId="2625" xr:uid="{00000000-0005-0000-0000-0000A60A0000}"/>
    <cellStyle name="Normal 5 3 2 4" xfId="2626" xr:uid="{00000000-0005-0000-0000-0000A70A0000}"/>
    <cellStyle name="Normal 5 3 2 5" xfId="2627" xr:uid="{00000000-0005-0000-0000-0000A80A0000}"/>
    <cellStyle name="Normal 5 3 2 6" xfId="2628" xr:uid="{00000000-0005-0000-0000-0000A90A0000}"/>
    <cellStyle name="Normal 5 3 2 7" xfId="2629" xr:uid="{00000000-0005-0000-0000-0000AA0A0000}"/>
    <cellStyle name="Normal 5 3 2 8" xfId="2630" xr:uid="{00000000-0005-0000-0000-0000AB0A0000}"/>
    <cellStyle name="Normal 5 3 2 9" xfId="2631" xr:uid="{00000000-0005-0000-0000-0000AC0A0000}"/>
    <cellStyle name="Normal 5 3 3" xfId="2632" xr:uid="{00000000-0005-0000-0000-0000AD0A0000}"/>
    <cellStyle name="Normal 5 3 3 10" xfId="2633" xr:uid="{00000000-0005-0000-0000-0000AE0A0000}"/>
    <cellStyle name="Normal 5 3 3 11" xfId="2634" xr:uid="{00000000-0005-0000-0000-0000AF0A0000}"/>
    <cellStyle name="Normal 5 3 3 12" xfId="2635" xr:uid="{00000000-0005-0000-0000-0000B00A0000}"/>
    <cellStyle name="Normal 5 3 3 13" xfId="2636" xr:uid="{00000000-0005-0000-0000-0000B10A0000}"/>
    <cellStyle name="Normal 5 3 3 2" xfId="2637" xr:uid="{00000000-0005-0000-0000-0000B20A0000}"/>
    <cellStyle name="Normal 5 3 3 3" xfId="2638" xr:uid="{00000000-0005-0000-0000-0000B30A0000}"/>
    <cellStyle name="Normal 5 3 3 4" xfId="2639" xr:uid="{00000000-0005-0000-0000-0000B40A0000}"/>
    <cellStyle name="Normal 5 3 3 5" xfId="2640" xr:uid="{00000000-0005-0000-0000-0000B50A0000}"/>
    <cellStyle name="Normal 5 3 3 6" xfId="2641" xr:uid="{00000000-0005-0000-0000-0000B60A0000}"/>
    <cellStyle name="Normal 5 3 3 7" xfId="2642" xr:uid="{00000000-0005-0000-0000-0000B70A0000}"/>
    <cellStyle name="Normal 5 3 3 8" xfId="2643" xr:uid="{00000000-0005-0000-0000-0000B80A0000}"/>
    <cellStyle name="Normal 5 3 3 9" xfId="2644" xr:uid="{00000000-0005-0000-0000-0000B90A0000}"/>
    <cellStyle name="Normal 5 3 4" xfId="2645" xr:uid="{00000000-0005-0000-0000-0000BA0A0000}"/>
    <cellStyle name="Normal 5 3 5" xfId="2646" xr:uid="{00000000-0005-0000-0000-0000BB0A0000}"/>
    <cellStyle name="Normal 5 3 6" xfId="2647" xr:uid="{00000000-0005-0000-0000-0000BC0A0000}"/>
    <cellStyle name="Normal 5 3 7" xfId="2648" xr:uid="{00000000-0005-0000-0000-0000BD0A0000}"/>
    <cellStyle name="Normal 5 3 8" xfId="2649" xr:uid="{00000000-0005-0000-0000-0000BE0A0000}"/>
    <cellStyle name="Normal 5 3 9" xfId="2650" xr:uid="{00000000-0005-0000-0000-0000BF0A0000}"/>
    <cellStyle name="Normal 5 4" xfId="2651" xr:uid="{00000000-0005-0000-0000-0000C00A0000}"/>
    <cellStyle name="Normal 5 4 2" xfId="2652" xr:uid="{00000000-0005-0000-0000-0000C10A0000}"/>
    <cellStyle name="Normal 5 4 3" xfId="2653" xr:uid="{00000000-0005-0000-0000-0000C20A0000}"/>
    <cellStyle name="Normal 5 4_Hoja1" xfId="3289" xr:uid="{00000000-0005-0000-0000-0000C30A0000}"/>
    <cellStyle name="Normal 5 5" xfId="2654" xr:uid="{00000000-0005-0000-0000-0000C40A0000}"/>
    <cellStyle name="Normal 5 5 2" xfId="2655" xr:uid="{00000000-0005-0000-0000-0000C50A0000}"/>
    <cellStyle name="Normal 5 5 3" xfId="2656" xr:uid="{00000000-0005-0000-0000-0000C60A0000}"/>
    <cellStyle name="Normal 5 5 3 2" xfId="2657" xr:uid="{00000000-0005-0000-0000-0000C70A0000}"/>
    <cellStyle name="Normal 5 5 3_Hoja1" xfId="3291" xr:uid="{00000000-0005-0000-0000-0000C80A0000}"/>
    <cellStyle name="Normal 5 5 4" xfId="2658" xr:uid="{00000000-0005-0000-0000-0000C90A0000}"/>
    <cellStyle name="Normal 5 5_Hoja1" xfId="3290" xr:uid="{00000000-0005-0000-0000-0000CA0A0000}"/>
    <cellStyle name="Normal 5 6" xfId="2659" xr:uid="{00000000-0005-0000-0000-0000CB0A0000}"/>
    <cellStyle name="Normal 5 6 2" xfId="2660" xr:uid="{00000000-0005-0000-0000-0000CC0A0000}"/>
    <cellStyle name="Normal 5 6_Hoja1" xfId="3292" xr:uid="{00000000-0005-0000-0000-0000CD0A0000}"/>
    <cellStyle name="Normal 5 7" xfId="2661" xr:uid="{00000000-0005-0000-0000-0000CE0A0000}"/>
    <cellStyle name="Normal 5 7 2" xfId="2662" xr:uid="{00000000-0005-0000-0000-0000CF0A0000}"/>
    <cellStyle name="Normal 5 7_Hoja1" xfId="3293" xr:uid="{00000000-0005-0000-0000-0000D00A0000}"/>
    <cellStyle name="Normal 5 8" xfId="2663" xr:uid="{00000000-0005-0000-0000-0000D10A0000}"/>
    <cellStyle name="Normal 5 8 2" xfId="2664" xr:uid="{00000000-0005-0000-0000-0000D20A0000}"/>
    <cellStyle name="Normal 5 8_Hoja1" xfId="3294" xr:uid="{00000000-0005-0000-0000-0000D30A0000}"/>
    <cellStyle name="Normal 5 9" xfId="2665" xr:uid="{00000000-0005-0000-0000-0000D40A0000}"/>
    <cellStyle name="Normal 5 9 2" xfId="2666" xr:uid="{00000000-0005-0000-0000-0000D50A0000}"/>
    <cellStyle name="Normal 5 9_Hoja1" xfId="3295" xr:uid="{00000000-0005-0000-0000-0000D60A0000}"/>
    <cellStyle name="Normal 5_Hoja1" xfId="3286" xr:uid="{00000000-0005-0000-0000-0000D70A0000}"/>
    <cellStyle name="Normal 50" xfId="2667" xr:uid="{00000000-0005-0000-0000-0000D80A0000}"/>
    <cellStyle name="Normal 50 2" xfId="2668" xr:uid="{00000000-0005-0000-0000-0000D90A0000}"/>
    <cellStyle name="Normal 50 2 2" xfId="2669" xr:uid="{00000000-0005-0000-0000-0000DA0A0000}"/>
    <cellStyle name="Normal 50 3" xfId="2670" xr:uid="{00000000-0005-0000-0000-0000DB0A0000}"/>
    <cellStyle name="Normal 50 4" xfId="2671" xr:uid="{00000000-0005-0000-0000-0000DC0A0000}"/>
    <cellStyle name="Normal 51" xfId="2672" xr:uid="{00000000-0005-0000-0000-0000DD0A0000}"/>
    <cellStyle name="Normal 51 2" xfId="2673" xr:uid="{00000000-0005-0000-0000-0000DE0A0000}"/>
    <cellStyle name="Normal 51 2 2" xfId="2674" xr:uid="{00000000-0005-0000-0000-0000DF0A0000}"/>
    <cellStyle name="Normal 51 3" xfId="2675" xr:uid="{00000000-0005-0000-0000-0000E00A0000}"/>
    <cellStyle name="Normal 51 4" xfId="2676" xr:uid="{00000000-0005-0000-0000-0000E10A0000}"/>
    <cellStyle name="Normal 52" xfId="2677" xr:uid="{00000000-0005-0000-0000-0000E20A0000}"/>
    <cellStyle name="Normal 52 2" xfId="2678" xr:uid="{00000000-0005-0000-0000-0000E30A0000}"/>
    <cellStyle name="Normal 52 2 2" xfId="2679" xr:uid="{00000000-0005-0000-0000-0000E40A0000}"/>
    <cellStyle name="Normal 52 3" xfId="2680" xr:uid="{00000000-0005-0000-0000-0000E50A0000}"/>
    <cellStyle name="Normal 52 4" xfId="2681" xr:uid="{00000000-0005-0000-0000-0000E60A0000}"/>
    <cellStyle name="Normal 53" xfId="2682" xr:uid="{00000000-0005-0000-0000-0000E70A0000}"/>
    <cellStyle name="Normal 53 2" xfId="2683" xr:uid="{00000000-0005-0000-0000-0000E80A0000}"/>
    <cellStyle name="Normal 53 2 2" xfId="2684" xr:uid="{00000000-0005-0000-0000-0000E90A0000}"/>
    <cellStyle name="Normal 53 3" xfId="2685" xr:uid="{00000000-0005-0000-0000-0000EA0A0000}"/>
    <cellStyle name="Normal 53 4" xfId="2686" xr:uid="{00000000-0005-0000-0000-0000EB0A0000}"/>
    <cellStyle name="Normal 54" xfId="2687" xr:uid="{00000000-0005-0000-0000-0000EC0A0000}"/>
    <cellStyle name="Normal 54 2" xfId="2688" xr:uid="{00000000-0005-0000-0000-0000ED0A0000}"/>
    <cellStyle name="Normal 54 2 2" xfId="2689" xr:uid="{00000000-0005-0000-0000-0000EE0A0000}"/>
    <cellStyle name="Normal 54 3" xfId="2690" xr:uid="{00000000-0005-0000-0000-0000EF0A0000}"/>
    <cellStyle name="Normal 54 4" xfId="2691" xr:uid="{00000000-0005-0000-0000-0000F00A0000}"/>
    <cellStyle name="Normal 55" xfId="2692" xr:uid="{00000000-0005-0000-0000-0000F10A0000}"/>
    <cellStyle name="Normal 55 2" xfId="2693" xr:uid="{00000000-0005-0000-0000-0000F20A0000}"/>
    <cellStyle name="Normal 55 2 2" xfId="2694" xr:uid="{00000000-0005-0000-0000-0000F30A0000}"/>
    <cellStyle name="Normal 55 3" xfId="2695" xr:uid="{00000000-0005-0000-0000-0000F40A0000}"/>
    <cellStyle name="Normal 55 4" xfId="2696" xr:uid="{00000000-0005-0000-0000-0000F50A0000}"/>
    <cellStyle name="Normal 56" xfId="2697" xr:uid="{00000000-0005-0000-0000-0000F60A0000}"/>
    <cellStyle name="Normal 57" xfId="2698" xr:uid="{00000000-0005-0000-0000-0000F70A0000}"/>
    <cellStyle name="Normal 58" xfId="2699" xr:uid="{00000000-0005-0000-0000-0000F80A0000}"/>
    <cellStyle name="Normal 59" xfId="2700" xr:uid="{00000000-0005-0000-0000-0000F90A0000}"/>
    <cellStyle name="Normal 6" xfId="40" xr:uid="{00000000-0005-0000-0000-0000FA0A0000}"/>
    <cellStyle name="Normal 6 10" xfId="2701" xr:uid="{00000000-0005-0000-0000-0000FB0A0000}"/>
    <cellStyle name="Normal 6 11" xfId="2702" xr:uid="{00000000-0005-0000-0000-0000FC0A0000}"/>
    <cellStyle name="Normal 6 2" xfId="2703" xr:uid="{00000000-0005-0000-0000-0000FD0A0000}"/>
    <cellStyle name="Normal 6 2 10" xfId="2704" xr:uid="{00000000-0005-0000-0000-0000FE0A0000}"/>
    <cellStyle name="Normal 6 2 11" xfId="2705" xr:uid="{00000000-0005-0000-0000-0000FF0A0000}"/>
    <cellStyle name="Normal 6 2 12" xfId="2706" xr:uid="{00000000-0005-0000-0000-0000000B0000}"/>
    <cellStyle name="Normal 6 2 13" xfId="2707" xr:uid="{00000000-0005-0000-0000-0000010B0000}"/>
    <cellStyle name="Normal 6 2 14" xfId="2708" xr:uid="{00000000-0005-0000-0000-0000020B0000}"/>
    <cellStyle name="Normal 6 2 15" xfId="2709" xr:uid="{00000000-0005-0000-0000-0000030B0000}"/>
    <cellStyle name="Normal 6 2 16" xfId="2710" xr:uid="{00000000-0005-0000-0000-0000040B0000}"/>
    <cellStyle name="Normal 6 2 17" xfId="2711" xr:uid="{00000000-0005-0000-0000-0000050B0000}"/>
    <cellStyle name="Normal 6 2 18" xfId="2712" xr:uid="{00000000-0005-0000-0000-0000060B0000}"/>
    <cellStyle name="Normal 6 2 19" xfId="2713" xr:uid="{00000000-0005-0000-0000-0000070B0000}"/>
    <cellStyle name="Normal 6 2 2" xfId="2714" xr:uid="{00000000-0005-0000-0000-0000080B0000}"/>
    <cellStyle name="Normal 6 2 2 10" xfId="2715" xr:uid="{00000000-0005-0000-0000-0000090B0000}"/>
    <cellStyle name="Normal 6 2 2 11" xfId="2716" xr:uid="{00000000-0005-0000-0000-00000A0B0000}"/>
    <cellStyle name="Normal 6 2 2 12" xfId="2717" xr:uid="{00000000-0005-0000-0000-00000B0B0000}"/>
    <cellStyle name="Normal 6 2 2 13" xfId="2718" xr:uid="{00000000-0005-0000-0000-00000C0B0000}"/>
    <cellStyle name="Normal 6 2 2 14" xfId="2719" xr:uid="{00000000-0005-0000-0000-00000D0B0000}"/>
    <cellStyle name="Normal 6 2 2 2" xfId="2720" xr:uid="{00000000-0005-0000-0000-00000E0B0000}"/>
    <cellStyle name="Normal 6 2 2 2 10" xfId="2721" xr:uid="{00000000-0005-0000-0000-00000F0B0000}"/>
    <cellStyle name="Normal 6 2 2 2 11" xfId="2722" xr:uid="{00000000-0005-0000-0000-0000100B0000}"/>
    <cellStyle name="Normal 6 2 2 2 12" xfId="2723" xr:uid="{00000000-0005-0000-0000-0000110B0000}"/>
    <cellStyle name="Normal 6 2 2 2 13" xfId="2724" xr:uid="{00000000-0005-0000-0000-0000120B0000}"/>
    <cellStyle name="Normal 6 2 2 2 2" xfId="2725" xr:uid="{00000000-0005-0000-0000-0000130B0000}"/>
    <cellStyle name="Normal 6 2 2 2 3" xfId="2726" xr:uid="{00000000-0005-0000-0000-0000140B0000}"/>
    <cellStyle name="Normal 6 2 2 2 4" xfId="2727" xr:uid="{00000000-0005-0000-0000-0000150B0000}"/>
    <cellStyle name="Normal 6 2 2 2 5" xfId="2728" xr:uid="{00000000-0005-0000-0000-0000160B0000}"/>
    <cellStyle name="Normal 6 2 2 2 6" xfId="2729" xr:uid="{00000000-0005-0000-0000-0000170B0000}"/>
    <cellStyle name="Normal 6 2 2 2 7" xfId="2730" xr:uid="{00000000-0005-0000-0000-0000180B0000}"/>
    <cellStyle name="Normal 6 2 2 2 8" xfId="2731" xr:uid="{00000000-0005-0000-0000-0000190B0000}"/>
    <cellStyle name="Normal 6 2 2 2 9" xfId="2732" xr:uid="{00000000-0005-0000-0000-00001A0B0000}"/>
    <cellStyle name="Normal 6 2 2 3" xfId="2733" xr:uid="{00000000-0005-0000-0000-00001B0B0000}"/>
    <cellStyle name="Normal 6 2 2 4" xfId="2734" xr:uid="{00000000-0005-0000-0000-00001C0B0000}"/>
    <cellStyle name="Normal 6 2 2 5" xfId="2735" xr:uid="{00000000-0005-0000-0000-00001D0B0000}"/>
    <cellStyle name="Normal 6 2 2 6" xfId="2736" xr:uid="{00000000-0005-0000-0000-00001E0B0000}"/>
    <cellStyle name="Normal 6 2 2 7" xfId="2737" xr:uid="{00000000-0005-0000-0000-00001F0B0000}"/>
    <cellStyle name="Normal 6 2 2 8" xfId="2738" xr:uid="{00000000-0005-0000-0000-0000200B0000}"/>
    <cellStyle name="Normal 6 2 2 9" xfId="2739" xr:uid="{00000000-0005-0000-0000-0000210B0000}"/>
    <cellStyle name="Normal 6 2 20" xfId="2740" xr:uid="{00000000-0005-0000-0000-0000220B0000}"/>
    <cellStyle name="Normal 6 2 3" xfId="2741" xr:uid="{00000000-0005-0000-0000-0000230B0000}"/>
    <cellStyle name="Normal 6 2 3 10" xfId="2742" xr:uid="{00000000-0005-0000-0000-0000240B0000}"/>
    <cellStyle name="Normal 6 2 3 11" xfId="2743" xr:uid="{00000000-0005-0000-0000-0000250B0000}"/>
    <cellStyle name="Normal 6 2 3 12" xfId="2744" xr:uid="{00000000-0005-0000-0000-0000260B0000}"/>
    <cellStyle name="Normal 6 2 3 13" xfId="2745" xr:uid="{00000000-0005-0000-0000-0000270B0000}"/>
    <cellStyle name="Normal 6 2 3 2" xfId="2746" xr:uid="{00000000-0005-0000-0000-0000280B0000}"/>
    <cellStyle name="Normal 6 2 3 3" xfId="2747" xr:uid="{00000000-0005-0000-0000-0000290B0000}"/>
    <cellStyle name="Normal 6 2 3 4" xfId="2748" xr:uid="{00000000-0005-0000-0000-00002A0B0000}"/>
    <cellStyle name="Normal 6 2 3 5" xfId="2749" xr:uid="{00000000-0005-0000-0000-00002B0B0000}"/>
    <cellStyle name="Normal 6 2 3 6" xfId="2750" xr:uid="{00000000-0005-0000-0000-00002C0B0000}"/>
    <cellStyle name="Normal 6 2 3 7" xfId="2751" xr:uid="{00000000-0005-0000-0000-00002D0B0000}"/>
    <cellStyle name="Normal 6 2 3 8" xfId="2752" xr:uid="{00000000-0005-0000-0000-00002E0B0000}"/>
    <cellStyle name="Normal 6 2 3 9" xfId="2753" xr:uid="{00000000-0005-0000-0000-00002F0B0000}"/>
    <cellStyle name="Normal 6 2 4" xfId="2754" xr:uid="{00000000-0005-0000-0000-0000300B0000}"/>
    <cellStyle name="Normal 6 2 5" xfId="2755" xr:uid="{00000000-0005-0000-0000-0000310B0000}"/>
    <cellStyle name="Normal 6 2 6" xfId="2756" xr:uid="{00000000-0005-0000-0000-0000320B0000}"/>
    <cellStyle name="Normal 6 2 7" xfId="2757" xr:uid="{00000000-0005-0000-0000-0000330B0000}"/>
    <cellStyle name="Normal 6 2 8" xfId="2758" xr:uid="{00000000-0005-0000-0000-0000340B0000}"/>
    <cellStyle name="Normal 6 2 9" xfId="2759" xr:uid="{00000000-0005-0000-0000-0000350B0000}"/>
    <cellStyle name="Normal 6 3" xfId="2760" xr:uid="{00000000-0005-0000-0000-0000360B0000}"/>
    <cellStyle name="Normal 6 3 2" xfId="2761" xr:uid="{00000000-0005-0000-0000-0000370B0000}"/>
    <cellStyle name="Normal 6 3 3" xfId="2762" xr:uid="{00000000-0005-0000-0000-0000380B0000}"/>
    <cellStyle name="Normal 6 3 4" xfId="2763" xr:uid="{00000000-0005-0000-0000-0000390B0000}"/>
    <cellStyle name="Normal 6 3_Note" xfId="2764" xr:uid="{00000000-0005-0000-0000-00003A0B0000}"/>
    <cellStyle name="Normal 6 4" xfId="2765" xr:uid="{00000000-0005-0000-0000-00003B0B0000}"/>
    <cellStyle name="Normal 6 5" xfId="2766" xr:uid="{00000000-0005-0000-0000-00003C0B0000}"/>
    <cellStyle name="Normal 6 6" xfId="2767" xr:uid="{00000000-0005-0000-0000-00003D0B0000}"/>
    <cellStyle name="Normal 6 7" xfId="2768" xr:uid="{00000000-0005-0000-0000-00003E0B0000}"/>
    <cellStyle name="Normal 6 7 10" xfId="2769" xr:uid="{00000000-0005-0000-0000-00003F0B0000}"/>
    <cellStyle name="Normal 6 7 11" xfId="2770" xr:uid="{00000000-0005-0000-0000-0000400B0000}"/>
    <cellStyle name="Normal 6 7 12" xfId="2771" xr:uid="{00000000-0005-0000-0000-0000410B0000}"/>
    <cellStyle name="Normal 6 7 13" xfId="2772" xr:uid="{00000000-0005-0000-0000-0000420B0000}"/>
    <cellStyle name="Normal 6 7 2" xfId="2773" xr:uid="{00000000-0005-0000-0000-0000430B0000}"/>
    <cellStyle name="Normal 6 7 3" xfId="2774" xr:uid="{00000000-0005-0000-0000-0000440B0000}"/>
    <cellStyle name="Normal 6 7 4" xfId="2775" xr:uid="{00000000-0005-0000-0000-0000450B0000}"/>
    <cellStyle name="Normal 6 7 5" xfId="2776" xr:uid="{00000000-0005-0000-0000-0000460B0000}"/>
    <cellStyle name="Normal 6 7 6" xfId="2777" xr:uid="{00000000-0005-0000-0000-0000470B0000}"/>
    <cellStyle name="Normal 6 7 7" xfId="2778" xr:uid="{00000000-0005-0000-0000-0000480B0000}"/>
    <cellStyle name="Normal 6 7 8" xfId="2779" xr:uid="{00000000-0005-0000-0000-0000490B0000}"/>
    <cellStyle name="Normal 6 7 9" xfId="2780" xr:uid="{00000000-0005-0000-0000-00004A0B0000}"/>
    <cellStyle name="Normal 6 8" xfId="2781" xr:uid="{00000000-0005-0000-0000-00004B0B0000}"/>
    <cellStyle name="Normal 6 9" xfId="2782" xr:uid="{00000000-0005-0000-0000-00004C0B0000}"/>
    <cellStyle name="Normal 7" xfId="3179" xr:uid="{00000000-0005-0000-0000-00004D0B0000}"/>
    <cellStyle name="Normal 7 10" xfId="3194" xr:uid="{00000000-0005-0000-0000-00004E0B0000}"/>
    <cellStyle name="Normal 7 2" xfId="2783" xr:uid="{00000000-0005-0000-0000-00004F0B0000}"/>
    <cellStyle name="Normal 7 2 10" xfId="2784" xr:uid="{00000000-0005-0000-0000-0000500B0000}"/>
    <cellStyle name="Normal 7 2 11" xfId="2785" xr:uid="{00000000-0005-0000-0000-0000510B0000}"/>
    <cellStyle name="Normal 7 2 12" xfId="2786" xr:uid="{00000000-0005-0000-0000-0000520B0000}"/>
    <cellStyle name="Normal 7 2 13" xfId="2787" xr:uid="{00000000-0005-0000-0000-0000530B0000}"/>
    <cellStyle name="Normal 7 2 14" xfId="2788" xr:uid="{00000000-0005-0000-0000-0000540B0000}"/>
    <cellStyle name="Normal 7 2 15" xfId="2789" xr:uid="{00000000-0005-0000-0000-0000550B0000}"/>
    <cellStyle name="Normal 7 2 16" xfId="2790" xr:uid="{00000000-0005-0000-0000-0000560B0000}"/>
    <cellStyle name="Normal 7 2 17" xfId="2791" xr:uid="{00000000-0005-0000-0000-0000570B0000}"/>
    <cellStyle name="Normal 7 2 18" xfId="2792" xr:uid="{00000000-0005-0000-0000-0000580B0000}"/>
    <cellStyle name="Normal 7 2 19" xfId="2793" xr:uid="{00000000-0005-0000-0000-0000590B0000}"/>
    <cellStyle name="Normal 7 2 2" xfId="2794" xr:uid="{00000000-0005-0000-0000-00005A0B0000}"/>
    <cellStyle name="Normal 7 2 2 2" xfId="2795" xr:uid="{00000000-0005-0000-0000-00005B0B0000}"/>
    <cellStyle name="Normal 7 2 2 2 2" xfId="2796" xr:uid="{00000000-0005-0000-0000-00005C0B0000}"/>
    <cellStyle name="Normal 7 2 2 2_Hoja1" xfId="3297" xr:uid="{00000000-0005-0000-0000-00005D0B0000}"/>
    <cellStyle name="Normal 7 2 2 3" xfId="2797" xr:uid="{00000000-0005-0000-0000-00005E0B0000}"/>
    <cellStyle name="Normal 7 2 2_Hoja1" xfId="3296" xr:uid="{00000000-0005-0000-0000-00005F0B0000}"/>
    <cellStyle name="Normal 7 2 20" xfId="2798" xr:uid="{00000000-0005-0000-0000-0000600B0000}"/>
    <cellStyle name="Normal 7 2 3" xfId="2799" xr:uid="{00000000-0005-0000-0000-0000610B0000}"/>
    <cellStyle name="Normal 7 2 3 10" xfId="2800" xr:uid="{00000000-0005-0000-0000-0000620B0000}"/>
    <cellStyle name="Normal 7 2 3 11" xfId="2801" xr:uid="{00000000-0005-0000-0000-0000630B0000}"/>
    <cellStyle name="Normal 7 2 3 12" xfId="2802" xr:uid="{00000000-0005-0000-0000-0000640B0000}"/>
    <cellStyle name="Normal 7 2 3 13" xfId="2803" xr:uid="{00000000-0005-0000-0000-0000650B0000}"/>
    <cellStyle name="Normal 7 2 3 14" xfId="2804" xr:uid="{00000000-0005-0000-0000-0000660B0000}"/>
    <cellStyle name="Normal 7 2 3 15" xfId="2805" xr:uid="{00000000-0005-0000-0000-0000670B0000}"/>
    <cellStyle name="Normal 7 2 3 16" xfId="2806" xr:uid="{00000000-0005-0000-0000-0000680B0000}"/>
    <cellStyle name="Normal 7 2 3 2" xfId="2807" xr:uid="{00000000-0005-0000-0000-0000690B0000}"/>
    <cellStyle name="Normal 7 2 3 2 10" xfId="2808" xr:uid="{00000000-0005-0000-0000-00006A0B0000}"/>
    <cellStyle name="Normal 7 2 3 2 11" xfId="2809" xr:uid="{00000000-0005-0000-0000-00006B0B0000}"/>
    <cellStyle name="Normal 7 2 3 2 12" xfId="2810" xr:uid="{00000000-0005-0000-0000-00006C0B0000}"/>
    <cellStyle name="Normal 7 2 3 2 13" xfId="2811" xr:uid="{00000000-0005-0000-0000-00006D0B0000}"/>
    <cellStyle name="Normal 7 2 3 2 14" xfId="2812" xr:uid="{00000000-0005-0000-0000-00006E0B0000}"/>
    <cellStyle name="Normal 7 2 3 2 2" xfId="2813" xr:uid="{00000000-0005-0000-0000-00006F0B0000}"/>
    <cellStyle name="Normal 7 2 3 2 2 10" xfId="2814" xr:uid="{00000000-0005-0000-0000-0000700B0000}"/>
    <cellStyle name="Normal 7 2 3 2 2 11" xfId="2815" xr:uid="{00000000-0005-0000-0000-0000710B0000}"/>
    <cellStyle name="Normal 7 2 3 2 2 12" xfId="2816" xr:uid="{00000000-0005-0000-0000-0000720B0000}"/>
    <cellStyle name="Normal 7 2 3 2 2 13" xfId="2817" xr:uid="{00000000-0005-0000-0000-0000730B0000}"/>
    <cellStyle name="Normal 7 2 3 2 2 2" xfId="2818" xr:uid="{00000000-0005-0000-0000-0000740B0000}"/>
    <cellStyle name="Normal 7 2 3 2 2 3" xfId="2819" xr:uid="{00000000-0005-0000-0000-0000750B0000}"/>
    <cellStyle name="Normal 7 2 3 2 2 4" xfId="2820" xr:uid="{00000000-0005-0000-0000-0000760B0000}"/>
    <cellStyle name="Normal 7 2 3 2 2 5" xfId="2821" xr:uid="{00000000-0005-0000-0000-0000770B0000}"/>
    <cellStyle name="Normal 7 2 3 2 2 6" xfId="2822" xr:uid="{00000000-0005-0000-0000-0000780B0000}"/>
    <cellStyle name="Normal 7 2 3 2 2 7" xfId="2823" xr:uid="{00000000-0005-0000-0000-0000790B0000}"/>
    <cellStyle name="Normal 7 2 3 2 2 8" xfId="2824" xr:uid="{00000000-0005-0000-0000-00007A0B0000}"/>
    <cellStyle name="Normal 7 2 3 2 2 9" xfId="2825" xr:uid="{00000000-0005-0000-0000-00007B0B0000}"/>
    <cellStyle name="Normal 7 2 3 2 3" xfId="2826" xr:uid="{00000000-0005-0000-0000-00007C0B0000}"/>
    <cellStyle name="Normal 7 2 3 2 4" xfId="2827" xr:uid="{00000000-0005-0000-0000-00007D0B0000}"/>
    <cellStyle name="Normal 7 2 3 2 5" xfId="2828" xr:uid="{00000000-0005-0000-0000-00007E0B0000}"/>
    <cellStyle name="Normal 7 2 3 2 6" xfId="2829" xr:uid="{00000000-0005-0000-0000-00007F0B0000}"/>
    <cellStyle name="Normal 7 2 3 2 7" xfId="2830" xr:uid="{00000000-0005-0000-0000-0000800B0000}"/>
    <cellStyle name="Normal 7 2 3 2 8" xfId="2831" xr:uid="{00000000-0005-0000-0000-0000810B0000}"/>
    <cellStyle name="Normal 7 2 3 2 9" xfId="2832" xr:uid="{00000000-0005-0000-0000-0000820B0000}"/>
    <cellStyle name="Normal 7 2 3 3" xfId="2833" xr:uid="{00000000-0005-0000-0000-0000830B0000}"/>
    <cellStyle name="Normal 7 2 3 3 10" xfId="2834" xr:uid="{00000000-0005-0000-0000-0000840B0000}"/>
    <cellStyle name="Normal 7 2 3 3 11" xfId="2835" xr:uid="{00000000-0005-0000-0000-0000850B0000}"/>
    <cellStyle name="Normal 7 2 3 3 12" xfId="2836" xr:uid="{00000000-0005-0000-0000-0000860B0000}"/>
    <cellStyle name="Normal 7 2 3 3 13" xfId="2837" xr:uid="{00000000-0005-0000-0000-0000870B0000}"/>
    <cellStyle name="Normal 7 2 3 3 2" xfId="2838" xr:uid="{00000000-0005-0000-0000-0000880B0000}"/>
    <cellStyle name="Normal 7 2 3 3 3" xfId="2839" xr:uid="{00000000-0005-0000-0000-0000890B0000}"/>
    <cellStyle name="Normal 7 2 3 3 4" xfId="2840" xr:uid="{00000000-0005-0000-0000-00008A0B0000}"/>
    <cellStyle name="Normal 7 2 3 3 5" xfId="2841" xr:uid="{00000000-0005-0000-0000-00008B0B0000}"/>
    <cellStyle name="Normal 7 2 3 3 6" xfId="2842" xr:uid="{00000000-0005-0000-0000-00008C0B0000}"/>
    <cellStyle name="Normal 7 2 3 3 7" xfId="2843" xr:uid="{00000000-0005-0000-0000-00008D0B0000}"/>
    <cellStyle name="Normal 7 2 3 3 8" xfId="2844" xr:uid="{00000000-0005-0000-0000-00008E0B0000}"/>
    <cellStyle name="Normal 7 2 3 3 9" xfId="2845" xr:uid="{00000000-0005-0000-0000-00008F0B0000}"/>
    <cellStyle name="Normal 7 2 3 4" xfId="2846" xr:uid="{00000000-0005-0000-0000-0000900B0000}"/>
    <cellStyle name="Normal 7 2 3 5" xfId="2847" xr:uid="{00000000-0005-0000-0000-0000910B0000}"/>
    <cellStyle name="Normal 7 2 3 6" xfId="2848" xr:uid="{00000000-0005-0000-0000-0000920B0000}"/>
    <cellStyle name="Normal 7 2 3 7" xfId="2849" xr:uid="{00000000-0005-0000-0000-0000930B0000}"/>
    <cellStyle name="Normal 7 2 3 8" xfId="2850" xr:uid="{00000000-0005-0000-0000-0000940B0000}"/>
    <cellStyle name="Normal 7 2 3 9" xfId="2851" xr:uid="{00000000-0005-0000-0000-0000950B0000}"/>
    <cellStyle name="Normal 7 2 4" xfId="2852" xr:uid="{00000000-0005-0000-0000-0000960B0000}"/>
    <cellStyle name="Normal 7 2 4 10" xfId="2853" xr:uid="{00000000-0005-0000-0000-0000970B0000}"/>
    <cellStyle name="Normal 7 2 4 11" xfId="2854" xr:uid="{00000000-0005-0000-0000-0000980B0000}"/>
    <cellStyle name="Normal 7 2 4 12" xfId="2855" xr:uid="{00000000-0005-0000-0000-0000990B0000}"/>
    <cellStyle name="Normal 7 2 4 13" xfId="2856" xr:uid="{00000000-0005-0000-0000-00009A0B0000}"/>
    <cellStyle name="Normal 7 2 4 14" xfId="2857" xr:uid="{00000000-0005-0000-0000-00009B0B0000}"/>
    <cellStyle name="Normal 7 2 4 2" xfId="2858" xr:uid="{00000000-0005-0000-0000-00009C0B0000}"/>
    <cellStyle name="Normal 7 2 4 2 10" xfId="2859" xr:uid="{00000000-0005-0000-0000-00009D0B0000}"/>
    <cellStyle name="Normal 7 2 4 2 11" xfId="2860" xr:uid="{00000000-0005-0000-0000-00009E0B0000}"/>
    <cellStyle name="Normal 7 2 4 2 12" xfId="2861" xr:uid="{00000000-0005-0000-0000-00009F0B0000}"/>
    <cellStyle name="Normal 7 2 4 2 13" xfId="2862" xr:uid="{00000000-0005-0000-0000-0000A00B0000}"/>
    <cellStyle name="Normal 7 2 4 2 2" xfId="2863" xr:uid="{00000000-0005-0000-0000-0000A10B0000}"/>
    <cellStyle name="Normal 7 2 4 2 3" xfId="2864" xr:uid="{00000000-0005-0000-0000-0000A20B0000}"/>
    <cellStyle name="Normal 7 2 4 2 4" xfId="2865" xr:uid="{00000000-0005-0000-0000-0000A30B0000}"/>
    <cellStyle name="Normal 7 2 4 2 5" xfId="2866" xr:uid="{00000000-0005-0000-0000-0000A40B0000}"/>
    <cellStyle name="Normal 7 2 4 2 6" xfId="2867" xr:uid="{00000000-0005-0000-0000-0000A50B0000}"/>
    <cellStyle name="Normal 7 2 4 2 7" xfId="2868" xr:uid="{00000000-0005-0000-0000-0000A60B0000}"/>
    <cellStyle name="Normal 7 2 4 2 8" xfId="2869" xr:uid="{00000000-0005-0000-0000-0000A70B0000}"/>
    <cellStyle name="Normal 7 2 4 2 9" xfId="2870" xr:uid="{00000000-0005-0000-0000-0000A80B0000}"/>
    <cellStyle name="Normal 7 2 4 3" xfId="2871" xr:uid="{00000000-0005-0000-0000-0000A90B0000}"/>
    <cellStyle name="Normal 7 2 4 4" xfId="2872" xr:uid="{00000000-0005-0000-0000-0000AA0B0000}"/>
    <cellStyle name="Normal 7 2 4 5" xfId="2873" xr:uid="{00000000-0005-0000-0000-0000AB0B0000}"/>
    <cellStyle name="Normal 7 2 4 6" xfId="2874" xr:uid="{00000000-0005-0000-0000-0000AC0B0000}"/>
    <cellStyle name="Normal 7 2 4 7" xfId="2875" xr:uid="{00000000-0005-0000-0000-0000AD0B0000}"/>
    <cellStyle name="Normal 7 2 4 8" xfId="2876" xr:uid="{00000000-0005-0000-0000-0000AE0B0000}"/>
    <cellStyle name="Normal 7 2 4 9" xfId="2877" xr:uid="{00000000-0005-0000-0000-0000AF0B0000}"/>
    <cellStyle name="Normal 7 2 5" xfId="2878" xr:uid="{00000000-0005-0000-0000-0000B00B0000}"/>
    <cellStyle name="Normal 7 2 5 10" xfId="2879" xr:uid="{00000000-0005-0000-0000-0000B10B0000}"/>
    <cellStyle name="Normal 7 2 5 11" xfId="2880" xr:uid="{00000000-0005-0000-0000-0000B20B0000}"/>
    <cellStyle name="Normal 7 2 5 12" xfId="2881" xr:uid="{00000000-0005-0000-0000-0000B30B0000}"/>
    <cellStyle name="Normal 7 2 5 13" xfId="2882" xr:uid="{00000000-0005-0000-0000-0000B40B0000}"/>
    <cellStyle name="Normal 7 2 5 2" xfId="2883" xr:uid="{00000000-0005-0000-0000-0000B50B0000}"/>
    <cellStyle name="Normal 7 2 5 3" xfId="2884" xr:uid="{00000000-0005-0000-0000-0000B60B0000}"/>
    <cellStyle name="Normal 7 2 5 4" xfId="2885" xr:uid="{00000000-0005-0000-0000-0000B70B0000}"/>
    <cellStyle name="Normal 7 2 5 5" xfId="2886" xr:uid="{00000000-0005-0000-0000-0000B80B0000}"/>
    <cellStyle name="Normal 7 2 5 6" xfId="2887" xr:uid="{00000000-0005-0000-0000-0000B90B0000}"/>
    <cellStyle name="Normal 7 2 5 7" xfId="2888" xr:uid="{00000000-0005-0000-0000-0000BA0B0000}"/>
    <cellStyle name="Normal 7 2 5 8" xfId="2889" xr:uid="{00000000-0005-0000-0000-0000BB0B0000}"/>
    <cellStyle name="Normal 7 2 5 9" xfId="2890" xr:uid="{00000000-0005-0000-0000-0000BC0B0000}"/>
    <cellStyle name="Normal 7 2 6" xfId="2891" xr:uid="{00000000-0005-0000-0000-0000BD0B0000}"/>
    <cellStyle name="Normal 7 2 7" xfId="2892" xr:uid="{00000000-0005-0000-0000-0000BE0B0000}"/>
    <cellStyle name="Normal 7 2 8" xfId="2893" xr:uid="{00000000-0005-0000-0000-0000BF0B0000}"/>
    <cellStyle name="Normal 7 2 9" xfId="2894" xr:uid="{00000000-0005-0000-0000-0000C00B0000}"/>
    <cellStyle name="Normal 7 2_Note" xfId="2895" xr:uid="{00000000-0005-0000-0000-0000C10B0000}"/>
    <cellStyle name="Normal 7 3" xfId="2896" xr:uid="{00000000-0005-0000-0000-0000C20B0000}"/>
    <cellStyle name="Normal 7 3 2" xfId="2897" xr:uid="{00000000-0005-0000-0000-0000C30B0000}"/>
    <cellStyle name="Normal 7 3_Hoja1" xfId="3298" xr:uid="{00000000-0005-0000-0000-0000C40B0000}"/>
    <cellStyle name="Normal 7 4" xfId="2898" xr:uid="{00000000-0005-0000-0000-0000C50B0000}"/>
    <cellStyle name="Normal 7 4 2" xfId="2899" xr:uid="{00000000-0005-0000-0000-0000C60B0000}"/>
    <cellStyle name="Normal 7 4_Hoja1" xfId="3299" xr:uid="{00000000-0005-0000-0000-0000C70B0000}"/>
    <cellStyle name="Normal 7 5" xfId="2900" xr:uid="{00000000-0005-0000-0000-0000C80B0000}"/>
    <cellStyle name="Normal 7 6" xfId="2901" xr:uid="{00000000-0005-0000-0000-0000C90B0000}"/>
    <cellStyle name="Normal 7 7" xfId="3331" xr:uid="{00000000-0005-0000-0000-0000CA0B0000}"/>
    <cellStyle name="Normal 7 8" xfId="3195" xr:uid="{00000000-0005-0000-0000-0000CB0B0000}"/>
    <cellStyle name="Normal 7 9" xfId="3189" xr:uid="{00000000-0005-0000-0000-0000CC0B0000}"/>
    <cellStyle name="Normal 8" xfId="3184" xr:uid="{00000000-0005-0000-0000-0000CD0B0000}"/>
    <cellStyle name="Normal 8 10" xfId="3340" xr:uid="{00000000-0005-0000-0000-0000CE0B0000}"/>
    <cellStyle name="Normal 8 2" xfId="2902" xr:uid="{00000000-0005-0000-0000-0000CF0B0000}"/>
    <cellStyle name="Normal 8 2 10" xfId="2903" xr:uid="{00000000-0005-0000-0000-0000D00B0000}"/>
    <cellStyle name="Normal 8 2 11" xfId="2904" xr:uid="{00000000-0005-0000-0000-0000D10B0000}"/>
    <cellStyle name="Normal 8 2 12" xfId="2905" xr:uid="{00000000-0005-0000-0000-0000D20B0000}"/>
    <cellStyle name="Normal 8 2 13" xfId="2906" xr:uid="{00000000-0005-0000-0000-0000D30B0000}"/>
    <cellStyle name="Normal 8 2 14" xfId="2907" xr:uid="{00000000-0005-0000-0000-0000D40B0000}"/>
    <cellStyle name="Normal 8 2 15" xfId="2908" xr:uid="{00000000-0005-0000-0000-0000D50B0000}"/>
    <cellStyle name="Normal 8 2 16" xfId="2909" xr:uid="{00000000-0005-0000-0000-0000D60B0000}"/>
    <cellStyle name="Normal 8 2 17" xfId="2910" xr:uid="{00000000-0005-0000-0000-0000D70B0000}"/>
    <cellStyle name="Normal 8 2 18" xfId="2911" xr:uid="{00000000-0005-0000-0000-0000D80B0000}"/>
    <cellStyle name="Normal 8 2 2" xfId="2912" xr:uid="{00000000-0005-0000-0000-0000D90B0000}"/>
    <cellStyle name="Normal 8 2 2 2" xfId="2913" xr:uid="{00000000-0005-0000-0000-0000DA0B0000}"/>
    <cellStyle name="Normal 8 2 2 2 2" xfId="2914" xr:uid="{00000000-0005-0000-0000-0000DB0B0000}"/>
    <cellStyle name="Normal 8 2 2 2_Hoja1" xfId="3301" xr:uid="{00000000-0005-0000-0000-0000DC0B0000}"/>
    <cellStyle name="Normal 8 2 2 3" xfId="2915" xr:uid="{00000000-0005-0000-0000-0000DD0B0000}"/>
    <cellStyle name="Normal 8 2 2 5" xfId="2916" xr:uid="{00000000-0005-0000-0000-0000DE0B0000}"/>
    <cellStyle name="Normal 8 2 2 5 2" xfId="2917" xr:uid="{00000000-0005-0000-0000-0000DF0B0000}"/>
    <cellStyle name="Normal 8 2 2 5_Hoja1" xfId="3302" xr:uid="{00000000-0005-0000-0000-0000E00B0000}"/>
    <cellStyle name="Normal 8 2 2_Hoja1" xfId="3300" xr:uid="{00000000-0005-0000-0000-0000E10B0000}"/>
    <cellStyle name="Normal 8 2 3" xfId="2918" xr:uid="{00000000-0005-0000-0000-0000E20B0000}"/>
    <cellStyle name="Normal 8 2 3 10" xfId="2919" xr:uid="{00000000-0005-0000-0000-0000E30B0000}"/>
    <cellStyle name="Normal 8 2 3 11" xfId="2920" xr:uid="{00000000-0005-0000-0000-0000E40B0000}"/>
    <cellStyle name="Normal 8 2 3 12" xfId="2921" xr:uid="{00000000-0005-0000-0000-0000E50B0000}"/>
    <cellStyle name="Normal 8 2 3 13" xfId="2922" xr:uid="{00000000-0005-0000-0000-0000E60B0000}"/>
    <cellStyle name="Normal 8 2 3 14" xfId="2923" xr:uid="{00000000-0005-0000-0000-0000E70B0000}"/>
    <cellStyle name="Normal 8 2 3 15" xfId="2924" xr:uid="{00000000-0005-0000-0000-0000E80B0000}"/>
    <cellStyle name="Normal 8 2 3 16" xfId="2925" xr:uid="{00000000-0005-0000-0000-0000E90B0000}"/>
    <cellStyle name="Normal 8 2 3 2" xfId="2926" xr:uid="{00000000-0005-0000-0000-0000EA0B0000}"/>
    <cellStyle name="Normal 8 2 3 2 10" xfId="2927" xr:uid="{00000000-0005-0000-0000-0000EB0B0000}"/>
    <cellStyle name="Normal 8 2 3 2 11" xfId="2928" xr:uid="{00000000-0005-0000-0000-0000EC0B0000}"/>
    <cellStyle name="Normal 8 2 3 2 12" xfId="2929" xr:uid="{00000000-0005-0000-0000-0000ED0B0000}"/>
    <cellStyle name="Normal 8 2 3 2 13" xfId="2930" xr:uid="{00000000-0005-0000-0000-0000EE0B0000}"/>
    <cellStyle name="Normal 8 2 3 2 14" xfId="2931" xr:uid="{00000000-0005-0000-0000-0000EF0B0000}"/>
    <cellStyle name="Normal 8 2 3 2 2" xfId="2932" xr:uid="{00000000-0005-0000-0000-0000F00B0000}"/>
    <cellStyle name="Normal 8 2 3 2 2 10" xfId="2933" xr:uid="{00000000-0005-0000-0000-0000F10B0000}"/>
    <cellStyle name="Normal 8 2 3 2 2 11" xfId="2934" xr:uid="{00000000-0005-0000-0000-0000F20B0000}"/>
    <cellStyle name="Normal 8 2 3 2 2 12" xfId="2935" xr:uid="{00000000-0005-0000-0000-0000F30B0000}"/>
    <cellStyle name="Normal 8 2 3 2 2 13" xfId="2936" xr:uid="{00000000-0005-0000-0000-0000F40B0000}"/>
    <cellStyle name="Normal 8 2 3 2 2 2" xfId="2937" xr:uid="{00000000-0005-0000-0000-0000F50B0000}"/>
    <cellStyle name="Normal 8 2 3 2 2 3" xfId="2938" xr:uid="{00000000-0005-0000-0000-0000F60B0000}"/>
    <cellStyle name="Normal 8 2 3 2 2 4" xfId="2939" xr:uid="{00000000-0005-0000-0000-0000F70B0000}"/>
    <cellStyle name="Normal 8 2 3 2 2 5" xfId="2940" xr:uid="{00000000-0005-0000-0000-0000F80B0000}"/>
    <cellStyle name="Normal 8 2 3 2 2 6" xfId="2941" xr:uid="{00000000-0005-0000-0000-0000F90B0000}"/>
    <cellStyle name="Normal 8 2 3 2 2 7" xfId="2942" xr:uid="{00000000-0005-0000-0000-0000FA0B0000}"/>
    <cellStyle name="Normal 8 2 3 2 2 8" xfId="2943" xr:uid="{00000000-0005-0000-0000-0000FB0B0000}"/>
    <cellStyle name="Normal 8 2 3 2 2 9" xfId="2944" xr:uid="{00000000-0005-0000-0000-0000FC0B0000}"/>
    <cellStyle name="Normal 8 2 3 2 3" xfId="2945" xr:uid="{00000000-0005-0000-0000-0000FD0B0000}"/>
    <cellStyle name="Normal 8 2 3 2 4" xfId="2946" xr:uid="{00000000-0005-0000-0000-0000FE0B0000}"/>
    <cellStyle name="Normal 8 2 3 2 5" xfId="2947" xr:uid="{00000000-0005-0000-0000-0000FF0B0000}"/>
    <cellStyle name="Normal 8 2 3 2 6" xfId="2948" xr:uid="{00000000-0005-0000-0000-0000000C0000}"/>
    <cellStyle name="Normal 8 2 3 2 7" xfId="2949" xr:uid="{00000000-0005-0000-0000-0000010C0000}"/>
    <cellStyle name="Normal 8 2 3 2 8" xfId="2950" xr:uid="{00000000-0005-0000-0000-0000020C0000}"/>
    <cellStyle name="Normal 8 2 3 2 9" xfId="2951" xr:uid="{00000000-0005-0000-0000-0000030C0000}"/>
    <cellStyle name="Normal 8 2 3 3" xfId="2952" xr:uid="{00000000-0005-0000-0000-0000040C0000}"/>
    <cellStyle name="Normal 8 2 3 3 10" xfId="2953" xr:uid="{00000000-0005-0000-0000-0000050C0000}"/>
    <cellStyle name="Normal 8 2 3 3 11" xfId="2954" xr:uid="{00000000-0005-0000-0000-0000060C0000}"/>
    <cellStyle name="Normal 8 2 3 3 12" xfId="2955" xr:uid="{00000000-0005-0000-0000-0000070C0000}"/>
    <cellStyle name="Normal 8 2 3 3 13" xfId="2956" xr:uid="{00000000-0005-0000-0000-0000080C0000}"/>
    <cellStyle name="Normal 8 2 3 3 2" xfId="2957" xr:uid="{00000000-0005-0000-0000-0000090C0000}"/>
    <cellStyle name="Normal 8 2 3 3 3" xfId="2958" xr:uid="{00000000-0005-0000-0000-00000A0C0000}"/>
    <cellStyle name="Normal 8 2 3 3 4" xfId="2959" xr:uid="{00000000-0005-0000-0000-00000B0C0000}"/>
    <cellStyle name="Normal 8 2 3 3 5" xfId="2960" xr:uid="{00000000-0005-0000-0000-00000C0C0000}"/>
    <cellStyle name="Normal 8 2 3 3 6" xfId="2961" xr:uid="{00000000-0005-0000-0000-00000D0C0000}"/>
    <cellStyle name="Normal 8 2 3 3 7" xfId="2962" xr:uid="{00000000-0005-0000-0000-00000E0C0000}"/>
    <cellStyle name="Normal 8 2 3 3 8" xfId="2963" xr:uid="{00000000-0005-0000-0000-00000F0C0000}"/>
    <cellStyle name="Normal 8 2 3 3 9" xfId="2964" xr:uid="{00000000-0005-0000-0000-0000100C0000}"/>
    <cellStyle name="Normal 8 2 3 4" xfId="2965" xr:uid="{00000000-0005-0000-0000-0000110C0000}"/>
    <cellStyle name="Normal 8 2 3 5" xfId="2966" xr:uid="{00000000-0005-0000-0000-0000120C0000}"/>
    <cellStyle name="Normal 8 2 3 6" xfId="2967" xr:uid="{00000000-0005-0000-0000-0000130C0000}"/>
    <cellStyle name="Normal 8 2 3 7" xfId="2968" xr:uid="{00000000-0005-0000-0000-0000140C0000}"/>
    <cellStyle name="Normal 8 2 3 8" xfId="2969" xr:uid="{00000000-0005-0000-0000-0000150C0000}"/>
    <cellStyle name="Normal 8 2 3 9" xfId="2970" xr:uid="{00000000-0005-0000-0000-0000160C0000}"/>
    <cellStyle name="Normal 8 2 4" xfId="2971" xr:uid="{00000000-0005-0000-0000-0000170C0000}"/>
    <cellStyle name="Normal 8 2 4 10" xfId="2972" xr:uid="{00000000-0005-0000-0000-0000180C0000}"/>
    <cellStyle name="Normal 8 2 4 11" xfId="2973" xr:uid="{00000000-0005-0000-0000-0000190C0000}"/>
    <cellStyle name="Normal 8 2 4 12" xfId="2974" xr:uid="{00000000-0005-0000-0000-00001A0C0000}"/>
    <cellStyle name="Normal 8 2 4 13" xfId="2975" xr:uid="{00000000-0005-0000-0000-00001B0C0000}"/>
    <cellStyle name="Normal 8 2 4 14" xfId="2976" xr:uid="{00000000-0005-0000-0000-00001C0C0000}"/>
    <cellStyle name="Normal 8 2 4 2" xfId="2977" xr:uid="{00000000-0005-0000-0000-00001D0C0000}"/>
    <cellStyle name="Normal 8 2 4 2 10" xfId="2978" xr:uid="{00000000-0005-0000-0000-00001E0C0000}"/>
    <cellStyle name="Normal 8 2 4 2 11" xfId="2979" xr:uid="{00000000-0005-0000-0000-00001F0C0000}"/>
    <cellStyle name="Normal 8 2 4 2 12" xfId="2980" xr:uid="{00000000-0005-0000-0000-0000200C0000}"/>
    <cellStyle name="Normal 8 2 4 2 13" xfId="2981" xr:uid="{00000000-0005-0000-0000-0000210C0000}"/>
    <cellStyle name="Normal 8 2 4 2 2" xfId="2982" xr:uid="{00000000-0005-0000-0000-0000220C0000}"/>
    <cellStyle name="Normal 8 2 4 2 3" xfId="2983" xr:uid="{00000000-0005-0000-0000-0000230C0000}"/>
    <cellStyle name="Normal 8 2 4 2 4" xfId="2984" xr:uid="{00000000-0005-0000-0000-0000240C0000}"/>
    <cellStyle name="Normal 8 2 4 2 5" xfId="2985" xr:uid="{00000000-0005-0000-0000-0000250C0000}"/>
    <cellStyle name="Normal 8 2 4 2 6" xfId="2986" xr:uid="{00000000-0005-0000-0000-0000260C0000}"/>
    <cellStyle name="Normal 8 2 4 2 7" xfId="2987" xr:uid="{00000000-0005-0000-0000-0000270C0000}"/>
    <cellStyle name="Normal 8 2 4 2 8" xfId="2988" xr:uid="{00000000-0005-0000-0000-0000280C0000}"/>
    <cellStyle name="Normal 8 2 4 2 9" xfId="2989" xr:uid="{00000000-0005-0000-0000-0000290C0000}"/>
    <cellStyle name="Normal 8 2 4 3" xfId="2990" xr:uid="{00000000-0005-0000-0000-00002A0C0000}"/>
    <cellStyle name="Normal 8 2 4 4" xfId="2991" xr:uid="{00000000-0005-0000-0000-00002B0C0000}"/>
    <cellStyle name="Normal 8 2 4 5" xfId="2992" xr:uid="{00000000-0005-0000-0000-00002C0C0000}"/>
    <cellStyle name="Normal 8 2 4 6" xfId="2993" xr:uid="{00000000-0005-0000-0000-00002D0C0000}"/>
    <cellStyle name="Normal 8 2 4 7" xfId="2994" xr:uid="{00000000-0005-0000-0000-00002E0C0000}"/>
    <cellStyle name="Normal 8 2 4 8" xfId="2995" xr:uid="{00000000-0005-0000-0000-00002F0C0000}"/>
    <cellStyle name="Normal 8 2 4 9" xfId="2996" xr:uid="{00000000-0005-0000-0000-0000300C0000}"/>
    <cellStyle name="Normal 8 2 5" xfId="2997" xr:uid="{00000000-0005-0000-0000-0000310C0000}"/>
    <cellStyle name="Normal 8 2 5 10" xfId="2998" xr:uid="{00000000-0005-0000-0000-0000320C0000}"/>
    <cellStyle name="Normal 8 2 5 11" xfId="2999" xr:uid="{00000000-0005-0000-0000-0000330C0000}"/>
    <cellStyle name="Normal 8 2 5 12" xfId="3000" xr:uid="{00000000-0005-0000-0000-0000340C0000}"/>
    <cellStyle name="Normal 8 2 5 13" xfId="3001" xr:uid="{00000000-0005-0000-0000-0000350C0000}"/>
    <cellStyle name="Normal 8 2 5 2" xfId="3002" xr:uid="{00000000-0005-0000-0000-0000360C0000}"/>
    <cellStyle name="Normal 8 2 5 3" xfId="3003" xr:uid="{00000000-0005-0000-0000-0000370C0000}"/>
    <cellStyle name="Normal 8 2 5 4" xfId="3004" xr:uid="{00000000-0005-0000-0000-0000380C0000}"/>
    <cellStyle name="Normal 8 2 5 5" xfId="3005" xr:uid="{00000000-0005-0000-0000-0000390C0000}"/>
    <cellStyle name="Normal 8 2 5 6" xfId="3006" xr:uid="{00000000-0005-0000-0000-00003A0C0000}"/>
    <cellStyle name="Normal 8 2 5 7" xfId="3007" xr:uid="{00000000-0005-0000-0000-00003B0C0000}"/>
    <cellStyle name="Normal 8 2 5 8" xfId="3008" xr:uid="{00000000-0005-0000-0000-00003C0C0000}"/>
    <cellStyle name="Normal 8 2 5 9" xfId="3009" xr:uid="{00000000-0005-0000-0000-00003D0C0000}"/>
    <cellStyle name="Normal 8 2 6" xfId="3010" xr:uid="{00000000-0005-0000-0000-00003E0C0000}"/>
    <cellStyle name="Normal 8 2 7" xfId="3011" xr:uid="{00000000-0005-0000-0000-00003F0C0000}"/>
    <cellStyle name="Normal 8 2 8" xfId="3012" xr:uid="{00000000-0005-0000-0000-0000400C0000}"/>
    <cellStyle name="Normal 8 2 9" xfId="3013" xr:uid="{00000000-0005-0000-0000-0000410C0000}"/>
    <cellStyle name="Normal 8 3" xfId="3014" xr:uid="{00000000-0005-0000-0000-0000420C0000}"/>
    <cellStyle name="Normal 8 3 2" xfId="3015" xr:uid="{00000000-0005-0000-0000-0000430C0000}"/>
    <cellStyle name="Normal 8 3_Hoja1" xfId="3303" xr:uid="{00000000-0005-0000-0000-0000440C0000}"/>
    <cellStyle name="Normal 8 4" xfId="3016" xr:uid="{00000000-0005-0000-0000-0000450C0000}"/>
    <cellStyle name="Normal 8 5" xfId="3017" xr:uid="{00000000-0005-0000-0000-0000460C0000}"/>
    <cellStyle name="Normal 8 6" xfId="3332" xr:uid="{00000000-0005-0000-0000-0000470C0000}"/>
    <cellStyle name="Normal 8 7" xfId="3334" xr:uid="{00000000-0005-0000-0000-0000480C0000}"/>
    <cellStyle name="Normal 8 8" xfId="3336" xr:uid="{00000000-0005-0000-0000-0000490C0000}"/>
    <cellStyle name="Normal 8 9" xfId="3338" xr:uid="{00000000-0005-0000-0000-00004A0C0000}"/>
    <cellStyle name="Normal 9" xfId="3185" xr:uid="{00000000-0005-0000-0000-00004B0C0000}"/>
    <cellStyle name="Normal 9 10" xfId="3018" xr:uid="{00000000-0005-0000-0000-00004C0C0000}"/>
    <cellStyle name="Normal 9 11" xfId="3019" xr:uid="{00000000-0005-0000-0000-00004D0C0000}"/>
    <cellStyle name="Normal 9 12" xfId="3020" xr:uid="{00000000-0005-0000-0000-00004E0C0000}"/>
    <cellStyle name="Normal 9 13" xfId="3021" xr:uid="{00000000-0005-0000-0000-00004F0C0000}"/>
    <cellStyle name="Normal 9 14" xfId="3022" xr:uid="{00000000-0005-0000-0000-0000500C0000}"/>
    <cellStyle name="Normal 9 15" xfId="3023" xr:uid="{00000000-0005-0000-0000-0000510C0000}"/>
    <cellStyle name="Normal 9 16" xfId="3024" xr:uid="{00000000-0005-0000-0000-0000520C0000}"/>
    <cellStyle name="Normal 9 17" xfId="3025" xr:uid="{00000000-0005-0000-0000-0000530C0000}"/>
    <cellStyle name="Normal 9 18" xfId="3026" xr:uid="{00000000-0005-0000-0000-0000540C0000}"/>
    <cellStyle name="Normal 9 19" xfId="3027" xr:uid="{00000000-0005-0000-0000-0000550C0000}"/>
    <cellStyle name="Normal 9 2" xfId="3028" xr:uid="{00000000-0005-0000-0000-0000560C0000}"/>
    <cellStyle name="Normal 9 2 10" xfId="3029" xr:uid="{00000000-0005-0000-0000-0000570C0000}"/>
    <cellStyle name="Normal 9 2 11" xfId="3030" xr:uid="{00000000-0005-0000-0000-0000580C0000}"/>
    <cellStyle name="Normal 9 2 12" xfId="3031" xr:uid="{00000000-0005-0000-0000-0000590C0000}"/>
    <cellStyle name="Normal 9 2 13" xfId="3032" xr:uid="{00000000-0005-0000-0000-00005A0C0000}"/>
    <cellStyle name="Normal 9 2 14" xfId="3033" xr:uid="{00000000-0005-0000-0000-00005B0C0000}"/>
    <cellStyle name="Normal 9 2 2" xfId="3034" xr:uid="{00000000-0005-0000-0000-00005C0C0000}"/>
    <cellStyle name="Normal 9 2 3" xfId="3035" xr:uid="{00000000-0005-0000-0000-00005D0C0000}"/>
    <cellStyle name="Normal 9 2 4" xfId="3036" xr:uid="{00000000-0005-0000-0000-00005E0C0000}"/>
    <cellStyle name="Normal 9 2 5" xfId="3037" xr:uid="{00000000-0005-0000-0000-00005F0C0000}"/>
    <cellStyle name="Normal 9 2 6" xfId="3038" xr:uid="{00000000-0005-0000-0000-0000600C0000}"/>
    <cellStyle name="Normal 9 2 7" xfId="3039" xr:uid="{00000000-0005-0000-0000-0000610C0000}"/>
    <cellStyle name="Normal 9 2 8" xfId="3040" xr:uid="{00000000-0005-0000-0000-0000620C0000}"/>
    <cellStyle name="Normal 9 2 9" xfId="3041" xr:uid="{00000000-0005-0000-0000-0000630C0000}"/>
    <cellStyle name="Normal 9 20" xfId="3042" xr:uid="{00000000-0005-0000-0000-0000640C0000}"/>
    <cellStyle name="Normal 9 21" xfId="3043" xr:uid="{00000000-0005-0000-0000-0000650C0000}"/>
    <cellStyle name="Normal 9 22" xfId="3044" xr:uid="{00000000-0005-0000-0000-0000660C0000}"/>
    <cellStyle name="Normal 9 23" xfId="3045" xr:uid="{00000000-0005-0000-0000-0000670C0000}"/>
    <cellStyle name="Normal 9 24" xfId="3046" xr:uid="{00000000-0005-0000-0000-0000680C0000}"/>
    <cellStyle name="Normal 9 25" xfId="3047" xr:uid="{00000000-0005-0000-0000-0000690C0000}"/>
    <cellStyle name="Normal 9 26" xfId="3048" xr:uid="{00000000-0005-0000-0000-00006A0C0000}"/>
    <cellStyle name="Normal 9 27" xfId="3049" xr:uid="{00000000-0005-0000-0000-00006B0C0000}"/>
    <cellStyle name="Normal 9 28" xfId="3050" xr:uid="{00000000-0005-0000-0000-00006C0C0000}"/>
    <cellStyle name="Normal 9 29" xfId="3051" xr:uid="{00000000-0005-0000-0000-00006D0C0000}"/>
    <cellStyle name="Normal 9 3" xfId="3052" xr:uid="{00000000-0005-0000-0000-00006E0C0000}"/>
    <cellStyle name="Normal 9 3 10" xfId="3053" xr:uid="{00000000-0005-0000-0000-00006F0C0000}"/>
    <cellStyle name="Normal 9 3 11" xfId="3054" xr:uid="{00000000-0005-0000-0000-0000700C0000}"/>
    <cellStyle name="Normal 9 3 12" xfId="3055" xr:uid="{00000000-0005-0000-0000-0000710C0000}"/>
    <cellStyle name="Normal 9 3 13" xfId="3056" xr:uid="{00000000-0005-0000-0000-0000720C0000}"/>
    <cellStyle name="Normal 9 3 14" xfId="3057" xr:uid="{00000000-0005-0000-0000-0000730C0000}"/>
    <cellStyle name="Normal 9 3 2" xfId="3058" xr:uid="{00000000-0005-0000-0000-0000740C0000}"/>
    <cellStyle name="Normal 9 3 3" xfId="3059" xr:uid="{00000000-0005-0000-0000-0000750C0000}"/>
    <cellStyle name="Normal 9 3 4" xfId="3060" xr:uid="{00000000-0005-0000-0000-0000760C0000}"/>
    <cellStyle name="Normal 9 3 5" xfId="3061" xr:uid="{00000000-0005-0000-0000-0000770C0000}"/>
    <cellStyle name="Normal 9 3 6" xfId="3062" xr:uid="{00000000-0005-0000-0000-0000780C0000}"/>
    <cellStyle name="Normal 9 3 7" xfId="3063" xr:uid="{00000000-0005-0000-0000-0000790C0000}"/>
    <cellStyle name="Normal 9 3 8" xfId="3064" xr:uid="{00000000-0005-0000-0000-00007A0C0000}"/>
    <cellStyle name="Normal 9 3 9" xfId="3065" xr:uid="{00000000-0005-0000-0000-00007B0C0000}"/>
    <cellStyle name="Normal 9 30" xfId="3066" xr:uid="{00000000-0005-0000-0000-00007C0C0000}"/>
    <cellStyle name="Normal 9 31" xfId="3067" xr:uid="{00000000-0005-0000-0000-00007D0C0000}"/>
    <cellStyle name="Normal 9 32" xfId="3068" xr:uid="{00000000-0005-0000-0000-00007E0C0000}"/>
    <cellStyle name="Normal 9 33" xfId="3069" xr:uid="{00000000-0005-0000-0000-00007F0C0000}"/>
    <cellStyle name="Normal 9 34" xfId="3070" xr:uid="{00000000-0005-0000-0000-0000800C0000}"/>
    <cellStyle name="Normal 9 35" xfId="3071" xr:uid="{00000000-0005-0000-0000-0000810C0000}"/>
    <cellStyle name="Normal 9 36" xfId="3072" xr:uid="{00000000-0005-0000-0000-0000820C0000}"/>
    <cellStyle name="Normal 9 37" xfId="3073" xr:uid="{00000000-0005-0000-0000-0000830C0000}"/>
    <cellStyle name="Normal 9 4" xfId="3074" xr:uid="{00000000-0005-0000-0000-0000840C0000}"/>
    <cellStyle name="Normal 9 4 10" xfId="3075" xr:uid="{00000000-0005-0000-0000-0000850C0000}"/>
    <cellStyle name="Normal 9 4 11" xfId="3076" xr:uid="{00000000-0005-0000-0000-0000860C0000}"/>
    <cellStyle name="Normal 9 4 12" xfId="3077" xr:uid="{00000000-0005-0000-0000-0000870C0000}"/>
    <cellStyle name="Normal 9 4 13" xfId="3078" xr:uid="{00000000-0005-0000-0000-0000880C0000}"/>
    <cellStyle name="Normal 9 4 14" xfId="3079" xr:uid="{00000000-0005-0000-0000-0000890C0000}"/>
    <cellStyle name="Normal 9 4 2" xfId="3080" xr:uid="{00000000-0005-0000-0000-00008A0C0000}"/>
    <cellStyle name="Normal 9 4 3" xfId="3081" xr:uid="{00000000-0005-0000-0000-00008B0C0000}"/>
    <cellStyle name="Normal 9 4 4" xfId="3082" xr:uid="{00000000-0005-0000-0000-00008C0C0000}"/>
    <cellStyle name="Normal 9 4 5" xfId="3083" xr:uid="{00000000-0005-0000-0000-00008D0C0000}"/>
    <cellStyle name="Normal 9 4 6" xfId="3084" xr:uid="{00000000-0005-0000-0000-00008E0C0000}"/>
    <cellStyle name="Normal 9 4 7" xfId="3085" xr:uid="{00000000-0005-0000-0000-00008F0C0000}"/>
    <cellStyle name="Normal 9 4 8" xfId="3086" xr:uid="{00000000-0005-0000-0000-0000900C0000}"/>
    <cellStyle name="Normal 9 4 9" xfId="3087" xr:uid="{00000000-0005-0000-0000-0000910C0000}"/>
    <cellStyle name="Normal 9 5" xfId="3088" xr:uid="{00000000-0005-0000-0000-0000920C0000}"/>
    <cellStyle name="Normal 9 5 2" xfId="3089" xr:uid="{00000000-0005-0000-0000-0000930C0000}"/>
    <cellStyle name="Normal 9 5 3" xfId="3090" xr:uid="{00000000-0005-0000-0000-0000940C0000}"/>
    <cellStyle name="Normal 9 5 4" xfId="3091" xr:uid="{00000000-0005-0000-0000-0000950C0000}"/>
    <cellStyle name="Normal 9 5 5" xfId="3092" xr:uid="{00000000-0005-0000-0000-0000960C0000}"/>
    <cellStyle name="Normal 9 5 6" xfId="3093" xr:uid="{00000000-0005-0000-0000-0000970C0000}"/>
    <cellStyle name="Normal 9 5 7" xfId="3094" xr:uid="{00000000-0005-0000-0000-0000980C0000}"/>
    <cellStyle name="Normal 9 6" xfId="3095" xr:uid="{00000000-0005-0000-0000-0000990C0000}"/>
    <cellStyle name="Normal 9 7" xfId="3096" xr:uid="{00000000-0005-0000-0000-00009A0C0000}"/>
    <cellStyle name="Normal 9 8" xfId="3097" xr:uid="{00000000-0005-0000-0000-00009B0C0000}"/>
    <cellStyle name="Normal 9 9" xfId="3098" xr:uid="{00000000-0005-0000-0000-00009C0C0000}"/>
    <cellStyle name="Normal_Hoja1" xfId="3196" xr:uid="{00000000-0005-0000-0000-00009D0C0000}"/>
    <cellStyle name="Normal_Hoja1 2" xfId="3188" xr:uid="{00000000-0005-0000-0000-00009E0C0000}"/>
    <cellStyle name="Note 10" xfId="3099" xr:uid="{00000000-0005-0000-0000-00009F0C0000}"/>
    <cellStyle name="Note 10 2" xfId="3100" xr:uid="{00000000-0005-0000-0000-0000A00C0000}"/>
    <cellStyle name="Note 10 2 2" xfId="3101" xr:uid="{00000000-0005-0000-0000-0000A10C0000}"/>
    <cellStyle name="Note 10 2_Hoja1" xfId="3305" xr:uid="{00000000-0005-0000-0000-0000A20C0000}"/>
    <cellStyle name="Note 10 3" xfId="3102" xr:uid="{00000000-0005-0000-0000-0000A30C0000}"/>
    <cellStyle name="Note 10_Hoja1" xfId="3304" xr:uid="{00000000-0005-0000-0000-0000A40C0000}"/>
    <cellStyle name="Note 11" xfId="3103" xr:uid="{00000000-0005-0000-0000-0000A50C0000}"/>
    <cellStyle name="Note 11 2" xfId="3104" xr:uid="{00000000-0005-0000-0000-0000A60C0000}"/>
    <cellStyle name="Note 11 2 2" xfId="3105" xr:uid="{00000000-0005-0000-0000-0000A70C0000}"/>
    <cellStyle name="Note 11 2_Hoja1" xfId="3307" xr:uid="{00000000-0005-0000-0000-0000A80C0000}"/>
    <cellStyle name="Note 11 3" xfId="3106" xr:uid="{00000000-0005-0000-0000-0000A90C0000}"/>
    <cellStyle name="Note 11_Hoja1" xfId="3306" xr:uid="{00000000-0005-0000-0000-0000AA0C0000}"/>
    <cellStyle name="Note 12" xfId="3107" xr:uid="{00000000-0005-0000-0000-0000AB0C0000}"/>
    <cellStyle name="Note 12 2" xfId="3108" xr:uid="{00000000-0005-0000-0000-0000AC0C0000}"/>
    <cellStyle name="Note 12 2 2" xfId="3109" xr:uid="{00000000-0005-0000-0000-0000AD0C0000}"/>
    <cellStyle name="Note 12 2_Hoja1" xfId="3309" xr:uid="{00000000-0005-0000-0000-0000AE0C0000}"/>
    <cellStyle name="Note 12 3" xfId="3110" xr:uid="{00000000-0005-0000-0000-0000AF0C0000}"/>
    <cellStyle name="Note 12_Hoja1" xfId="3308" xr:uid="{00000000-0005-0000-0000-0000B00C0000}"/>
    <cellStyle name="Note 2 10" xfId="3111" xr:uid="{00000000-0005-0000-0000-0000B10C0000}"/>
    <cellStyle name="Note 2 11" xfId="3112" xr:uid="{00000000-0005-0000-0000-0000B20C0000}"/>
    <cellStyle name="Note 2 12" xfId="3113" xr:uid="{00000000-0005-0000-0000-0000B30C0000}"/>
    <cellStyle name="Note 2 13" xfId="3114" xr:uid="{00000000-0005-0000-0000-0000B40C0000}"/>
    <cellStyle name="Note 2 14" xfId="3115" xr:uid="{00000000-0005-0000-0000-0000B50C0000}"/>
    <cellStyle name="Note 2 15" xfId="3116" xr:uid="{00000000-0005-0000-0000-0000B60C0000}"/>
    <cellStyle name="Note 2 2" xfId="3117" xr:uid="{00000000-0005-0000-0000-0000B70C0000}"/>
    <cellStyle name="Note 2 3" xfId="3118" xr:uid="{00000000-0005-0000-0000-0000B80C0000}"/>
    <cellStyle name="Note 2 4" xfId="3119" xr:uid="{00000000-0005-0000-0000-0000B90C0000}"/>
    <cellStyle name="Note 2 5" xfId="3120" xr:uid="{00000000-0005-0000-0000-0000BA0C0000}"/>
    <cellStyle name="Note 2 6" xfId="3121" xr:uid="{00000000-0005-0000-0000-0000BB0C0000}"/>
    <cellStyle name="Note 2 7" xfId="3122" xr:uid="{00000000-0005-0000-0000-0000BC0C0000}"/>
    <cellStyle name="Note 2 8" xfId="3123" xr:uid="{00000000-0005-0000-0000-0000BD0C0000}"/>
    <cellStyle name="Note 2 9" xfId="3124" xr:uid="{00000000-0005-0000-0000-0000BE0C0000}"/>
    <cellStyle name="Note 3" xfId="3125" xr:uid="{00000000-0005-0000-0000-0000BF0C0000}"/>
    <cellStyle name="Note 3 2" xfId="3126" xr:uid="{00000000-0005-0000-0000-0000C00C0000}"/>
    <cellStyle name="Note 3 2 2" xfId="3127" xr:uid="{00000000-0005-0000-0000-0000C10C0000}"/>
    <cellStyle name="Note 3 2 2 2" xfId="3128" xr:uid="{00000000-0005-0000-0000-0000C20C0000}"/>
    <cellStyle name="Note 3 2 2_Hoja1" xfId="3312" xr:uid="{00000000-0005-0000-0000-0000C30C0000}"/>
    <cellStyle name="Note 3 2 3" xfId="3129" xr:uid="{00000000-0005-0000-0000-0000C40C0000}"/>
    <cellStyle name="Note 3 2 4" xfId="3130" xr:uid="{00000000-0005-0000-0000-0000C50C0000}"/>
    <cellStyle name="Note 3 2 5" xfId="3131" xr:uid="{00000000-0005-0000-0000-0000C60C0000}"/>
    <cellStyle name="Note 3 2 5 2" xfId="3132" xr:uid="{00000000-0005-0000-0000-0000C70C0000}"/>
    <cellStyle name="Note 3 2 5 2 2" xfId="3133" xr:uid="{00000000-0005-0000-0000-0000C80C0000}"/>
    <cellStyle name="Note 3 2 5 2_Hoja1" xfId="3314" xr:uid="{00000000-0005-0000-0000-0000C90C0000}"/>
    <cellStyle name="Note 3 2 5 3" xfId="3134" xr:uid="{00000000-0005-0000-0000-0000CA0C0000}"/>
    <cellStyle name="Note 3 2 5 4" xfId="3135" xr:uid="{00000000-0005-0000-0000-0000CB0C0000}"/>
    <cellStyle name="Note 3 2 5_Hoja1" xfId="3313" xr:uid="{00000000-0005-0000-0000-0000CC0C0000}"/>
    <cellStyle name="Note 3 2 6" xfId="3136" xr:uid="{00000000-0005-0000-0000-0000CD0C0000}"/>
    <cellStyle name="Note 3 2 6 2" xfId="3137" xr:uid="{00000000-0005-0000-0000-0000CE0C0000}"/>
    <cellStyle name="Note 3 2 6_Hoja1" xfId="3315" xr:uid="{00000000-0005-0000-0000-0000CF0C0000}"/>
    <cellStyle name="Note 3 2 7" xfId="3138" xr:uid="{00000000-0005-0000-0000-0000D00C0000}"/>
    <cellStyle name="Note 3 2 7 2" xfId="3139" xr:uid="{00000000-0005-0000-0000-0000D10C0000}"/>
    <cellStyle name="Note 3 2 7_Hoja1" xfId="3316" xr:uid="{00000000-0005-0000-0000-0000D20C0000}"/>
    <cellStyle name="Note 3 2 8" xfId="3140" xr:uid="{00000000-0005-0000-0000-0000D30C0000}"/>
    <cellStyle name="Note 3 2 9" xfId="3141" xr:uid="{00000000-0005-0000-0000-0000D40C0000}"/>
    <cellStyle name="Note 3 2_Hoja1" xfId="3311" xr:uid="{00000000-0005-0000-0000-0000D50C0000}"/>
    <cellStyle name="Note 3 3" xfId="3142" xr:uid="{00000000-0005-0000-0000-0000D60C0000}"/>
    <cellStyle name="Note 3 3 2" xfId="3143" xr:uid="{00000000-0005-0000-0000-0000D70C0000}"/>
    <cellStyle name="Note 3 3_Hoja1" xfId="3317" xr:uid="{00000000-0005-0000-0000-0000D80C0000}"/>
    <cellStyle name="Note 3 4" xfId="3144" xr:uid="{00000000-0005-0000-0000-0000D90C0000}"/>
    <cellStyle name="Note 3_Hoja1" xfId="3310" xr:uid="{00000000-0005-0000-0000-0000DA0C0000}"/>
    <cellStyle name="Note 4" xfId="3145" xr:uid="{00000000-0005-0000-0000-0000DB0C0000}"/>
    <cellStyle name="Note 4 2" xfId="3146" xr:uid="{00000000-0005-0000-0000-0000DC0C0000}"/>
    <cellStyle name="Note 4 2 2" xfId="3147" xr:uid="{00000000-0005-0000-0000-0000DD0C0000}"/>
    <cellStyle name="Note 4 2_Hoja1" xfId="3319" xr:uid="{00000000-0005-0000-0000-0000DE0C0000}"/>
    <cellStyle name="Note 4 3" xfId="3148" xr:uid="{00000000-0005-0000-0000-0000DF0C0000}"/>
    <cellStyle name="Note 4_Hoja1" xfId="3318" xr:uid="{00000000-0005-0000-0000-0000E00C0000}"/>
    <cellStyle name="Note 5" xfId="3149" xr:uid="{00000000-0005-0000-0000-0000E10C0000}"/>
    <cellStyle name="Note 5 2" xfId="3150" xr:uid="{00000000-0005-0000-0000-0000E20C0000}"/>
    <cellStyle name="Note 5 2 2" xfId="3151" xr:uid="{00000000-0005-0000-0000-0000E30C0000}"/>
    <cellStyle name="Note 5 2_Hoja1" xfId="3321" xr:uid="{00000000-0005-0000-0000-0000E40C0000}"/>
    <cellStyle name="Note 5 3" xfId="3152" xr:uid="{00000000-0005-0000-0000-0000E50C0000}"/>
    <cellStyle name="Note 5_Hoja1" xfId="3320" xr:uid="{00000000-0005-0000-0000-0000E60C0000}"/>
    <cellStyle name="Note 6" xfId="3153" xr:uid="{00000000-0005-0000-0000-0000E70C0000}"/>
    <cellStyle name="Note 6 2" xfId="3154" xr:uid="{00000000-0005-0000-0000-0000E80C0000}"/>
    <cellStyle name="Note 6 2 2" xfId="3155" xr:uid="{00000000-0005-0000-0000-0000E90C0000}"/>
    <cellStyle name="Note 6 2_Hoja1" xfId="3323" xr:uid="{00000000-0005-0000-0000-0000EA0C0000}"/>
    <cellStyle name="Note 6 3" xfId="3156" xr:uid="{00000000-0005-0000-0000-0000EB0C0000}"/>
    <cellStyle name="Note 6_Hoja1" xfId="3322" xr:uid="{00000000-0005-0000-0000-0000EC0C0000}"/>
    <cellStyle name="Note 7" xfId="3157" xr:uid="{00000000-0005-0000-0000-0000ED0C0000}"/>
    <cellStyle name="Note 7 2" xfId="3158" xr:uid="{00000000-0005-0000-0000-0000EE0C0000}"/>
    <cellStyle name="Note 7 2 2" xfId="3159" xr:uid="{00000000-0005-0000-0000-0000EF0C0000}"/>
    <cellStyle name="Note 7 2_Hoja1" xfId="3325" xr:uid="{00000000-0005-0000-0000-0000F00C0000}"/>
    <cellStyle name="Note 7 3" xfId="3160" xr:uid="{00000000-0005-0000-0000-0000F10C0000}"/>
    <cellStyle name="Note 7_Hoja1" xfId="3324" xr:uid="{00000000-0005-0000-0000-0000F20C0000}"/>
    <cellStyle name="Note 8" xfId="3161" xr:uid="{00000000-0005-0000-0000-0000F30C0000}"/>
    <cellStyle name="Note 8 2" xfId="3162" xr:uid="{00000000-0005-0000-0000-0000F40C0000}"/>
    <cellStyle name="Note 8 2 2" xfId="3163" xr:uid="{00000000-0005-0000-0000-0000F50C0000}"/>
    <cellStyle name="Note 8 2_Hoja1" xfId="3327" xr:uid="{00000000-0005-0000-0000-0000F60C0000}"/>
    <cellStyle name="Note 8 3" xfId="3164" xr:uid="{00000000-0005-0000-0000-0000F70C0000}"/>
    <cellStyle name="Note 8_Hoja1" xfId="3326" xr:uid="{00000000-0005-0000-0000-0000F80C0000}"/>
    <cellStyle name="Note 9" xfId="3165" xr:uid="{00000000-0005-0000-0000-0000F90C0000}"/>
    <cellStyle name="Note 9 2" xfId="3166" xr:uid="{00000000-0005-0000-0000-0000FA0C0000}"/>
    <cellStyle name="Note 9 2 2" xfId="3167" xr:uid="{00000000-0005-0000-0000-0000FB0C0000}"/>
    <cellStyle name="Note 9 2_Hoja1" xfId="3329" xr:uid="{00000000-0005-0000-0000-0000FC0C0000}"/>
    <cellStyle name="Note 9 3" xfId="3168" xr:uid="{00000000-0005-0000-0000-0000FD0C0000}"/>
    <cellStyle name="Note 9_Hoja1" xfId="3328" xr:uid="{00000000-0005-0000-0000-0000FE0C0000}"/>
    <cellStyle name="Output 2" xfId="3169" xr:uid="{00000000-0005-0000-0000-0000FF0C0000}"/>
    <cellStyle name="Output 2 2" xfId="3170" xr:uid="{00000000-0005-0000-0000-0000000D0000}"/>
    <cellStyle name="Percent 2" xfId="3171" xr:uid="{00000000-0005-0000-0000-0000010D0000}"/>
    <cellStyle name="Percent 3" xfId="3172" xr:uid="{00000000-0005-0000-0000-0000020D0000}"/>
    <cellStyle name="Salida" xfId="9" builtinId="21" customBuiltin="1"/>
    <cellStyle name="Standard 2" xfId="3173" xr:uid="{00000000-0005-0000-0000-0000040D0000}"/>
    <cellStyle name="Standard 2 2" xfId="3174" xr:uid="{00000000-0005-0000-0000-0000050D0000}"/>
    <cellStyle name="Standard_Acute_Case2" xfId="3175" xr:uid="{00000000-0005-0000-0000-0000060D0000}"/>
    <cellStyle name="Texto de advertencia" xfId="13" builtinId="11" customBuiltin="1"/>
    <cellStyle name="Texto explicativo" xfId="14" builtinId="53" customBuiltin="1"/>
    <cellStyle name="Title 2" xfId="3177" xr:uid="{00000000-0005-0000-0000-0000090D0000}"/>
    <cellStyle name="Title 2 2" xfId="3178" xr:uid="{00000000-0005-0000-0000-00000A0D0000}"/>
    <cellStyle name="Título 2" xfId="2" builtinId="17" customBuiltin="1"/>
    <cellStyle name="Título 3" xfId="3" builtinId="18" customBuiltin="1"/>
    <cellStyle name="Título 4" xfId="3176" xr:uid="{00000000-0005-0000-0000-00000D0D0000}"/>
    <cellStyle name="Total" xfId="15" builtinId="25" customBuiltin="1"/>
    <cellStyle name="Total 2" xfId="3180" xr:uid="{00000000-0005-0000-0000-00000F0D0000}"/>
    <cellStyle name="Total 2 2" xfId="3181" xr:uid="{00000000-0005-0000-0000-0000100D0000}"/>
    <cellStyle name="Warning Text 2" xfId="3182" xr:uid="{00000000-0005-0000-0000-0000110D0000}"/>
    <cellStyle name="Warning Text 2 2" xfId="3183" xr:uid="{00000000-0005-0000-0000-0000120D0000}"/>
  </cellStyles>
  <dxfs count="2">
    <dxf>
      <fill>
        <patternFill>
          <bgColor indexed="47"/>
        </patternFill>
      </fill>
    </dxf>
    <dxf>
      <fill>
        <patternFill>
          <bgColor indexed="47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12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11" Type="http://schemas.openxmlformats.org/officeDocument/2006/relationships/customXml" Target="../customXml/item2.xml"/><Relationship Id="rId5" Type="http://schemas.openxmlformats.org/officeDocument/2006/relationships/worksheet" Target="worksheets/sheet5.xml"/><Relationship Id="rId10" Type="http://schemas.openxmlformats.org/officeDocument/2006/relationships/customXml" Target="../customXml/item1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charts/_rels/chartEx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Ex10.xml.rels><?xml version="1.0" encoding="UTF-8" standalone="yes"?>
<Relationships xmlns="http://schemas.openxmlformats.org/package/2006/relationships"><Relationship Id="rId2" Type="http://schemas.microsoft.com/office/2011/relationships/chartColorStyle" Target="colors10.xml"/><Relationship Id="rId1" Type="http://schemas.microsoft.com/office/2011/relationships/chartStyle" Target="style10.xml"/></Relationships>
</file>

<file path=xl/charts/_rels/chartEx11.xml.rels><?xml version="1.0" encoding="UTF-8" standalone="yes"?>
<Relationships xmlns="http://schemas.openxmlformats.org/package/2006/relationships"><Relationship Id="rId2" Type="http://schemas.microsoft.com/office/2011/relationships/chartColorStyle" Target="colors11.xml"/><Relationship Id="rId1" Type="http://schemas.microsoft.com/office/2011/relationships/chartStyle" Target="style11.xml"/></Relationships>
</file>

<file path=xl/charts/_rels/chartEx12.xml.rels><?xml version="1.0" encoding="UTF-8" standalone="yes"?>
<Relationships xmlns="http://schemas.openxmlformats.org/package/2006/relationships"><Relationship Id="rId2" Type="http://schemas.microsoft.com/office/2011/relationships/chartColorStyle" Target="colors12.xml"/><Relationship Id="rId1" Type="http://schemas.microsoft.com/office/2011/relationships/chartStyle" Target="style12.xml"/></Relationships>
</file>

<file path=xl/charts/_rels/chartEx13.xml.rels><?xml version="1.0" encoding="UTF-8" standalone="yes"?>
<Relationships xmlns="http://schemas.openxmlformats.org/package/2006/relationships"><Relationship Id="rId2" Type="http://schemas.microsoft.com/office/2011/relationships/chartColorStyle" Target="colors13.xml"/><Relationship Id="rId1" Type="http://schemas.microsoft.com/office/2011/relationships/chartStyle" Target="style13.xml"/></Relationships>
</file>

<file path=xl/charts/_rels/chartEx14.xml.rels><?xml version="1.0" encoding="UTF-8" standalone="yes"?>
<Relationships xmlns="http://schemas.openxmlformats.org/package/2006/relationships"><Relationship Id="rId2" Type="http://schemas.microsoft.com/office/2011/relationships/chartColorStyle" Target="colors14.xml"/><Relationship Id="rId1" Type="http://schemas.microsoft.com/office/2011/relationships/chartStyle" Target="style14.xml"/></Relationships>
</file>

<file path=xl/charts/_rels/chartEx15.xml.rels><?xml version="1.0" encoding="UTF-8" standalone="yes"?>
<Relationships xmlns="http://schemas.openxmlformats.org/package/2006/relationships"><Relationship Id="rId2" Type="http://schemas.microsoft.com/office/2011/relationships/chartColorStyle" Target="colors15.xml"/><Relationship Id="rId1" Type="http://schemas.microsoft.com/office/2011/relationships/chartStyle" Target="style15.xml"/></Relationships>
</file>

<file path=xl/charts/_rels/chartEx16.xml.rels><?xml version="1.0" encoding="UTF-8" standalone="yes"?>
<Relationships xmlns="http://schemas.openxmlformats.org/package/2006/relationships"><Relationship Id="rId2" Type="http://schemas.microsoft.com/office/2011/relationships/chartColorStyle" Target="colors16.xml"/><Relationship Id="rId1" Type="http://schemas.microsoft.com/office/2011/relationships/chartStyle" Target="style16.xml"/></Relationships>
</file>

<file path=xl/charts/_rels/chartEx17.xml.rels><?xml version="1.0" encoding="UTF-8" standalone="yes"?>
<Relationships xmlns="http://schemas.openxmlformats.org/package/2006/relationships"><Relationship Id="rId2" Type="http://schemas.microsoft.com/office/2011/relationships/chartColorStyle" Target="colors17.xml"/><Relationship Id="rId1" Type="http://schemas.microsoft.com/office/2011/relationships/chartStyle" Target="style17.xml"/></Relationships>
</file>

<file path=xl/charts/_rels/chartEx18.xml.rels><?xml version="1.0" encoding="UTF-8" standalone="yes"?>
<Relationships xmlns="http://schemas.openxmlformats.org/package/2006/relationships"><Relationship Id="rId2" Type="http://schemas.microsoft.com/office/2011/relationships/chartColorStyle" Target="colors18.xml"/><Relationship Id="rId1" Type="http://schemas.microsoft.com/office/2011/relationships/chartStyle" Target="style18.xml"/></Relationships>
</file>

<file path=xl/charts/_rels/chartEx19.xml.rels><?xml version="1.0" encoding="UTF-8" standalone="yes"?>
<Relationships xmlns="http://schemas.openxmlformats.org/package/2006/relationships"><Relationship Id="rId2" Type="http://schemas.microsoft.com/office/2011/relationships/chartColorStyle" Target="colors19.xml"/><Relationship Id="rId1" Type="http://schemas.microsoft.com/office/2011/relationships/chartStyle" Target="style19.xml"/></Relationships>
</file>

<file path=xl/charts/_rels/chartEx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Ex20.xml.rels><?xml version="1.0" encoding="UTF-8" standalone="yes"?>
<Relationships xmlns="http://schemas.openxmlformats.org/package/2006/relationships"><Relationship Id="rId2" Type="http://schemas.microsoft.com/office/2011/relationships/chartColorStyle" Target="colors20.xml"/><Relationship Id="rId1" Type="http://schemas.microsoft.com/office/2011/relationships/chartStyle" Target="style20.xml"/></Relationships>
</file>

<file path=xl/charts/_rels/chartEx21.xml.rels><?xml version="1.0" encoding="UTF-8" standalone="yes"?>
<Relationships xmlns="http://schemas.openxmlformats.org/package/2006/relationships"><Relationship Id="rId2" Type="http://schemas.microsoft.com/office/2011/relationships/chartColorStyle" Target="colors21.xml"/><Relationship Id="rId1" Type="http://schemas.microsoft.com/office/2011/relationships/chartStyle" Target="style21.xml"/></Relationships>
</file>

<file path=xl/charts/_rels/chartEx22.xml.rels><?xml version="1.0" encoding="UTF-8" standalone="yes"?>
<Relationships xmlns="http://schemas.openxmlformats.org/package/2006/relationships"><Relationship Id="rId2" Type="http://schemas.microsoft.com/office/2011/relationships/chartColorStyle" Target="colors22.xml"/><Relationship Id="rId1" Type="http://schemas.microsoft.com/office/2011/relationships/chartStyle" Target="style22.xml"/></Relationships>
</file>

<file path=xl/charts/_rels/chartEx23.xml.rels><?xml version="1.0" encoding="UTF-8" standalone="yes"?>
<Relationships xmlns="http://schemas.openxmlformats.org/package/2006/relationships"><Relationship Id="rId2" Type="http://schemas.microsoft.com/office/2011/relationships/chartColorStyle" Target="colors23.xml"/><Relationship Id="rId1" Type="http://schemas.microsoft.com/office/2011/relationships/chartStyle" Target="style23.xml"/></Relationships>
</file>

<file path=xl/charts/_rels/chartEx24.xml.rels><?xml version="1.0" encoding="UTF-8" standalone="yes"?>
<Relationships xmlns="http://schemas.openxmlformats.org/package/2006/relationships"><Relationship Id="rId2" Type="http://schemas.microsoft.com/office/2011/relationships/chartColorStyle" Target="colors24.xml"/><Relationship Id="rId1" Type="http://schemas.microsoft.com/office/2011/relationships/chartStyle" Target="style24.xml"/></Relationships>
</file>

<file path=xl/charts/_rels/chartEx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Ex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Ex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Ex6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Ex7.xml.rels><?xml version="1.0" encoding="UTF-8" standalone="yes"?>
<Relationships xmlns="http://schemas.openxmlformats.org/package/2006/relationships"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_rels/chartEx8.xml.rels><?xml version="1.0" encoding="UTF-8" standalone="yes"?>
<Relationships xmlns="http://schemas.openxmlformats.org/package/2006/relationships"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_rels/chartEx9.xml.rels><?xml version="1.0" encoding="UTF-8" standalone="yes"?>
<Relationships xmlns="http://schemas.openxmlformats.org/package/2006/relationships"><Relationship Id="rId2" Type="http://schemas.microsoft.com/office/2011/relationships/chartColorStyle" Target="colors9.xml"/><Relationship Id="rId1" Type="http://schemas.microsoft.com/office/2011/relationships/chartStyle" Target="style9.xml"/></Relationships>
</file>

<file path=xl/charts/chartEx1.xml><?xml version="1.0" encoding="utf-8"?>
<cx:chartSpace xmlns:a="http://schemas.openxmlformats.org/drawingml/2006/main" xmlns:r="http://schemas.openxmlformats.org/officeDocument/2006/relationships" xmlns:cx="http://schemas.microsoft.com/office/drawing/2014/chartex">
  <cx:chartData>
    <cx:data id="0">
      <cx:numDim type="val">
        <cx:f>_xlchart.v1.25</cx:f>
      </cx:numDim>
    </cx:data>
    <cx:data id="1">
      <cx:numDim type="val">
        <cx:f>_xlchart.v1.26</cx:f>
      </cx:numDim>
    </cx:data>
    <cx:data id="2">
      <cx:numDim type="val">
        <cx:f>_xlchart.v1.27</cx:f>
      </cx:numDim>
    </cx:data>
    <cx:data id="3">
      <cx:numDim type="val">
        <cx:f>_xlchart.v1.28</cx:f>
      </cx:numDim>
    </cx:data>
    <cx:data id="4">
      <cx:numDim type="val">
        <cx:f>_xlchart.v1.29</cx:f>
      </cx:numDim>
    </cx:data>
  </cx:chartData>
  <cx:chart>
    <cx:title pos="t" align="ctr" overlay="0">
      <cx:tx>
        <cx:rich>
          <a:bodyPr rot="0" spcFirstLastPara="1" vertOverflow="ellipsis" vert="horz" wrap="square" lIns="0" tIns="0" rIns="0" bIns="0" anchor="ctr" anchorCtr="1"/>
          <a:lstStyle/>
          <a:p>
            <a:pPr algn="ctr">
              <a:defRPr/>
            </a:pPr>
            <a:r>
              <a:rPr lang="es-ES"/>
              <a:t>Adults Lower</a:t>
            </a:r>
          </a:p>
          <a:p>
            <a:pPr algn="ctr">
              <a:defRPr/>
            </a:pPr>
            <a:endParaRPr lang="es-ES"/>
          </a:p>
        </cx:rich>
      </cx:tx>
    </cx:title>
    <cx:plotArea>
      <cx:plotAreaRegion>
        <cx:series layoutId="boxWhisker" uniqueId="{D2634B67-34C7-45CA-B7C4-911B5B293992}">
          <cx:dataId val="0"/>
          <cx:layoutPr>
            <cx:visibility meanLine="0" meanMarker="1" nonoutliers="0" outliers="1"/>
            <cx:statistics quartileMethod="exclusive"/>
          </cx:layoutPr>
        </cx:series>
        <cx:series layoutId="boxWhisker" uniqueId="{A40E32ED-C212-4E17-B116-BD4B1AAE69F3}">
          <cx:dataId val="1"/>
          <cx:layoutPr>
            <cx:visibility meanLine="0" meanMarker="1" nonoutliers="0" outliers="1"/>
            <cx:statistics quartileMethod="exclusive"/>
          </cx:layoutPr>
        </cx:series>
        <cx:series layoutId="boxWhisker" uniqueId="{787080D9-903C-47FA-938C-45974101361E}">
          <cx:dataId val="2"/>
          <cx:layoutPr>
            <cx:visibility meanLine="0" meanMarker="1" nonoutliers="0" outliers="1"/>
            <cx:statistics quartileMethod="exclusive"/>
          </cx:layoutPr>
        </cx:series>
        <cx:series layoutId="boxWhisker" uniqueId="{A5A261D4-7D81-4880-A13F-79BAA6C95DF7}">
          <cx:dataId val="3"/>
          <cx:layoutPr>
            <cx:visibility meanLine="0" meanMarker="1" nonoutliers="0" outliers="1"/>
            <cx:statistics quartileMethod="exclusive"/>
          </cx:layoutPr>
        </cx:series>
        <cx:series layoutId="boxWhisker" uniqueId="{298AFC7B-D885-4A81-AF39-FE8D55EA6645}">
          <cx:dataId val="4"/>
          <cx:layoutPr>
            <cx:visibility meanLine="0" meanMarker="1" nonoutliers="0" outliers="1"/>
            <cx:statistics quartileMethod="exclusive"/>
          </cx:layoutPr>
        </cx:series>
      </cx:plotAreaRegion>
      <cx:axis id="0">
        <cx:catScaling gapWidth="1"/>
        <cx:tickLabels/>
      </cx:axis>
      <cx:axis id="1">
        <cx:valScaling/>
        <cx:majorGridlines/>
        <cx:tickLabels/>
      </cx:axis>
    </cx:plotArea>
  </cx:chart>
</cx:chartSpace>
</file>

<file path=xl/charts/chartEx10.xml><?xml version="1.0" encoding="utf-8"?>
<cx:chartSpace xmlns:a="http://schemas.openxmlformats.org/drawingml/2006/main" xmlns:r="http://schemas.openxmlformats.org/officeDocument/2006/relationships" xmlns:cx="http://schemas.microsoft.com/office/drawing/2014/chartex">
  <cx:chartData>
    <cx:data id="0">
      <cx:numDim type="val">
        <cx:f>_xlchart.v1.45</cx:f>
      </cx:numDim>
    </cx:data>
    <cx:data id="1">
      <cx:numDim type="val">
        <cx:f>_xlchart.v1.46</cx:f>
      </cx:numDim>
    </cx:data>
    <cx:data id="2">
      <cx:numDim type="val">
        <cx:f>_xlchart.v1.47</cx:f>
      </cx:numDim>
    </cx:data>
    <cx:data id="3">
      <cx:numDim type="val">
        <cx:f>_xlchart.v1.48</cx:f>
      </cx:numDim>
    </cx:data>
    <cx:data id="4">
      <cx:numDim type="val">
        <cx:f>_xlchart.v1.49</cx:f>
      </cx:numDim>
    </cx:data>
  </cx:chartData>
  <cx:chart>
    <cx:title pos="t" align="ctr" overlay="0">
      <cx:tx>
        <cx:txData>
          <cx:v>Children Lower</cx:v>
        </cx:txData>
      </cx:tx>
      <cx:txPr>
        <a:bodyPr rot="0" spcFirstLastPara="1" vertOverflow="ellipsis" vert="horz" wrap="square" lIns="0" tIns="0" rIns="0" bIns="0" anchor="ctr" anchorCtr="1"/>
        <a:lstStyle/>
        <a:p>
          <a:pPr algn="ctr">
            <a:defRPr/>
          </a:pPr>
          <a:r>
            <a:rPr lang="es-ES"/>
            <a:t>Children Lower</a:t>
          </a:r>
        </a:p>
      </cx:txPr>
    </cx:title>
    <cx:plotArea>
      <cx:plotAreaRegion>
        <cx:series layoutId="boxWhisker" uniqueId="{FDAF561F-3578-43AC-A50C-4932A90DF7DF}">
          <cx:dataId val="0"/>
          <cx:layoutPr>
            <cx:visibility meanLine="0" meanMarker="1" nonoutliers="0" outliers="1"/>
            <cx:statistics quartileMethod="exclusive"/>
          </cx:layoutPr>
        </cx:series>
        <cx:series layoutId="boxWhisker" uniqueId="{A930E992-6DB9-4182-976B-C5B6032955C0}">
          <cx:dataId val="1"/>
          <cx:layoutPr>
            <cx:visibility meanLine="0" meanMarker="1" nonoutliers="0" outliers="1"/>
            <cx:statistics quartileMethod="exclusive"/>
          </cx:layoutPr>
        </cx:series>
        <cx:series layoutId="boxWhisker" uniqueId="{54603916-5EBA-4E21-B74F-DB61BB20B90F}">
          <cx:dataId val="2"/>
          <cx:layoutPr>
            <cx:visibility meanLine="0" meanMarker="1" nonoutliers="0" outliers="1"/>
            <cx:statistics quartileMethod="exclusive"/>
          </cx:layoutPr>
        </cx:series>
        <cx:series layoutId="boxWhisker" uniqueId="{9F6AD765-7FEC-4F5B-B71A-208A172BD1FB}">
          <cx:dataId val="3"/>
          <cx:layoutPr>
            <cx:visibility meanLine="0" meanMarker="1" nonoutliers="0" outliers="1"/>
            <cx:statistics quartileMethod="exclusive"/>
          </cx:layoutPr>
        </cx:series>
        <cx:series layoutId="boxWhisker" uniqueId="{0C160576-3083-439F-AD4F-7409F6B321AF}">
          <cx:dataId val="4"/>
          <cx:layoutPr>
            <cx:visibility meanLine="0" meanMarker="1" nonoutliers="0" outliers="1"/>
            <cx:statistics quartileMethod="exclusive"/>
          </cx:layoutPr>
        </cx:series>
      </cx:plotAreaRegion>
      <cx:axis id="0">
        <cx:catScaling gapWidth="1"/>
        <cx:tickLabels/>
      </cx:axis>
      <cx:axis id="1">
        <cx:valScaling/>
        <cx:majorGridlines/>
        <cx:tickLabels/>
      </cx:axis>
    </cx:plotArea>
  </cx:chart>
</cx:chartSpace>
</file>

<file path=xl/charts/chartEx11.xml><?xml version="1.0" encoding="utf-8"?>
<cx:chartSpace xmlns:a="http://schemas.openxmlformats.org/drawingml/2006/main" xmlns:r="http://schemas.openxmlformats.org/officeDocument/2006/relationships" xmlns:cx="http://schemas.microsoft.com/office/drawing/2014/chartex">
  <cx:chartData>
    <cx:data id="0">
      <cx:numDim type="val">
        <cx:f>_xlchart.v1.50</cx:f>
      </cx:numDim>
    </cx:data>
    <cx:data id="1">
      <cx:numDim type="val">
        <cx:f>_xlchart.v1.51</cx:f>
      </cx:numDim>
    </cx:data>
    <cx:data id="2">
      <cx:numDim type="val">
        <cx:f>_xlchart.v1.52</cx:f>
      </cx:numDim>
    </cx:data>
    <cx:data id="3">
      <cx:numDim type="val">
        <cx:f>_xlchart.v1.53</cx:f>
      </cx:numDim>
    </cx:data>
    <cx:data id="4">
      <cx:numDim type="val">
        <cx:f>_xlchart.v1.54</cx:f>
      </cx:numDim>
    </cx:data>
  </cx:chartData>
  <cx:chart>
    <cx:title pos="t" align="ctr" overlay="0">
      <cx:tx>
        <cx:txData>
          <cx:v>Children Middle</cx:v>
        </cx:txData>
      </cx:tx>
      <cx:txPr>
        <a:bodyPr rot="0" spcFirstLastPara="1" vertOverflow="ellipsis" vert="horz" wrap="square" lIns="0" tIns="0" rIns="0" bIns="0" anchor="ctr" anchorCtr="1"/>
        <a:lstStyle/>
        <a:p>
          <a:pPr algn="ctr">
            <a:defRPr/>
          </a:pPr>
          <a:r>
            <a:rPr lang="es-ES"/>
            <a:t>Children Middle</a:t>
          </a:r>
        </a:p>
      </cx:txPr>
    </cx:title>
    <cx:plotArea>
      <cx:plotAreaRegion>
        <cx:series layoutId="boxWhisker" uniqueId="{20718A13-E127-4FBA-A331-FA59658A0681}">
          <cx:dataId val="0"/>
          <cx:layoutPr>
            <cx:visibility meanLine="0" meanMarker="1" nonoutliers="0" outliers="1"/>
            <cx:statistics quartileMethod="exclusive"/>
          </cx:layoutPr>
        </cx:series>
        <cx:series layoutId="boxWhisker" uniqueId="{F86E764B-BB21-446F-809E-865902BAEB51}">
          <cx:dataId val="1"/>
          <cx:layoutPr>
            <cx:visibility meanLine="0" meanMarker="1" nonoutliers="0" outliers="1"/>
            <cx:statistics quartileMethod="exclusive"/>
          </cx:layoutPr>
        </cx:series>
        <cx:series layoutId="boxWhisker" uniqueId="{4D2B2D9C-7958-4F7E-8F62-34C700E67359}">
          <cx:dataId val="2"/>
          <cx:layoutPr>
            <cx:visibility meanLine="0" meanMarker="1" nonoutliers="0" outliers="1"/>
            <cx:statistics quartileMethod="exclusive"/>
          </cx:layoutPr>
        </cx:series>
        <cx:series layoutId="boxWhisker" uniqueId="{EC726400-AF82-4F5C-A937-7E0A30843360}">
          <cx:dataId val="3"/>
          <cx:layoutPr>
            <cx:visibility meanLine="0" meanMarker="1" nonoutliers="0" outliers="1"/>
            <cx:statistics quartileMethod="exclusive"/>
          </cx:layoutPr>
        </cx:series>
        <cx:series layoutId="boxWhisker" uniqueId="{ED7CC09C-AF99-4242-95AD-EA79E6AF5B94}">
          <cx:dataId val="4"/>
          <cx:layoutPr>
            <cx:visibility meanLine="0" meanMarker="1" nonoutliers="0" outliers="1"/>
            <cx:statistics quartileMethod="exclusive"/>
          </cx:layoutPr>
        </cx:series>
      </cx:plotAreaRegion>
      <cx:axis id="0">
        <cx:catScaling gapWidth="1"/>
        <cx:tickLabels/>
      </cx:axis>
      <cx:axis id="1">
        <cx:valScaling/>
        <cx:majorGridlines/>
        <cx:tickLabels/>
      </cx:axis>
    </cx:plotArea>
  </cx:chart>
</cx:chartSpace>
</file>

<file path=xl/charts/chartEx12.xml><?xml version="1.0" encoding="utf-8"?>
<cx:chartSpace xmlns:a="http://schemas.openxmlformats.org/drawingml/2006/main" xmlns:r="http://schemas.openxmlformats.org/officeDocument/2006/relationships" xmlns:cx="http://schemas.microsoft.com/office/drawing/2014/chartex">
  <cx:chartData>
    <cx:data id="0">
      <cx:numDim type="val">
        <cx:f>_xlchart.v1.61</cx:f>
      </cx:numDim>
    </cx:data>
    <cx:data id="1">
      <cx:numDim type="val">
        <cx:f>_xlchart.v1.62</cx:f>
      </cx:numDim>
    </cx:data>
    <cx:data id="2">
      <cx:numDim type="val">
        <cx:f>_xlchart.v1.63</cx:f>
      </cx:numDim>
    </cx:data>
    <cx:data id="3">
      <cx:numDim type="val">
        <cx:f>_xlchart.v1.64</cx:f>
      </cx:numDim>
    </cx:data>
    <cx:data id="4">
      <cx:numDim type="val">
        <cx:f>_xlchart.v1.65</cx:f>
      </cx:numDim>
    </cx:data>
  </cx:chartData>
  <cx:chart>
    <cx:title pos="t" align="ctr" overlay="0">
      <cx:tx>
        <cx:txData>
          <cx:v>Children Upper</cx:v>
        </cx:txData>
      </cx:tx>
      <cx:txPr>
        <a:bodyPr rot="0" spcFirstLastPara="1" vertOverflow="ellipsis" vert="horz" wrap="square" lIns="0" tIns="0" rIns="0" bIns="0" anchor="ctr" anchorCtr="1"/>
        <a:lstStyle/>
        <a:p>
          <a:pPr algn="ctr">
            <a:defRPr/>
          </a:pPr>
          <a:r>
            <a:rPr lang="es-ES"/>
            <a:t>Children Upper</a:t>
          </a:r>
        </a:p>
      </cx:txPr>
    </cx:title>
    <cx:plotArea>
      <cx:plotAreaRegion>
        <cx:series layoutId="boxWhisker" uniqueId="{D56E8FF1-65DA-407E-A71B-1FEFB0D8BC5D}">
          <cx:dataId val="0"/>
          <cx:layoutPr>
            <cx:visibility meanLine="0" meanMarker="1" nonoutliers="0" outliers="1"/>
            <cx:statistics quartileMethod="exclusive"/>
          </cx:layoutPr>
        </cx:series>
        <cx:series layoutId="boxWhisker" uniqueId="{2725D42A-69E5-4859-9E80-C8A9D570C3D9}">
          <cx:dataId val="1"/>
          <cx:layoutPr>
            <cx:visibility meanLine="0" meanMarker="1" nonoutliers="0" outliers="1"/>
            <cx:statistics quartileMethod="exclusive"/>
          </cx:layoutPr>
        </cx:series>
        <cx:series layoutId="boxWhisker" uniqueId="{9E5AA8BC-CB24-4299-9685-A68994FEFC6D}">
          <cx:dataId val="2"/>
          <cx:layoutPr>
            <cx:visibility meanLine="0" meanMarker="1" nonoutliers="0" outliers="1"/>
            <cx:statistics quartileMethod="exclusive"/>
          </cx:layoutPr>
        </cx:series>
        <cx:series layoutId="boxWhisker" uniqueId="{0BF20776-66D6-4826-A25A-2A99F9464A8D}">
          <cx:dataId val="3"/>
          <cx:layoutPr>
            <cx:visibility meanLine="0" meanMarker="1" nonoutliers="0" outliers="1"/>
            <cx:statistics quartileMethod="exclusive"/>
          </cx:layoutPr>
        </cx:series>
        <cx:series layoutId="boxWhisker" uniqueId="{D3714B7F-3E19-4DC3-A2A4-CEEBC4B7F74C}">
          <cx:dataId val="4"/>
          <cx:layoutPr>
            <cx:visibility meanLine="0" meanMarker="1" nonoutliers="0" outliers="1"/>
            <cx:statistics quartileMethod="exclusive"/>
          </cx:layoutPr>
        </cx:series>
      </cx:plotAreaRegion>
      <cx:axis id="0">
        <cx:catScaling gapWidth="1"/>
        <cx:tickLabels/>
      </cx:axis>
      <cx:axis id="1">
        <cx:valScaling/>
        <cx:majorGridlines/>
        <cx:tickLabels/>
      </cx:axis>
    </cx:plotArea>
  </cx:chart>
</cx:chartSpace>
</file>

<file path=xl/charts/chartEx13.xml><?xml version="1.0" encoding="utf-8"?>
<cx:chartSpace xmlns:a="http://schemas.openxmlformats.org/drawingml/2006/main" xmlns:r="http://schemas.openxmlformats.org/officeDocument/2006/relationships" xmlns:cx="http://schemas.microsoft.com/office/drawing/2014/chartex">
  <cx:chartData>
    <cx:data id="0">
      <cx:numDim type="val">
        <cx:f>_xlchart.v1.75</cx:f>
      </cx:numDim>
    </cx:data>
    <cx:data id="1">
      <cx:numDim type="val">
        <cx:f>_xlchart.v1.76</cx:f>
      </cx:numDim>
    </cx:data>
    <cx:data id="2">
      <cx:numDim type="val">
        <cx:f>_xlchart.v1.77</cx:f>
      </cx:numDim>
    </cx:data>
  </cx:chartData>
  <cx:chart>
    <cx:title pos="t" align="ctr" overlay="0">
      <cx:tx>
        <cx:txData>
          <cx:v>Middle bound</cx:v>
        </cx:txData>
      </cx:tx>
      <cx:txPr>
        <a:bodyPr spcFirstLastPara="1" vertOverflow="ellipsis" horzOverflow="overflow" wrap="square" lIns="0" tIns="0" rIns="0" bIns="0" anchor="ctr" anchorCtr="1"/>
        <a:lstStyle/>
        <a:p>
          <a:pPr algn="ctr" rtl="0">
            <a:defRPr/>
          </a:pPr>
          <a:r>
            <a:rPr lang="es-ES" sz="1400" b="0" i="0" u="none" strike="noStrike" baseline="0">
              <a:solidFill>
                <a:sysClr val="windowText" lastClr="000000">
                  <a:lumMod val="65000"/>
                  <a:lumOff val="35000"/>
                </a:sysClr>
              </a:solidFill>
              <a:latin typeface="Calibri" panose="020F0502020204030204"/>
            </a:rPr>
            <a:t>Middle bound</a:t>
          </a:r>
        </a:p>
      </cx:txPr>
    </cx:title>
    <cx:plotArea>
      <cx:plotAreaRegion>
        <cx:series layoutId="boxWhisker" uniqueId="{40184A60-CDEE-4D60-8D1F-3D1BE9C9BF17}">
          <cx:dataId val="0"/>
          <cx:layoutPr>
            <cx:visibility meanLine="0" meanMarker="1" nonoutliers="0" outliers="1"/>
            <cx:statistics quartileMethod="exclusive"/>
          </cx:layoutPr>
        </cx:series>
        <cx:series layoutId="boxWhisker" uniqueId="{0F689D20-DCD3-4A84-AB4E-EC454FE40E51}">
          <cx:dataId val="1"/>
          <cx:layoutPr>
            <cx:visibility meanLine="0" meanMarker="1" nonoutliers="0" outliers="1"/>
            <cx:statistics quartileMethod="exclusive"/>
          </cx:layoutPr>
        </cx:series>
        <cx:series layoutId="boxWhisker" uniqueId="{E48E361E-0B24-47AD-B746-2A795C25D89C}">
          <cx:dataId val="2"/>
          <cx:layoutPr>
            <cx:visibility meanLine="0" meanMarker="1" nonoutliers="0" outliers="1"/>
            <cx:statistics quartileMethod="exclusive"/>
          </cx:layoutPr>
        </cx:series>
      </cx:plotAreaRegion>
      <cx:axis id="0">
        <cx:catScaling gapWidth="1"/>
        <cx:tickLabels/>
      </cx:axis>
      <cx:axis id="1">
        <cx:valScaling/>
        <cx:majorGridlines/>
        <cx:tickLabels/>
      </cx:axis>
    </cx:plotArea>
  </cx:chart>
</cx:chartSpace>
</file>

<file path=xl/charts/chartEx14.xml><?xml version="1.0" encoding="utf-8"?>
<cx:chartSpace xmlns:a="http://schemas.openxmlformats.org/drawingml/2006/main" xmlns:r="http://schemas.openxmlformats.org/officeDocument/2006/relationships" xmlns:cx="http://schemas.microsoft.com/office/drawing/2014/chartex">
  <cx:chartData>
    <cx:data id="0">
      <cx:numDim type="val">
        <cx:f>_xlchart.v1.78</cx:f>
      </cx:numDim>
    </cx:data>
    <cx:data id="1">
      <cx:numDim type="val">
        <cx:f>_xlchart.v1.79</cx:f>
      </cx:numDim>
    </cx:data>
    <cx:data id="2">
      <cx:numDim type="val">
        <cx:f>_xlchart.v1.80</cx:f>
      </cx:numDim>
    </cx:data>
  </cx:chartData>
  <cx:chart>
    <cx:title pos="t" align="ctr" overlay="0">
      <cx:tx>
        <cx:txData>
          <cx:v>Upper bound</cx:v>
        </cx:txData>
      </cx:tx>
      <cx:txPr>
        <a:bodyPr spcFirstLastPara="1" vertOverflow="ellipsis" horzOverflow="overflow" wrap="square" lIns="0" tIns="0" rIns="0" bIns="0" anchor="ctr" anchorCtr="1"/>
        <a:lstStyle/>
        <a:p>
          <a:pPr algn="ctr" rtl="0">
            <a:defRPr/>
          </a:pPr>
          <a:r>
            <a:rPr lang="es-ES" sz="1400" b="0" i="0" u="none" strike="noStrike" baseline="0">
              <a:solidFill>
                <a:sysClr val="windowText" lastClr="000000">
                  <a:lumMod val="65000"/>
                  <a:lumOff val="35000"/>
                </a:sysClr>
              </a:solidFill>
              <a:latin typeface="Calibri" panose="020F0502020204030204"/>
            </a:rPr>
            <a:t>Upper bound</a:t>
          </a:r>
        </a:p>
      </cx:txPr>
    </cx:title>
    <cx:plotArea>
      <cx:plotAreaRegion>
        <cx:series layoutId="boxWhisker" uniqueId="{49994DDA-D298-4731-9DD4-8537B2C98D61}">
          <cx:dataId val="0"/>
          <cx:layoutPr>
            <cx:visibility meanLine="0" meanMarker="1" nonoutliers="0" outliers="1"/>
            <cx:statistics quartileMethod="exclusive"/>
          </cx:layoutPr>
        </cx:series>
        <cx:series layoutId="boxWhisker" uniqueId="{1E3C1FE1-C339-41DC-B2BB-8D585EC3A2ED}">
          <cx:dataId val="1"/>
          <cx:layoutPr>
            <cx:visibility meanLine="0" meanMarker="1" nonoutliers="0" outliers="1"/>
            <cx:statistics quartileMethod="exclusive"/>
          </cx:layoutPr>
        </cx:series>
        <cx:series layoutId="boxWhisker" uniqueId="{71702672-FF34-4904-9E83-A373BF30D995}">
          <cx:dataId val="2"/>
          <cx:layoutPr>
            <cx:visibility meanLine="0" meanMarker="1" nonoutliers="0" outliers="1"/>
            <cx:statistics quartileMethod="exclusive"/>
          </cx:layoutPr>
        </cx:series>
      </cx:plotAreaRegion>
      <cx:axis id="0">
        <cx:catScaling gapWidth="1"/>
        <cx:tickLabels/>
      </cx:axis>
      <cx:axis id="1">
        <cx:valScaling/>
        <cx:majorGridlines/>
        <cx:tickLabels/>
      </cx:axis>
    </cx:plotArea>
  </cx:chart>
</cx:chartSpace>
</file>

<file path=xl/charts/chartEx15.xml><?xml version="1.0" encoding="utf-8"?>
<cx:chartSpace xmlns:a="http://schemas.openxmlformats.org/drawingml/2006/main" xmlns:r="http://schemas.openxmlformats.org/officeDocument/2006/relationships" xmlns:cx="http://schemas.microsoft.com/office/drawing/2014/chartex">
  <cx:chartData>
    <cx:data id="0">
      <cx:numDim type="val">
        <cx:f>_xlchart.v1.81</cx:f>
      </cx:numDim>
    </cx:data>
    <cx:data id="1">
      <cx:numDim type="val">
        <cx:f>_xlchart.v1.82</cx:f>
      </cx:numDim>
    </cx:data>
    <cx:data id="2">
      <cx:numDim type="val">
        <cx:f>_xlchart.v1.83</cx:f>
      </cx:numDim>
    </cx:data>
  </cx:chartData>
  <cx:chart>
    <cx:title pos="t" align="ctr" overlay="0">
      <cx:tx>
        <cx:txData>
          <cx:v>Middle bound</cx:v>
        </cx:txData>
      </cx:tx>
      <cx:txPr>
        <a:bodyPr spcFirstLastPara="1" vertOverflow="ellipsis" horzOverflow="overflow" wrap="square" lIns="0" tIns="0" rIns="0" bIns="0" anchor="ctr" anchorCtr="1"/>
        <a:lstStyle/>
        <a:p>
          <a:pPr algn="ctr" rtl="0">
            <a:defRPr/>
          </a:pPr>
          <a:r>
            <a:rPr lang="es-ES" sz="1400" b="0" i="0" u="none" strike="noStrike" baseline="0">
              <a:solidFill>
                <a:sysClr val="windowText" lastClr="000000">
                  <a:lumMod val="65000"/>
                  <a:lumOff val="35000"/>
                </a:sysClr>
              </a:solidFill>
              <a:latin typeface="Calibri" panose="020F0502020204030204"/>
            </a:rPr>
            <a:t>Middle bound</a:t>
          </a:r>
        </a:p>
      </cx:txPr>
    </cx:title>
    <cx:plotArea>
      <cx:plotAreaRegion>
        <cx:series layoutId="boxWhisker" uniqueId="{36AEC174-6520-4298-99C4-D5E7F7CB0677}">
          <cx:dataId val="0"/>
          <cx:layoutPr>
            <cx:visibility meanLine="0" meanMarker="1" nonoutliers="0" outliers="1"/>
            <cx:statistics quartileMethod="exclusive"/>
          </cx:layoutPr>
        </cx:series>
        <cx:series layoutId="boxWhisker" uniqueId="{4A16B525-3EF2-4075-9967-12738C974866}">
          <cx:dataId val="1"/>
          <cx:layoutPr>
            <cx:visibility meanLine="0" meanMarker="1" nonoutliers="0" outliers="1"/>
            <cx:statistics quartileMethod="exclusive"/>
          </cx:layoutPr>
        </cx:series>
        <cx:series layoutId="boxWhisker" uniqueId="{B08AEF36-7668-4257-80A4-5858D8927269}">
          <cx:dataId val="2"/>
          <cx:layoutPr>
            <cx:visibility meanLine="0" meanMarker="1" nonoutliers="0" outliers="1"/>
            <cx:statistics quartileMethod="exclusive"/>
          </cx:layoutPr>
        </cx:series>
      </cx:plotAreaRegion>
      <cx:axis id="0">
        <cx:catScaling gapWidth="1"/>
        <cx:tickLabels/>
      </cx:axis>
      <cx:axis id="1">
        <cx:valScaling/>
        <cx:majorGridlines/>
        <cx:tickLabels/>
      </cx:axis>
    </cx:plotArea>
  </cx:chart>
</cx:chartSpace>
</file>

<file path=xl/charts/chartEx16.xml><?xml version="1.0" encoding="utf-8"?>
<cx:chartSpace xmlns:a="http://schemas.openxmlformats.org/drawingml/2006/main" xmlns:r="http://schemas.openxmlformats.org/officeDocument/2006/relationships" xmlns:cx="http://schemas.microsoft.com/office/drawing/2014/chartex">
  <cx:chartData>
    <cx:data id="0">
      <cx:numDim type="val">
        <cx:f>_xlchart.v1.58</cx:f>
      </cx:numDim>
    </cx:data>
    <cx:data id="1">
      <cx:numDim type="val">
        <cx:f>_xlchart.v1.59</cx:f>
      </cx:numDim>
    </cx:data>
    <cx:data id="2">
      <cx:numDim type="val">
        <cx:f>_xlchart.v1.60</cx:f>
      </cx:numDim>
    </cx:data>
  </cx:chartData>
  <cx:chart>
    <cx:title pos="t" align="ctr" overlay="0">
      <cx:tx>
        <cx:txData>
          <cx:v>Middle bound</cx:v>
        </cx:txData>
      </cx:tx>
      <cx:txPr>
        <a:bodyPr spcFirstLastPara="1" vertOverflow="ellipsis" horzOverflow="overflow" wrap="square" lIns="0" tIns="0" rIns="0" bIns="0" anchor="ctr" anchorCtr="1"/>
        <a:lstStyle/>
        <a:p>
          <a:pPr algn="ctr" rtl="0">
            <a:defRPr/>
          </a:pPr>
          <a:r>
            <a:rPr lang="es-ES" sz="1400" b="0" i="0" u="none" strike="noStrike" baseline="0">
              <a:solidFill>
                <a:sysClr val="windowText" lastClr="000000">
                  <a:lumMod val="65000"/>
                  <a:lumOff val="35000"/>
                </a:sysClr>
              </a:solidFill>
              <a:latin typeface="Calibri" panose="020F0502020204030204"/>
            </a:rPr>
            <a:t>Middle bound</a:t>
          </a:r>
        </a:p>
      </cx:txPr>
    </cx:title>
    <cx:plotArea>
      <cx:plotAreaRegion>
        <cx:series layoutId="boxWhisker" uniqueId="{B201FC45-F4CE-4EBA-80B4-F4C6FE9DC91F}">
          <cx:dataId val="0"/>
          <cx:layoutPr>
            <cx:visibility meanLine="0" meanMarker="1" nonoutliers="0" outliers="1"/>
            <cx:statistics quartileMethod="exclusive"/>
          </cx:layoutPr>
        </cx:series>
        <cx:series layoutId="boxWhisker" uniqueId="{E7D592E3-D2F5-4B8A-AF55-7F80945D3EBE}">
          <cx:dataId val="1"/>
          <cx:layoutPr>
            <cx:visibility meanLine="0" meanMarker="1" nonoutliers="0" outliers="1"/>
            <cx:statistics quartileMethod="exclusive"/>
          </cx:layoutPr>
        </cx:series>
        <cx:series layoutId="boxWhisker" uniqueId="{23B17EF3-C791-46DF-A1BC-87F1A7C9EF9B}">
          <cx:dataId val="2"/>
          <cx:layoutPr>
            <cx:visibility meanLine="0" meanMarker="1" nonoutliers="0" outliers="1"/>
            <cx:statistics quartileMethod="exclusive"/>
          </cx:layoutPr>
        </cx:series>
      </cx:plotAreaRegion>
      <cx:axis id="0">
        <cx:catScaling gapWidth="1"/>
        <cx:tickLabels/>
      </cx:axis>
      <cx:axis id="1">
        <cx:valScaling/>
        <cx:majorGridlines/>
        <cx:tickLabels/>
      </cx:axis>
    </cx:plotArea>
  </cx:chart>
</cx:chartSpace>
</file>

<file path=xl/charts/chartEx17.xml><?xml version="1.0" encoding="utf-8"?>
<cx:chartSpace xmlns:a="http://schemas.openxmlformats.org/drawingml/2006/main" xmlns:r="http://schemas.openxmlformats.org/officeDocument/2006/relationships" xmlns:cx="http://schemas.microsoft.com/office/drawing/2014/chartex">
  <cx:chartData>
    <cx:data id="0">
      <cx:numDim type="val">
        <cx:f>_xlchart.v1.84</cx:f>
      </cx:numDim>
    </cx:data>
    <cx:data id="1">
      <cx:numDim type="val">
        <cx:f>_xlchart.v1.85</cx:f>
      </cx:numDim>
    </cx:data>
    <cx:data id="2">
      <cx:numDim type="val">
        <cx:f>_xlchart.v1.86</cx:f>
      </cx:numDim>
    </cx:data>
  </cx:chartData>
  <cx:chart>
    <cx:title pos="t" align="ctr" overlay="0">
      <cx:tx>
        <cx:txData>
          <cx:v>Middle bound</cx:v>
        </cx:txData>
      </cx:tx>
      <cx:txPr>
        <a:bodyPr spcFirstLastPara="1" vertOverflow="ellipsis" horzOverflow="overflow" wrap="square" lIns="0" tIns="0" rIns="0" bIns="0" anchor="ctr" anchorCtr="1"/>
        <a:lstStyle/>
        <a:p>
          <a:pPr algn="ctr" rtl="0">
            <a:defRPr/>
          </a:pPr>
          <a:r>
            <a:rPr lang="es-ES" sz="1400" b="0" i="0" u="none" strike="noStrike" baseline="0">
              <a:solidFill>
                <a:sysClr val="windowText" lastClr="000000">
                  <a:lumMod val="65000"/>
                  <a:lumOff val="35000"/>
                </a:sysClr>
              </a:solidFill>
              <a:latin typeface="Calibri" panose="020F0502020204030204"/>
            </a:rPr>
            <a:t>Middle bound</a:t>
          </a:r>
        </a:p>
      </cx:txPr>
    </cx:title>
    <cx:plotArea>
      <cx:plotAreaRegion>
        <cx:series layoutId="boxWhisker" uniqueId="{D8EC9809-90DA-46F0-A4D3-1FF200C8BCBD}">
          <cx:dataId val="0"/>
          <cx:layoutPr>
            <cx:visibility meanLine="0" meanMarker="1" nonoutliers="0" outliers="1"/>
            <cx:statistics quartileMethod="exclusive"/>
          </cx:layoutPr>
        </cx:series>
        <cx:series layoutId="boxWhisker" uniqueId="{F1BC5CD6-B554-454A-A731-F5FC92DCD9C5}">
          <cx:dataId val="1"/>
          <cx:layoutPr>
            <cx:visibility meanLine="0" meanMarker="1" nonoutliers="0" outliers="1"/>
            <cx:statistics quartileMethod="exclusive"/>
          </cx:layoutPr>
        </cx:series>
        <cx:series layoutId="boxWhisker" uniqueId="{CFEC69F1-A320-4651-85EE-CEE5535160E2}">
          <cx:dataId val="2"/>
          <cx:layoutPr>
            <cx:visibility meanLine="0" meanMarker="1" nonoutliers="0" outliers="1"/>
            <cx:statistics quartileMethod="exclusive"/>
          </cx:layoutPr>
        </cx:series>
      </cx:plotAreaRegion>
      <cx:axis id="0">
        <cx:catScaling gapWidth="1"/>
        <cx:tickLabels/>
      </cx:axis>
      <cx:axis id="1">
        <cx:valScaling/>
        <cx:majorGridlines/>
        <cx:tickLabels/>
      </cx:axis>
    </cx:plotArea>
  </cx:chart>
</cx:chartSpace>
</file>

<file path=xl/charts/chartEx18.xml><?xml version="1.0" encoding="utf-8"?>
<cx:chartSpace xmlns:a="http://schemas.openxmlformats.org/drawingml/2006/main" xmlns:r="http://schemas.openxmlformats.org/officeDocument/2006/relationships" xmlns:cx="http://schemas.microsoft.com/office/drawing/2014/chartex">
  <cx:chartData>
    <cx:data id="0">
      <cx:numDim type="val">
        <cx:f>_xlchart.v1.87</cx:f>
      </cx:numDim>
    </cx:data>
    <cx:data id="1">
      <cx:numDim type="val">
        <cx:f>_xlchart.v1.88</cx:f>
      </cx:numDim>
    </cx:data>
    <cx:data id="2">
      <cx:numDim type="val">
        <cx:f>_xlchart.v1.89</cx:f>
      </cx:numDim>
    </cx:data>
  </cx:chartData>
  <cx:chart>
    <cx:title pos="t" align="ctr" overlay="0">
      <cx:tx>
        <cx:txData>
          <cx:v>Middle bound</cx:v>
        </cx:txData>
      </cx:tx>
      <cx:txPr>
        <a:bodyPr spcFirstLastPara="1" vertOverflow="ellipsis" horzOverflow="overflow" wrap="square" lIns="0" tIns="0" rIns="0" bIns="0" anchor="ctr" anchorCtr="1"/>
        <a:lstStyle/>
        <a:p>
          <a:pPr algn="ctr" rtl="0">
            <a:defRPr/>
          </a:pPr>
          <a:r>
            <a:rPr lang="es-ES" sz="1400" b="0" i="0" u="none" strike="noStrike" baseline="0">
              <a:solidFill>
                <a:sysClr val="windowText" lastClr="000000">
                  <a:lumMod val="65000"/>
                  <a:lumOff val="35000"/>
                </a:sysClr>
              </a:solidFill>
              <a:latin typeface="Calibri" panose="020F0502020204030204"/>
            </a:rPr>
            <a:t>Middle bound</a:t>
          </a:r>
        </a:p>
      </cx:txPr>
    </cx:title>
    <cx:plotArea>
      <cx:plotAreaRegion>
        <cx:series layoutId="boxWhisker" uniqueId="{B30F78DA-1ACE-45DB-9D09-6E4E23039CCE}">
          <cx:dataId val="0"/>
          <cx:layoutPr>
            <cx:visibility meanLine="0" meanMarker="1" nonoutliers="0" outliers="1"/>
            <cx:statistics quartileMethod="exclusive"/>
          </cx:layoutPr>
        </cx:series>
        <cx:series layoutId="boxWhisker" uniqueId="{6E1195AF-04E1-45B9-BDFD-2088C32856F7}">
          <cx:dataId val="1"/>
          <cx:layoutPr>
            <cx:visibility meanLine="0" meanMarker="1" nonoutliers="0" outliers="1"/>
            <cx:statistics quartileMethod="exclusive"/>
          </cx:layoutPr>
        </cx:series>
        <cx:series layoutId="boxWhisker" uniqueId="{AF8C0254-268B-41A1-A722-EE0F0D67CA13}">
          <cx:dataId val="2"/>
          <cx:layoutPr>
            <cx:visibility meanLine="0" meanMarker="1" nonoutliers="0" outliers="1"/>
            <cx:statistics quartileMethod="exclusive"/>
          </cx:layoutPr>
        </cx:series>
      </cx:plotAreaRegion>
      <cx:axis id="0">
        <cx:catScaling gapWidth="1"/>
        <cx:tickLabels/>
      </cx:axis>
      <cx:axis id="1">
        <cx:valScaling/>
        <cx:majorGridlines/>
        <cx:tickLabels/>
      </cx:axis>
    </cx:plotArea>
  </cx:chart>
</cx:chartSpace>
</file>

<file path=xl/charts/chartEx19.xml><?xml version="1.0" encoding="utf-8"?>
<cx:chartSpace xmlns:a="http://schemas.openxmlformats.org/drawingml/2006/main" xmlns:r="http://schemas.openxmlformats.org/officeDocument/2006/relationships" xmlns:cx="http://schemas.microsoft.com/office/drawing/2014/chartex">
  <cx:chartData>
    <cx:data id="0">
      <cx:numDim type="val">
        <cx:f>_xlchart.v1.66</cx:f>
      </cx:numDim>
    </cx:data>
    <cx:data id="1">
      <cx:numDim type="val">
        <cx:f>_xlchart.v1.67</cx:f>
      </cx:numDim>
    </cx:data>
    <cx:data id="2">
      <cx:numDim type="val">
        <cx:f>_xlchart.v1.68</cx:f>
      </cx:numDim>
    </cx:data>
  </cx:chartData>
  <cx:chart>
    <cx:title pos="t" align="ctr" overlay="0">
      <cx:tx>
        <cx:txData>
          <cx:v>Upper bound</cx:v>
        </cx:txData>
      </cx:tx>
      <cx:txPr>
        <a:bodyPr spcFirstLastPara="1" vertOverflow="ellipsis" horzOverflow="overflow" wrap="square" lIns="0" tIns="0" rIns="0" bIns="0" anchor="ctr" anchorCtr="1"/>
        <a:lstStyle/>
        <a:p>
          <a:pPr algn="ctr" rtl="0">
            <a:defRPr/>
          </a:pPr>
          <a:r>
            <a:rPr lang="es-ES" sz="1400" b="0" i="0" u="none" strike="noStrike" baseline="0">
              <a:solidFill>
                <a:sysClr val="windowText" lastClr="000000">
                  <a:lumMod val="65000"/>
                  <a:lumOff val="35000"/>
                </a:sysClr>
              </a:solidFill>
              <a:latin typeface="Calibri" panose="020F0502020204030204"/>
            </a:rPr>
            <a:t>Upper bound</a:t>
          </a:r>
        </a:p>
      </cx:txPr>
    </cx:title>
    <cx:plotArea>
      <cx:plotAreaRegion>
        <cx:series layoutId="boxWhisker" uniqueId="{A131B5B0-C146-472F-8720-A3A2822A008D}">
          <cx:dataId val="0"/>
          <cx:layoutPr>
            <cx:visibility meanLine="0" meanMarker="1" nonoutliers="0" outliers="1"/>
            <cx:statistics quartileMethod="exclusive"/>
          </cx:layoutPr>
        </cx:series>
        <cx:series layoutId="boxWhisker" uniqueId="{8731B258-1C87-4D67-B29E-2040B12C36E0}">
          <cx:dataId val="1"/>
          <cx:layoutPr>
            <cx:visibility meanLine="0" meanMarker="1" nonoutliers="0" outliers="1"/>
            <cx:statistics quartileMethod="exclusive"/>
          </cx:layoutPr>
        </cx:series>
        <cx:series layoutId="boxWhisker" uniqueId="{E802D534-BFA5-4257-A6D9-D75BCD912C30}">
          <cx:dataId val="2"/>
          <cx:layoutPr>
            <cx:visibility meanLine="0" meanMarker="1" nonoutliers="0" outliers="1"/>
            <cx:statistics quartileMethod="exclusive"/>
          </cx:layoutPr>
        </cx:series>
      </cx:plotAreaRegion>
      <cx:axis id="0">
        <cx:catScaling gapWidth="1"/>
        <cx:tickLabels/>
      </cx:axis>
      <cx:axis id="1">
        <cx:valScaling/>
        <cx:majorGridlines/>
        <cx:tickLabels/>
      </cx:axis>
    </cx:plotArea>
  </cx:chart>
</cx:chartSpace>
</file>

<file path=xl/charts/chartEx2.xml><?xml version="1.0" encoding="utf-8"?>
<cx:chartSpace xmlns:a="http://schemas.openxmlformats.org/drawingml/2006/main" xmlns:r="http://schemas.openxmlformats.org/officeDocument/2006/relationships" xmlns:cx="http://schemas.microsoft.com/office/drawing/2014/chartex">
  <cx:chartData>
    <cx:data id="0">
      <cx:numDim type="val">
        <cx:f>_xlchart.v1.15</cx:f>
      </cx:numDim>
    </cx:data>
    <cx:data id="1">
      <cx:numDim type="val">
        <cx:f>_xlchart.v1.16</cx:f>
      </cx:numDim>
    </cx:data>
    <cx:data id="2">
      <cx:numDim type="val">
        <cx:f>_xlchart.v1.17</cx:f>
      </cx:numDim>
    </cx:data>
    <cx:data id="3">
      <cx:numDim type="val">
        <cx:f>_xlchart.v1.18</cx:f>
      </cx:numDim>
    </cx:data>
    <cx:data id="4">
      <cx:numDim type="val">
        <cx:f>_xlchart.v1.19</cx:f>
      </cx:numDim>
    </cx:data>
  </cx:chartData>
  <cx:chart>
    <cx:title pos="t" align="ctr" overlay="0">
      <cx:tx>
        <cx:txData>
          <cx:v>Adults Middle</cx:v>
        </cx:txData>
      </cx:tx>
      <cx:txPr>
        <a:bodyPr rot="0" spcFirstLastPara="1" vertOverflow="ellipsis" vert="horz" wrap="square" lIns="0" tIns="0" rIns="0" bIns="0" anchor="ctr" anchorCtr="1"/>
        <a:lstStyle/>
        <a:p>
          <a:pPr algn="ctr">
            <a:defRPr/>
          </a:pPr>
          <a:r>
            <a:rPr lang="es-ES"/>
            <a:t>Adults Middle</a:t>
          </a:r>
        </a:p>
      </cx:txPr>
    </cx:title>
    <cx:plotArea>
      <cx:plotAreaRegion>
        <cx:series layoutId="boxWhisker" uniqueId="{3DA762B0-8B30-41D7-AF03-C2C332B2F925}">
          <cx:dataId val="0"/>
          <cx:layoutPr>
            <cx:visibility meanLine="0" meanMarker="1" nonoutliers="0" outliers="1"/>
            <cx:statistics quartileMethod="exclusive"/>
          </cx:layoutPr>
        </cx:series>
        <cx:series layoutId="boxWhisker" uniqueId="{A24DC9E7-EA90-4679-9942-38C6B5EEE194}">
          <cx:dataId val="1"/>
          <cx:layoutPr>
            <cx:visibility meanLine="0" meanMarker="1" nonoutliers="0" outliers="1"/>
            <cx:statistics quartileMethod="exclusive"/>
          </cx:layoutPr>
        </cx:series>
        <cx:series layoutId="boxWhisker" uniqueId="{77B86C9A-73BB-4FF7-81D3-A21ED59CADF0}">
          <cx:dataId val="2"/>
          <cx:layoutPr>
            <cx:visibility meanLine="0" meanMarker="1" nonoutliers="0" outliers="1"/>
            <cx:statistics quartileMethod="exclusive"/>
          </cx:layoutPr>
        </cx:series>
        <cx:series layoutId="boxWhisker" uniqueId="{B86B3941-B853-4585-928F-3025F967BC04}">
          <cx:dataId val="3"/>
          <cx:layoutPr>
            <cx:visibility meanLine="0" meanMarker="1" nonoutliers="0" outliers="1"/>
            <cx:statistics quartileMethod="exclusive"/>
          </cx:layoutPr>
        </cx:series>
        <cx:series layoutId="boxWhisker" uniqueId="{1FEDB489-B2F8-474F-B514-FD1EB06B9833}">
          <cx:dataId val="4"/>
          <cx:layoutPr>
            <cx:visibility meanLine="0" meanMarker="1" nonoutliers="0" outliers="1"/>
            <cx:statistics quartileMethod="exclusive"/>
          </cx:layoutPr>
        </cx:series>
      </cx:plotAreaRegion>
      <cx:axis id="0">
        <cx:catScaling gapWidth="1"/>
        <cx:tickLabels/>
      </cx:axis>
      <cx:axis id="1">
        <cx:valScaling/>
        <cx:majorGridlines/>
        <cx:tickLabels/>
      </cx:axis>
    </cx:plotArea>
  </cx:chart>
  <cx:clrMapOvr bg1="lt1" tx1="dk1" bg2="lt2" tx2="dk2" accent1="accent1" accent2="accent2" accent3="accent3" accent4="accent4" accent5="accent5" accent6="accent6" hlink="hlink" folHlink="folHlink"/>
</cx:chartSpace>
</file>

<file path=xl/charts/chartEx20.xml><?xml version="1.0" encoding="utf-8"?>
<cx:chartSpace xmlns:a="http://schemas.openxmlformats.org/drawingml/2006/main" xmlns:r="http://schemas.openxmlformats.org/officeDocument/2006/relationships" xmlns:cx="http://schemas.microsoft.com/office/drawing/2014/chartex">
  <cx:chartData>
    <cx:data id="0">
      <cx:numDim type="val">
        <cx:f>_xlchart.v1.72</cx:f>
      </cx:numDim>
    </cx:data>
    <cx:data id="1">
      <cx:numDim type="val">
        <cx:f>_xlchart.v1.73</cx:f>
      </cx:numDim>
    </cx:data>
    <cx:data id="2">
      <cx:numDim type="val">
        <cx:f>_xlchart.v1.74</cx:f>
      </cx:numDim>
    </cx:data>
  </cx:chartData>
  <cx:chart>
    <cx:title pos="t" align="ctr" overlay="0">
      <cx:tx>
        <cx:txData>
          <cx:v>Upper bound</cx:v>
        </cx:txData>
      </cx:tx>
      <cx:txPr>
        <a:bodyPr spcFirstLastPara="1" vertOverflow="ellipsis" horzOverflow="overflow" wrap="square" lIns="0" tIns="0" rIns="0" bIns="0" anchor="ctr" anchorCtr="1"/>
        <a:lstStyle/>
        <a:p>
          <a:pPr algn="ctr" rtl="0">
            <a:defRPr/>
          </a:pPr>
          <a:r>
            <a:rPr lang="es-ES" sz="1400" b="0" i="0" u="none" strike="noStrike" baseline="0">
              <a:solidFill>
                <a:sysClr val="windowText" lastClr="000000">
                  <a:lumMod val="65000"/>
                  <a:lumOff val="35000"/>
                </a:sysClr>
              </a:solidFill>
              <a:latin typeface="Calibri" panose="020F0502020204030204"/>
            </a:rPr>
            <a:t>Upper bound</a:t>
          </a:r>
        </a:p>
      </cx:txPr>
    </cx:title>
    <cx:plotArea>
      <cx:plotAreaRegion>
        <cx:series layoutId="boxWhisker" uniqueId="{3C4CC882-15AC-4C0A-B7E0-708798825B50}">
          <cx:dataId val="0"/>
          <cx:layoutPr>
            <cx:visibility meanLine="0" meanMarker="1" nonoutliers="0" outliers="1"/>
            <cx:statistics quartileMethod="exclusive"/>
          </cx:layoutPr>
        </cx:series>
        <cx:series layoutId="boxWhisker" uniqueId="{6FB7181C-E77F-4506-BF8E-3667B6C4EDB1}">
          <cx:dataId val="1"/>
          <cx:layoutPr>
            <cx:visibility meanLine="0" meanMarker="1" nonoutliers="0" outliers="1"/>
            <cx:statistics quartileMethod="exclusive"/>
          </cx:layoutPr>
        </cx:series>
        <cx:series layoutId="boxWhisker" uniqueId="{410464CE-A4D3-46EE-A7FF-985D74000CE2}">
          <cx:dataId val="2"/>
          <cx:layoutPr>
            <cx:visibility meanLine="0" meanMarker="1" nonoutliers="0" outliers="1"/>
            <cx:statistics quartileMethod="exclusive"/>
          </cx:layoutPr>
        </cx:series>
      </cx:plotAreaRegion>
      <cx:axis id="0">
        <cx:catScaling gapWidth="1"/>
        <cx:tickLabels/>
      </cx:axis>
      <cx:axis id="1">
        <cx:valScaling/>
        <cx:majorGridlines/>
        <cx:tickLabels/>
      </cx:axis>
    </cx:plotArea>
  </cx:chart>
</cx:chartSpace>
</file>

<file path=xl/charts/chartEx21.xml><?xml version="1.0" encoding="utf-8"?>
<cx:chartSpace xmlns:a="http://schemas.openxmlformats.org/drawingml/2006/main" xmlns:r="http://schemas.openxmlformats.org/officeDocument/2006/relationships" xmlns:cx="http://schemas.microsoft.com/office/drawing/2014/chartex">
  <cx:chartData>
    <cx:data id="0">
      <cx:numDim type="val">
        <cx:f>_xlchart.v1.90</cx:f>
      </cx:numDim>
    </cx:data>
    <cx:data id="1">
      <cx:numDim type="val">
        <cx:f>_xlchart.v1.91</cx:f>
      </cx:numDim>
    </cx:data>
    <cx:data id="2">
      <cx:numDim type="val">
        <cx:f>_xlchart.v1.92</cx:f>
      </cx:numDim>
    </cx:data>
  </cx:chartData>
  <cx:chart>
    <cx:title pos="t" align="ctr" overlay="0">
      <cx:tx>
        <cx:txData>
          <cx:v>Upper bound</cx:v>
        </cx:txData>
      </cx:tx>
      <cx:txPr>
        <a:bodyPr spcFirstLastPara="1" vertOverflow="ellipsis" horzOverflow="overflow" wrap="square" lIns="0" tIns="0" rIns="0" bIns="0" anchor="ctr" anchorCtr="1"/>
        <a:lstStyle/>
        <a:p>
          <a:pPr algn="ctr" rtl="0">
            <a:defRPr/>
          </a:pPr>
          <a:r>
            <a:rPr lang="es-ES" sz="1400" b="0" i="0" u="none" strike="noStrike" baseline="0">
              <a:solidFill>
                <a:sysClr val="windowText" lastClr="000000">
                  <a:lumMod val="65000"/>
                  <a:lumOff val="35000"/>
                </a:sysClr>
              </a:solidFill>
              <a:latin typeface="Calibri" panose="020F0502020204030204"/>
            </a:rPr>
            <a:t>Upper bound</a:t>
          </a:r>
        </a:p>
      </cx:txPr>
    </cx:title>
    <cx:plotArea>
      <cx:plotAreaRegion>
        <cx:series layoutId="boxWhisker" uniqueId="{8B895F73-630E-4C35-993B-0DE7F4DA2501}">
          <cx:dataId val="0"/>
          <cx:layoutPr>
            <cx:visibility meanLine="0" meanMarker="1" nonoutliers="0" outliers="1"/>
            <cx:statistics quartileMethod="exclusive"/>
          </cx:layoutPr>
        </cx:series>
        <cx:series layoutId="boxWhisker" uniqueId="{0B6E380B-E14F-4D08-8249-D46F398C5422}">
          <cx:dataId val="1"/>
          <cx:layoutPr>
            <cx:visibility meanLine="0" meanMarker="1" nonoutliers="0" outliers="1"/>
            <cx:statistics quartileMethod="exclusive"/>
          </cx:layoutPr>
        </cx:series>
        <cx:series layoutId="boxWhisker" uniqueId="{4AEBCD33-EA1E-4D4E-A8F7-98D8D4608D19}">
          <cx:dataId val="2"/>
          <cx:layoutPr>
            <cx:visibility meanLine="0" meanMarker="1" nonoutliers="0" outliers="1"/>
            <cx:statistics quartileMethod="exclusive"/>
          </cx:layoutPr>
        </cx:series>
      </cx:plotAreaRegion>
      <cx:axis id="0">
        <cx:catScaling gapWidth="1"/>
        <cx:tickLabels/>
      </cx:axis>
      <cx:axis id="1">
        <cx:valScaling/>
        <cx:majorGridlines/>
        <cx:tickLabels/>
      </cx:axis>
    </cx:plotArea>
  </cx:chart>
</cx:chartSpace>
</file>

<file path=xl/charts/chartEx22.xml><?xml version="1.0" encoding="utf-8"?>
<cx:chartSpace xmlns:a="http://schemas.openxmlformats.org/drawingml/2006/main" xmlns:r="http://schemas.openxmlformats.org/officeDocument/2006/relationships" xmlns:cx="http://schemas.microsoft.com/office/drawing/2014/chartex">
  <cx:chartData>
    <cx:data id="0">
      <cx:numDim type="val">
        <cx:f>_xlchart.v1.55</cx:f>
      </cx:numDim>
    </cx:data>
    <cx:data id="1">
      <cx:numDim type="val">
        <cx:f>_xlchart.v1.56</cx:f>
      </cx:numDim>
    </cx:data>
    <cx:data id="2">
      <cx:numDim type="val">
        <cx:f>_xlchart.v1.57</cx:f>
      </cx:numDim>
    </cx:data>
  </cx:chartData>
  <cx:chart>
    <cx:title pos="t" align="ctr" overlay="0">
      <cx:tx>
        <cx:txData>
          <cx:v>Upper bound</cx:v>
        </cx:txData>
      </cx:tx>
      <cx:txPr>
        <a:bodyPr spcFirstLastPara="1" vertOverflow="ellipsis" horzOverflow="overflow" wrap="square" lIns="0" tIns="0" rIns="0" bIns="0" anchor="ctr" anchorCtr="1"/>
        <a:lstStyle/>
        <a:p>
          <a:pPr algn="ctr" rtl="0">
            <a:defRPr/>
          </a:pPr>
          <a:r>
            <a:rPr lang="es-ES" sz="1400" b="0" i="0" u="none" strike="noStrike" baseline="0">
              <a:solidFill>
                <a:sysClr val="windowText" lastClr="000000">
                  <a:lumMod val="65000"/>
                  <a:lumOff val="35000"/>
                </a:sysClr>
              </a:solidFill>
              <a:latin typeface="Calibri" panose="020F0502020204030204"/>
            </a:rPr>
            <a:t>Upper bound</a:t>
          </a:r>
        </a:p>
      </cx:txPr>
    </cx:title>
    <cx:plotArea>
      <cx:plotAreaRegion>
        <cx:series layoutId="boxWhisker" uniqueId="{61A82D8E-487A-4166-AE9B-4DEF3821E1EE}">
          <cx:dataId val="0"/>
          <cx:layoutPr>
            <cx:visibility meanLine="0" meanMarker="1" nonoutliers="0" outliers="1"/>
            <cx:statistics quartileMethod="exclusive"/>
          </cx:layoutPr>
        </cx:series>
        <cx:series layoutId="boxWhisker" uniqueId="{CCA85980-791B-4076-B55A-70A694C5339C}">
          <cx:dataId val="1"/>
          <cx:layoutPr>
            <cx:visibility meanLine="0" meanMarker="1" nonoutliers="0" outliers="1"/>
            <cx:statistics quartileMethod="exclusive"/>
          </cx:layoutPr>
        </cx:series>
        <cx:series layoutId="boxWhisker" uniqueId="{3C8C7BAF-6D0E-4FED-9C34-55CB13922C27}">
          <cx:dataId val="2"/>
          <cx:layoutPr>
            <cx:visibility meanLine="0" meanMarker="1" nonoutliers="0" outliers="1"/>
            <cx:statistics quartileMethod="exclusive"/>
          </cx:layoutPr>
        </cx:series>
      </cx:plotAreaRegion>
      <cx:axis id="0">
        <cx:catScaling gapWidth="1"/>
        <cx:tickLabels/>
      </cx:axis>
      <cx:axis id="1">
        <cx:valScaling/>
        <cx:majorGridlines/>
        <cx:tickLabels/>
      </cx:axis>
    </cx:plotArea>
  </cx:chart>
</cx:chartSpace>
</file>

<file path=xl/charts/chartEx23.xml><?xml version="1.0" encoding="utf-8"?>
<cx:chartSpace xmlns:a="http://schemas.openxmlformats.org/drawingml/2006/main" xmlns:r="http://schemas.openxmlformats.org/officeDocument/2006/relationships" xmlns:cx="http://schemas.microsoft.com/office/drawing/2014/chartex">
  <cx:chartData>
    <cx:data id="0">
      <cx:numDim type="val">
        <cx:f>_xlchart.v1.69</cx:f>
      </cx:numDim>
    </cx:data>
    <cx:data id="1">
      <cx:numDim type="val">
        <cx:f>_xlchart.v1.70</cx:f>
      </cx:numDim>
    </cx:data>
    <cx:data id="2">
      <cx:numDim type="val">
        <cx:f>_xlchart.v1.71</cx:f>
      </cx:numDim>
    </cx:data>
  </cx:chartData>
  <cx:chart>
    <cx:title pos="t" align="ctr" overlay="0">
      <cx:tx>
        <cx:txData>
          <cx:v>Lower bound</cx:v>
        </cx:txData>
      </cx:tx>
      <cx:txPr>
        <a:bodyPr spcFirstLastPara="1" vertOverflow="ellipsis" horzOverflow="overflow" wrap="square" lIns="0" tIns="0" rIns="0" bIns="0" anchor="ctr" anchorCtr="1"/>
        <a:lstStyle/>
        <a:p>
          <a:pPr algn="ctr" rtl="0">
            <a:defRPr/>
          </a:pPr>
          <a:r>
            <a:rPr lang="es-ES" sz="1400" b="0" i="0" u="none" strike="noStrike" baseline="0">
              <a:solidFill>
                <a:sysClr val="windowText" lastClr="000000">
                  <a:lumMod val="65000"/>
                  <a:lumOff val="35000"/>
                </a:sysClr>
              </a:solidFill>
              <a:latin typeface="Calibri" panose="020F0502020204030204"/>
            </a:rPr>
            <a:t>Lower bound</a:t>
          </a:r>
        </a:p>
      </cx:txPr>
    </cx:title>
    <cx:plotArea>
      <cx:plotAreaRegion>
        <cx:series layoutId="boxWhisker" uniqueId="{7CD4E28E-5B72-4B4E-B79C-7B39058AAA03}">
          <cx:dataId val="0"/>
          <cx:layoutPr>
            <cx:visibility meanLine="0" meanMarker="1" nonoutliers="0" outliers="1"/>
            <cx:statistics quartileMethod="exclusive"/>
          </cx:layoutPr>
        </cx:series>
        <cx:series layoutId="boxWhisker" uniqueId="{7B90C310-4308-4BDF-AD89-8A6D01FDE1E7}">
          <cx:dataId val="1"/>
          <cx:layoutPr>
            <cx:visibility meanLine="0" meanMarker="1" nonoutliers="0" outliers="1"/>
            <cx:statistics quartileMethod="exclusive"/>
          </cx:layoutPr>
        </cx:series>
        <cx:series layoutId="boxWhisker" uniqueId="{0DD8ED06-4306-4DD5-9062-698738FB73EE}">
          <cx:dataId val="2"/>
          <cx:layoutPr>
            <cx:visibility meanLine="0" meanMarker="1" nonoutliers="0" outliers="1"/>
            <cx:statistics quartileMethod="exclusive"/>
          </cx:layoutPr>
        </cx:series>
      </cx:plotAreaRegion>
      <cx:axis id="0">
        <cx:catScaling gapWidth="1"/>
        <cx:tickLabels/>
      </cx:axis>
      <cx:axis id="1">
        <cx:valScaling/>
        <cx:majorGridlines/>
        <cx:tickLabels/>
      </cx:axis>
    </cx:plotArea>
  </cx:chart>
</cx:chartSpace>
</file>

<file path=xl/charts/chartEx24.xml><?xml version="1.0" encoding="utf-8"?>
<cx:chartSpace xmlns:a="http://schemas.openxmlformats.org/drawingml/2006/main" xmlns:r="http://schemas.openxmlformats.org/officeDocument/2006/relationships" xmlns:cx="http://schemas.microsoft.com/office/drawing/2014/chartex">
  <cx:chartData>
    <cx:data id="0">
      <cx:numDim type="val">
        <cx:f>_xlchart.v1.93</cx:f>
      </cx:numDim>
    </cx:data>
    <cx:data id="1">
      <cx:numDim type="val">
        <cx:f>_xlchart.v1.94</cx:f>
      </cx:numDim>
    </cx:data>
    <cx:data id="2">
      <cx:numDim type="val">
        <cx:f>_xlchart.v1.95</cx:f>
      </cx:numDim>
    </cx:data>
  </cx:chartData>
  <cx:chart>
    <cx:title pos="t" align="ctr" overlay="0">
      <cx:tx>
        <cx:txData>
          <cx:v>Lower bound</cx:v>
        </cx:txData>
      </cx:tx>
      <cx:txPr>
        <a:bodyPr spcFirstLastPara="1" vertOverflow="ellipsis" horzOverflow="overflow" wrap="square" lIns="0" tIns="0" rIns="0" bIns="0" anchor="ctr" anchorCtr="1"/>
        <a:lstStyle/>
        <a:p>
          <a:pPr algn="ctr" rtl="0">
            <a:defRPr/>
          </a:pPr>
          <a:r>
            <a:rPr lang="es-ES" sz="1400" b="0" i="0" u="none" strike="noStrike" baseline="0">
              <a:solidFill>
                <a:sysClr val="windowText" lastClr="000000">
                  <a:lumMod val="65000"/>
                  <a:lumOff val="35000"/>
                </a:sysClr>
              </a:solidFill>
              <a:latin typeface="Calibri" panose="020F0502020204030204"/>
            </a:rPr>
            <a:t>Lower bound</a:t>
          </a:r>
        </a:p>
      </cx:txPr>
    </cx:title>
    <cx:plotArea>
      <cx:plotAreaRegion>
        <cx:series layoutId="boxWhisker" uniqueId="{FFB9918E-CCC9-4AEC-A4B7-CE6EE1493465}">
          <cx:dataId val="0"/>
          <cx:layoutPr>
            <cx:visibility meanLine="0" meanMarker="1" nonoutliers="0" outliers="1"/>
            <cx:statistics quartileMethod="exclusive"/>
          </cx:layoutPr>
        </cx:series>
        <cx:series layoutId="boxWhisker" uniqueId="{F5B36E2A-35D9-410F-B9AB-45638F153FE4}">
          <cx:dataId val="1"/>
          <cx:layoutPr>
            <cx:visibility meanLine="0" meanMarker="1" nonoutliers="0" outliers="1"/>
            <cx:statistics quartileMethod="exclusive"/>
          </cx:layoutPr>
        </cx:series>
        <cx:series layoutId="boxWhisker" uniqueId="{CEF93586-5A47-4A17-B8FE-B56DFBB010B4}">
          <cx:dataId val="2"/>
          <cx:layoutPr>
            <cx:visibility meanLine="0" meanMarker="1" nonoutliers="0" outliers="1"/>
            <cx:statistics quartileMethod="exclusive"/>
          </cx:layoutPr>
        </cx:series>
      </cx:plotAreaRegion>
      <cx:axis id="0">
        <cx:catScaling gapWidth="1"/>
        <cx:tickLabels/>
      </cx:axis>
      <cx:axis id="1">
        <cx:valScaling/>
        <cx:majorGridlines/>
        <cx:tickLabels/>
      </cx:axis>
    </cx:plotArea>
  </cx:chart>
</cx:chartSpace>
</file>

<file path=xl/charts/chartEx3.xml><?xml version="1.0" encoding="utf-8"?>
<cx:chartSpace xmlns:a="http://schemas.openxmlformats.org/drawingml/2006/main" xmlns:r="http://schemas.openxmlformats.org/officeDocument/2006/relationships" xmlns:cx="http://schemas.microsoft.com/office/drawing/2014/chartex">
  <cx:chartData>
    <cx:data id="0">
      <cx:numDim type="val">
        <cx:f>_xlchart.v1.24</cx:f>
      </cx:numDim>
    </cx:data>
    <cx:data id="1">
      <cx:numDim type="val">
        <cx:f>_xlchart.v1.20</cx:f>
      </cx:numDim>
    </cx:data>
    <cx:data id="2">
      <cx:numDim type="val">
        <cx:f>_xlchart.v1.21</cx:f>
      </cx:numDim>
    </cx:data>
    <cx:data id="3">
      <cx:numDim type="val">
        <cx:f>_xlchart.v1.22</cx:f>
      </cx:numDim>
    </cx:data>
    <cx:data id="4">
      <cx:numDim type="val">
        <cx:f>_xlchart.v1.23</cx:f>
      </cx:numDim>
    </cx:data>
  </cx:chartData>
  <cx:chart>
    <cx:title pos="t" align="ctr" overlay="0">
      <cx:tx>
        <cx:rich>
          <a:bodyPr rot="0" spcFirstLastPara="1" vertOverflow="ellipsis" vert="horz" wrap="square" lIns="0" tIns="0" rIns="0" bIns="0" anchor="ctr" anchorCtr="1"/>
          <a:lstStyle/>
          <a:p>
            <a:pPr algn="ctr">
              <a:defRPr/>
            </a:pPr>
            <a:r>
              <a:rPr lang="es-ES"/>
              <a:t>Adults Upper</a:t>
            </a:r>
          </a:p>
          <a:p>
            <a:pPr algn="ctr">
              <a:defRPr/>
            </a:pPr>
            <a:endParaRPr lang="es-ES"/>
          </a:p>
        </cx:rich>
      </cx:tx>
    </cx:title>
    <cx:plotArea>
      <cx:plotAreaRegion>
        <cx:series layoutId="boxWhisker" uniqueId="{51F22C98-246A-4DB2-9A0E-30D8D4678792}">
          <cx:dataId val="0"/>
          <cx:layoutPr>
            <cx:visibility meanLine="0" meanMarker="1" nonoutliers="0" outliers="1"/>
            <cx:statistics quartileMethod="exclusive"/>
          </cx:layoutPr>
        </cx:series>
        <cx:series layoutId="boxWhisker" uniqueId="{A21A0645-F8F3-4BB7-A16B-F492C8215080}">
          <cx:dataId val="1"/>
          <cx:layoutPr>
            <cx:visibility meanLine="0" meanMarker="1" nonoutliers="0" outliers="1"/>
            <cx:statistics quartileMethod="exclusive"/>
          </cx:layoutPr>
        </cx:series>
        <cx:series layoutId="boxWhisker" uniqueId="{56195A2B-29E3-4B98-B4C1-8A21BC345950}">
          <cx:dataId val="2"/>
          <cx:layoutPr>
            <cx:visibility meanLine="0" meanMarker="1" nonoutliers="0" outliers="1"/>
            <cx:statistics quartileMethod="exclusive"/>
          </cx:layoutPr>
        </cx:series>
        <cx:series layoutId="boxWhisker" uniqueId="{5820A88F-A0CE-41A6-B333-9D7A99ABFE8C}">
          <cx:dataId val="3"/>
          <cx:layoutPr>
            <cx:visibility meanLine="0" meanMarker="1" nonoutliers="0" outliers="1"/>
            <cx:statistics quartileMethod="exclusive"/>
          </cx:layoutPr>
        </cx:series>
        <cx:series layoutId="boxWhisker" uniqueId="{D9A80F0A-E207-4DC3-AAE9-7957CB879BCD}">
          <cx:dataId val="4"/>
          <cx:layoutPr>
            <cx:visibility meanLine="0" meanMarker="1" nonoutliers="0" outliers="1"/>
            <cx:statistics quartileMethod="exclusive"/>
          </cx:layoutPr>
        </cx:series>
      </cx:plotAreaRegion>
      <cx:axis id="0">
        <cx:catScaling gapWidth="1"/>
        <cx:tickLabels/>
      </cx:axis>
      <cx:axis id="1">
        <cx:valScaling/>
        <cx:majorGridlines/>
        <cx:tickLabels/>
      </cx:axis>
    </cx:plotArea>
  </cx:chart>
</cx:chartSpace>
</file>

<file path=xl/charts/chartEx4.xml><?xml version="1.0" encoding="utf-8"?>
<cx:chartSpace xmlns:a="http://schemas.openxmlformats.org/drawingml/2006/main" xmlns:r="http://schemas.openxmlformats.org/officeDocument/2006/relationships" xmlns:cx="http://schemas.microsoft.com/office/drawing/2014/chartex">
  <cx:chartData>
    <cx:data id="0">
      <cx:numDim type="val">
        <cx:f>_xlchart.v1.0</cx:f>
      </cx:numDim>
    </cx:data>
    <cx:data id="1">
      <cx:numDim type="val">
        <cx:f>_xlchart.v1.1</cx:f>
      </cx:numDim>
    </cx:data>
    <cx:data id="2">
      <cx:numDim type="val">
        <cx:f>_xlchart.v1.2</cx:f>
      </cx:numDim>
    </cx:data>
    <cx:data id="3">
      <cx:numDim type="val">
        <cx:f>_xlchart.v1.3</cx:f>
      </cx:numDim>
    </cx:data>
    <cx:data id="4">
      <cx:numDim type="val">
        <cx:f>_xlchart.v1.4</cx:f>
      </cx:numDim>
    </cx:data>
  </cx:chartData>
  <cx:chart>
    <cx:title pos="t" align="ctr" overlay="0">
      <cx:tx>
        <cx:txData>
          <cx:v>Children Lower</cx:v>
        </cx:txData>
      </cx:tx>
      <cx:txPr>
        <a:bodyPr rot="0" spcFirstLastPara="1" vertOverflow="ellipsis" vert="horz" wrap="square" lIns="0" tIns="0" rIns="0" bIns="0" anchor="ctr" anchorCtr="1"/>
        <a:lstStyle/>
        <a:p>
          <a:pPr algn="ctr">
            <a:defRPr/>
          </a:pPr>
          <a:r>
            <a:rPr lang="es-ES"/>
            <a:t>Children Lower</a:t>
          </a:r>
        </a:p>
      </cx:txPr>
    </cx:title>
    <cx:plotArea>
      <cx:plotAreaRegion>
        <cx:series layoutId="boxWhisker" uniqueId="{FDAF561F-3578-43AC-A50C-4932A90DF7DF}">
          <cx:dataId val="0"/>
          <cx:layoutPr>
            <cx:visibility meanLine="0" meanMarker="1" nonoutliers="0" outliers="1"/>
            <cx:statistics quartileMethod="exclusive"/>
          </cx:layoutPr>
        </cx:series>
        <cx:series layoutId="boxWhisker" uniqueId="{A930E992-6DB9-4182-976B-C5B6032955C0}">
          <cx:dataId val="1"/>
          <cx:layoutPr>
            <cx:visibility meanLine="0" meanMarker="1" nonoutliers="0" outliers="1"/>
            <cx:statistics quartileMethod="exclusive"/>
          </cx:layoutPr>
        </cx:series>
        <cx:series layoutId="boxWhisker" uniqueId="{54603916-5EBA-4E21-B74F-DB61BB20B90F}">
          <cx:dataId val="2"/>
          <cx:layoutPr>
            <cx:visibility meanLine="0" meanMarker="1" nonoutliers="0" outliers="1"/>
            <cx:statistics quartileMethod="exclusive"/>
          </cx:layoutPr>
        </cx:series>
        <cx:series layoutId="boxWhisker" uniqueId="{9F6AD765-7FEC-4F5B-B71A-208A172BD1FB}">
          <cx:dataId val="3"/>
          <cx:layoutPr>
            <cx:visibility meanLine="0" meanMarker="1" nonoutliers="0" outliers="1"/>
            <cx:statistics quartileMethod="exclusive"/>
          </cx:layoutPr>
        </cx:series>
        <cx:series layoutId="boxWhisker" uniqueId="{0C160576-3083-439F-AD4F-7409F6B321AF}">
          <cx:dataId val="4"/>
          <cx:layoutPr>
            <cx:visibility meanLine="0" meanMarker="1" nonoutliers="0" outliers="1"/>
            <cx:statistics quartileMethod="exclusive"/>
          </cx:layoutPr>
        </cx:series>
      </cx:plotAreaRegion>
      <cx:axis id="0">
        <cx:catScaling gapWidth="1"/>
        <cx:tickLabels/>
      </cx:axis>
      <cx:axis id="1">
        <cx:valScaling/>
        <cx:majorGridlines/>
        <cx:tickLabels/>
      </cx:axis>
    </cx:plotArea>
  </cx:chart>
</cx:chartSpace>
</file>

<file path=xl/charts/chartEx5.xml><?xml version="1.0" encoding="utf-8"?>
<cx:chartSpace xmlns:a="http://schemas.openxmlformats.org/drawingml/2006/main" xmlns:r="http://schemas.openxmlformats.org/officeDocument/2006/relationships" xmlns:cx="http://schemas.microsoft.com/office/drawing/2014/chartex">
  <cx:chartData>
    <cx:data id="0">
      <cx:numDim type="val">
        <cx:f>_xlchart.v1.10</cx:f>
      </cx:numDim>
    </cx:data>
    <cx:data id="1">
      <cx:numDim type="val">
        <cx:f>_xlchart.v1.11</cx:f>
      </cx:numDim>
    </cx:data>
    <cx:data id="2">
      <cx:numDim type="val">
        <cx:f>_xlchart.v1.12</cx:f>
      </cx:numDim>
    </cx:data>
    <cx:data id="3">
      <cx:numDim type="val">
        <cx:f>_xlchart.v1.13</cx:f>
      </cx:numDim>
    </cx:data>
    <cx:data id="4">
      <cx:numDim type="val">
        <cx:f>_xlchart.v1.14</cx:f>
      </cx:numDim>
    </cx:data>
  </cx:chartData>
  <cx:chart>
    <cx:title pos="t" align="ctr" overlay="0">
      <cx:tx>
        <cx:txData>
          <cx:v>Children Middle</cx:v>
        </cx:txData>
      </cx:tx>
      <cx:txPr>
        <a:bodyPr rot="0" spcFirstLastPara="1" vertOverflow="ellipsis" vert="horz" wrap="square" lIns="0" tIns="0" rIns="0" bIns="0" anchor="ctr" anchorCtr="1"/>
        <a:lstStyle/>
        <a:p>
          <a:pPr algn="ctr">
            <a:defRPr/>
          </a:pPr>
          <a:r>
            <a:rPr lang="es-ES"/>
            <a:t>Children Middle</a:t>
          </a:r>
        </a:p>
      </cx:txPr>
    </cx:title>
    <cx:plotArea>
      <cx:plotAreaRegion>
        <cx:series layoutId="boxWhisker" uniqueId="{20718A13-E127-4FBA-A331-FA59658A0681}">
          <cx:dataId val="0"/>
          <cx:layoutPr>
            <cx:visibility meanLine="0" meanMarker="1" nonoutliers="0" outliers="1"/>
            <cx:statistics quartileMethod="exclusive"/>
          </cx:layoutPr>
        </cx:series>
        <cx:series layoutId="boxWhisker" uniqueId="{F86E764B-BB21-446F-809E-865902BAEB51}">
          <cx:dataId val="1"/>
          <cx:layoutPr>
            <cx:visibility meanLine="0" meanMarker="1" nonoutliers="0" outliers="1"/>
            <cx:statistics quartileMethod="exclusive"/>
          </cx:layoutPr>
        </cx:series>
        <cx:series layoutId="boxWhisker" uniqueId="{4D2B2D9C-7958-4F7E-8F62-34C700E67359}">
          <cx:dataId val="2"/>
          <cx:layoutPr>
            <cx:visibility meanLine="0" meanMarker="1" nonoutliers="0" outliers="1"/>
            <cx:statistics quartileMethod="exclusive"/>
          </cx:layoutPr>
        </cx:series>
        <cx:series layoutId="boxWhisker" uniqueId="{EC726400-AF82-4F5C-A937-7E0A30843360}">
          <cx:dataId val="3"/>
          <cx:layoutPr>
            <cx:visibility meanLine="0" meanMarker="1" nonoutliers="0" outliers="1"/>
            <cx:statistics quartileMethod="exclusive"/>
          </cx:layoutPr>
        </cx:series>
        <cx:series layoutId="boxWhisker" uniqueId="{ED7CC09C-AF99-4242-95AD-EA79E6AF5B94}">
          <cx:dataId val="4"/>
          <cx:layoutPr>
            <cx:visibility meanLine="0" meanMarker="1" nonoutliers="0" outliers="1"/>
            <cx:statistics quartileMethod="exclusive"/>
          </cx:layoutPr>
        </cx:series>
      </cx:plotAreaRegion>
      <cx:axis id="0">
        <cx:catScaling gapWidth="1"/>
        <cx:tickLabels/>
      </cx:axis>
      <cx:axis id="1">
        <cx:valScaling/>
        <cx:majorGridlines/>
        <cx:tickLabels/>
      </cx:axis>
    </cx:plotArea>
  </cx:chart>
</cx:chartSpace>
</file>

<file path=xl/charts/chartEx6.xml><?xml version="1.0" encoding="utf-8"?>
<cx:chartSpace xmlns:a="http://schemas.openxmlformats.org/drawingml/2006/main" xmlns:r="http://schemas.openxmlformats.org/officeDocument/2006/relationships" xmlns:cx="http://schemas.microsoft.com/office/drawing/2014/chartex">
  <cx:chartData>
    <cx:data id="0">
      <cx:numDim type="val">
        <cx:f>_xlchart.v1.5</cx:f>
      </cx:numDim>
    </cx:data>
    <cx:data id="1">
      <cx:numDim type="val">
        <cx:f>_xlchart.v1.6</cx:f>
      </cx:numDim>
    </cx:data>
    <cx:data id="2">
      <cx:numDim type="val">
        <cx:f>_xlchart.v1.7</cx:f>
      </cx:numDim>
    </cx:data>
    <cx:data id="3">
      <cx:numDim type="val">
        <cx:f>_xlchart.v1.8</cx:f>
      </cx:numDim>
    </cx:data>
    <cx:data id="4">
      <cx:numDim type="val">
        <cx:f>_xlchart.v1.9</cx:f>
      </cx:numDim>
    </cx:data>
  </cx:chartData>
  <cx:chart>
    <cx:title pos="t" align="ctr" overlay="0">
      <cx:tx>
        <cx:txData>
          <cx:v>Children Upper</cx:v>
        </cx:txData>
      </cx:tx>
      <cx:txPr>
        <a:bodyPr rot="0" spcFirstLastPara="1" vertOverflow="ellipsis" vert="horz" wrap="square" lIns="0" tIns="0" rIns="0" bIns="0" anchor="ctr" anchorCtr="1"/>
        <a:lstStyle/>
        <a:p>
          <a:pPr algn="ctr">
            <a:defRPr/>
          </a:pPr>
          <a:r>
            <a:rPr lang="es-ES"/>
            <a:t>Children Upper</a:t>
          </a:r>
        </a:p>
      </cx:txPr>
    </cx:title>
    <cx:plotArea>
      <cx:plotAreaRegion>
        <cx:series layoutId="boxWhisker" uniqueId="{D56E8FF1-65DA-407E-A71B-1FEFB0D8BC5D}">
          <cx:dataId val="0"/>
          <cx:layoutPr>
            <cx:visibility meanLine="0" meanMarker="1" nonoutliers="0" outliers="1"/>
            <cx:statistics quartileMethod="exclusive"/>
          </cx:layoutPr>
        </cx:series>
        <cx:series layoutId="boxWhisker" uniqueId="{2725D42A-69E5-4859-9E80-C8A9D570C3D9}">
          <cx:dataId val="1"/>
          <cx:layoutPr>
            <cx:visibility meanLine="0" meanMarker="1" nonoutliers="0" outliers="1"/>
            <cx:statistics quartileMethod="exclusive"/>
          </cx:layoutPr>
        </cx:series>
        <cx:series layoutId="boxWhisker" uniqueId="{9E5AA8BC-CB24-4299-9685-A68994FEFC6D}">
          <cx:dataId val="2"/>
          <cx:layoutPr>
            <cx:visibility meanLine="0" meanMarker="1" nonoutliers="0" outliers="1"/>
            <cx:statistics quartileMethod="exclusive"/>
          </cx:layoutPr>
        </cx:series>
        <cx:series layoutId="boxWhisker" uniqueId="{0BF20776-66D6-4826-A25A-2A99F9464A8D}">
          <cx:dataId val="3"/>
          <cx:layoutPr>
            <cx:visibility meanLine="0" meanMarker="1" nonoutliers="0" outliers="1"/>
            <cx:statistics quartileMethod="exclusive"/>
          </cx:layoutPr>
        </cx:series>
        <cx:series layoutId="boxWhisker" uniqueId="{D3714B7F-3E19-4DC3-A2A4-CEEBC4B7F74C}">
          <cx:dataId val="4"/>
          <cx:layoutPr>
            <cx:visibility meanLine="0" meanMarker="1" nonoutliers="0" outliers="1"/>
            <cx:statistics quartileMethod="exclusive"/>
          </cx:layoutPr>
        </cx:series>
      </cx:plotAreaRegion>
      <cx:axis id="0">
        <cx:catScaling gapWidth="1"/>
        <cx:tickLabels/>
      </cx:axis>
      <cx:axis id="1">
        <cx:valScaling/>
        <cx:majorGridlines/>
        <cx:tickLabels/>
      </cx:axis>
    </cx:plotArea>
  </cx:chart>
</cx:chartSpace>
</file>

<file path=xl/charts/chartEx7.xml><?xml version="1.0" encoding="utf-8"?>
<cx:chartSpace xmlns:a="http://schemas.openxmlformats.org/drawingml/2006/main" xmlns:r="http://schemas.openxmlformats.org/officeDocument/2006/relationships" xmlns:cx="http://schemas.microsoft.com/office/drawing/2014/chartex">
  <cx:chartData>
    <cx:data id="0">
      <cx:numDim type="val">
        <cx:f>_xlchart.v1.35</cx:f>
      </cx:numDim>
    </cx:data>
    <cx:data id="1">
      <cx:numDim type="val">
        <cx:f>_xlchart.v1.36</cx:f>
      </cx:numDim>
    </cx:data>
    <cx:data id="2">
      <cx:numDim type="val">
        <cx:f>_xlchart.v1.37</cx:f>
      </cx:numDim>
    </cx:data>
    <cx:data id="3">
      <cx:numDim type="val">
        <cx:f>_xlchart.v1.38</cx:f>
      </cx:numDim>
    </cx:data>
    <cx:data id="4">
      <cx:numDim type="val">
        <cx:f>_xlchart.v1.39</cx:f>
      </cx:numDim>
    </cx:data>
  </cx:chartData>
  <cx:chart>
    <cx:title pos="t" align="ctr" overlay="0">
      <cx:tx>
        <cx:rich>
          <a:bodyPr rot="0" spcFirstLastPara="1" vertOverflow="ellipsis" vert="horz" wrap="square" lIns="0" tIns="0" rIns="0" bIns="0" anchor="ctr" anchorCtr="1"/>
          <a:lstStyle/>
          <a:p>
            <a:pPr algn="ctr">
              <a:defRPr/>
            </a:pPr>
            <a:r>
              <a:rPr lang="es-ES"/>
              <a:t>Adults Lower</a:t>
            </a:r>
          </a:p>
          <a:p>
            <a:pPr algn="ctr">
              <a:defRPr/>
            </a:pPr>
            <a:endParaRPr lang="es-ES"/>
          </a:p>
        </cx:rich>
      </cx:tx>
    </cx:title>
    <cx:plotArea>
      <cx:plotAreaRegion>
        <cx:series layoutId="boxWhisker" uniqueId="{D2634B67-34C7-45CA-B7C4-911B5B293992}">
          <cx:dataId val="0"/>
          <cx:layoutPr>
            <cx:visibility meanLine="0" meanMarker="1" nonoutliers="0" outliers="1"/>
            <cx:statistics quartileMethod="exclusive"/>
          </cx:layoutPr>
        </cx:series>
        <cx:series layoutId="boxWhisker" uniqueId="{A40E32ED-C212-4E17-B116-BD4B1AAE69F3}">
          <cx:dataId val="1"/>
          <cx:layoutPr>
            <cx:visibility meanLine="0" meanMarker="1" nonoutliers="0" outliers="1"/>
            <cx:statistics quartileMethod="exclusive"/>
          </cx:layoutPr>
        </cx:series>
        <cx:series layoutId="boxWhisker" uniqueId="{787080D9-903C-47FA-938C-45974101361E}">
          <cx:dataId val="2"/>
          <cx:layoutPr>
            <cx:visibility meanLine="0" meanMarker="1" nonoutliers="0" outliers="1"/>
            <cx:statistics quartileMethod="exclusive"/>
          </cx:layoutPr>
        </cx:series>
        <cx:series layoutId="boxWhisker" uniqueId="{A5A261D4-7D81-4880-A13F-79BAA6C95DF7}">
          <cx:dataId val="3"/>
          <cx:layoutPr>
            <cx:visibility meanLine="0" meanMarker="1" nonoutliers="0" outliers="1"/>
            <cx:statistics quartileMethod="exclusive"/>
          </cx:layoutPr>
        </cx:series>
        <cx:series layoutId="boxWhisker" uniqueId="{298AFC7B-D885-4A81-AF39-FE8D55EA6645}">
          <cx:dataId val="4"/>
          <cx:layoutPr>
            <cx:visibility meanLine="0" meanMarker="1" nonoutliers="0" outliers="1"/>
            <cx:statistics quartileMethod="exclusive"/>
          </cx:layoutPr>
        </cx:series>
      </cx:plotAreaRegion>
      <cx:axis id="0">
        <cx:catScaling gapWidth="1"/>
        <cx:tickLabels/>
      </cx:axis>
      <cx:axis id="1">
        <cx:valScaling/>
        <cx:majorGridlines/>
        <cx:tickLabels/>
      </cx:axis>
    </cx:plotArea>
  </cx:chart>
</cx:chartSpace>
</file>

<file path=xl/charts/chartEx8.xml><?xml version="1.0" encoding="utf-8"?>
<cx:chartSpace xmlns:a="http://schemas.openxmlformats.org/drawingml/2006/main" xmlns:r="http://schemas.openxmlformats.org/officeDocument/2006/relationships" xmlns:cx="http://schemas.microsoft.com/office/drawing/2014/chartex">
  <cx:chartData>
    <cx:data id="0">
      <cx:numDim type="val">
        <cx:f>_xlchart.v1.30</cx:f>
      </cx:numDim>
    </cx:data>
    <cx:data id="1">
      <cx:numDim type="val">
        <cx:f>_xlchart.v1.31</cx:f>
      </cx:numDim>
    </cx:data>
    <cx:data id="2">
      <cx:numDim type="val">
        <cx:f>_xlchart.v1.32</cx:f>
      </cx:numDim>
    </cx:data>
    <cx:data id="3">
      <cx:numDim type="val">
        <cx:f>_xlchart.v1.33</cx:f>
      </cx:numDim>
    </cx:data>
    <cx:data id="4">
      <cx:numDim type="val">
        <cx:f>_xlchart.v1.34</cx:f>
      </cx:numDim>
    </cx:data>
  </cx:chartData>
  <cx:chart>
    <cx:title pos="t" align="ctr" overlay="0">
      <cx:tx>
        <cx:txData>
          <cx:v>Adults Middle</cx:v>
        </cx:txData>
      </cx:tx>
      <cx:txPr>
        <a:bodyPr rot="0" spcFirstLastPara="1" vertOverflow="ellipsis" vert="horz" wrap="square" lIns="0" tIns="0" rIns="0" bIns="0" anchor="ctr" anchorCtr="1"/>
        <a:lstStyle/>
        <a:p>
          <a:pPr algn="ctr">
            <a:defRPr/>
          </a:pPr>
          <a:r>
            <a:rPr lang="es-ES"/>
            <a:t>Adults Middle</a:t>
          </a:r>
        </a:p>
      </cx:txPr>
    </cx:title>
    <cx:plotArea>
      <cx:plotAreaRegion>
        <cx:series layoutId="boxWhisker" uniqueId="{3DA762B0-8B30-41D7-AF03-C2C332B2F925}">
          <cx:dataId val="0"/>
          <cx:layoutPr>
            <cx:visibility meanLine="0" meanMarker="1" nonoutliers="0" outliers="1"/>
            <cx:statistics quartileMethod="exclusive"/>
          </cx:layoutPr>
        </cx:series>
        <cx:series layoutId="boxWhisker" uniqueId="{A24DC9E7-EA90-4679-9942-38C6B5EEE194}">
          <cx:dataId val="1"/>
          <cx:layoutPr>
            <cx:visibility meanLine="0" meanMarker="1" nonoutliers="0" outliers="1"/>
            <cx:statistics quartileMethod="exclusive"/>
          </cx:layoutPr>
        </cx:series>
        <cx:series layoutId="boxWhisker" uniqueId="{77B86C9A-73BB-4FF7-81D3-A21ED59CADF0}">
          <cx:dataId val="2"/>
          <cx:layoutPr>
            <cx:visibility meanLine="0" meanMarker="1" nonoutliers="0" outliers="1"/>
            <cx:statistics quartileMethod="exclusive"/>
          </cx:layoutPr>
        </cx:series>
        <cx:series layoutId="boxWhisker" uniqueId="{B86B3941-B853-4585-928F-3025F967BC04}">
          <cx:dataId val="3"/>
          <cx:layoutPr>
            <cx:visibility meanLine="0" meanMarker="1" nonoutliers="0" outliers="1"/>
            <cx:statistics quartileMethod="exclusive"/>
          </cx:layoutPr>
        </cx:series>
        <cx:series layoutId="boxWhisker" uniqueId="{1FEDB489-B2F8-474F-B514-FD1EB06B9833}">
          <cx:dataId val="4"/>
          <cx:layoutPr>
            <cx:visibility meanLine="0" meanMarker="1" nonoutliers="0" outliers="1"/>
            <cx:statistics quartileMethod="exclusive"/>
          </cx:layoutPr>
        </cx:series>
      </cx:plotAreaRegion>
      <cx:axis id="0">
        <cx:catScaling gapWidth="1"/>
        <cx:tickLabels/>
      </cx:axis>
      <cx:axis id="1">
        <cx:valScaling/>
        <cx:majorGridlines/>
        <cx:tickLabels/>
      </cx:axis>
    </cx:plotArea>
  </cx:chart>
  <cx:clrMapOvr bg1="lt1" tx1="dk1" bg2="lt2" tx2="dk2" accent1="accent1" accent2="accent2" accent3="accent3" accent4="accent4" accent5="accent5" accent6="accent6" hlink="hlink" folHlink="folHlink"/>
</cx:chartSpace>
</file>

<file path=xl/charts/chartEx9.xml><?xml version="1.0" encoding="utf-8"?>
<cx:chartSpace xmlns:a="http://schemas.openxmlformats.org/drawingml/2006/main" xmlns:r="http://schemas.openxmlformats.org/officeDocument/2006/relationships" xmlns:cx="http://schemas.microsoft.com/office/drawing/2014/chartex">
  <cx:chartData>
    <cx:data id="0">
      <cx:numDim type="val">
        <cx:f>_xlchart.v1.44</cx:f>
      </cx:numDim>
    </cx:data>
    <cx:data id="1">
      <cx:numDim type="val">
        <cx:f>_xlchart.v1.40</cx:f>
      </cx:numDim>
    </cx:data>
    <cx:data id="2">
      <cx:numDim type="val">
        <cx:f>_xlchart.v1.41</cx:f>
      </cx:numDim>
    </cx:data>
    <cx:data id="3">
      <cx:numDim type="val">
        <cx:f>_xlchart.v1.42</cx:f>
      </cx:numDim>
    </cx:data>
    <cx:data id="4">
      <cx:numDim type="val">
        <cx:f>_xlchart.v1.43</cx:f>
      </cx:numDim>
    </cx:data>
  </cx:chartData>
  <cx:chart>
    <cx:title pos="t" align="ctr" overlay="0">
      <cx:tx>
        <cx:rich>
          <a:bodyPr rot="0" spcFirstLastPara="1" vertOverflow="ellipsis" vert="horz" wrap="square" lIns="0" tIns="0" rIns="0" bIns="0" anchor="ctr" anchorCtr="1"/>
          <a:lstStyle/>
          <a:p>
            <a:pPr algn="ctr">
              <a:defRPr/>
            </a:pPr>
            <a:r>
              <a:rPr lang="es-ES"/>
              <a:t>Adults Upper</a:t>
            </a:r>
          </a:p>
          <a:p>
            <a:pPr algn="ctr">
              <a:defRPr/>
            </a:pPr>
            <a:endParaRPr lang="es-ES"/>
          </a:p>
        </cx:rich>
      </cx:tx>
    </cx:title>
    <cx:plotArea>
      <cx:plotAreaRegion>
        <cx:series layoutId="boxWhisker" uniqueId="{51F22C98-246A-4DB2-9A0E-30D8D4678792}">
          <cx:dataId val="0"/>
          <cx:layoutPr>
            <cx:visibility meanLine="0" meanMarker="1" nonoutliers="0" outliers="1"/>
            <cx:statistics quartileMethod="exclusive"/>
          </cx:layoutPr>
        </cx:series>
        <cx:series layoutId="boxWhisker" uniqueId="{A21A0645-F8F3-4BB7-A16B-F492C8215080}">
          <cx:dataId val="1"/>
          <cx:layoutPr>
            <cx:visibility meanLine="0" meanMarker="1" nonoutliers="0" outliers="1"/>
            <cx:statistics quartileMethod="exclusive"/>
          </cx:layoutPr>
        </cx:series>
        <cx:series layoutId="boxWhisker" uniqueId="{56195A2B-29E3-4B98-B4C1-8A21BC345950}">
          <cx:dataId val="2"/>
          <cx:layoutPr>
            <cx:visibility meanLine="0" meanMarker="1" nonoutliers="0" outliers="1"/>
            <cx:statistics quartileMethod="exclusive"/>
          </cx:layoutPr>
        </cx:series>
        <cx:series layoutId="boxWhisker" uniqueId="{5820A88F-A0CE-41A6-B333-9D7A99ABFE8C}">
          <cx:dataId val="3"/>
          <cx:layoutPr>
            <cx:visibility meanLine="0" meanMarker="1" nonoutliers="0" outliers="1"/>
            <cx:statistics quartileMethod="exclusive"/>
          </cx:layoutPr>
        </cx:series>
        <cx:series layoutId="boxWhisker" uniqueId="{D9A80F0A-E207-4DC3-AAE9-7957CB879BCD}">
          <cx:dataId val="4"/>
          <cx:layoutPr>
            <cx:visibility meanLine="0" meanMarker="1" nonoutliers="0" outliers="1"/>
            <cx:statistics quartileMethod="exclusive"/>
          </cx:layoutPr>
        </cx:series>
      </cx:plotAreaRegion>
      <cx:axis id="0">
        <cx:catScaling gapWidth="1"/>
        <cx:tickLabels/>
      </cx:axis>
      <cx:axis id="1">
        <cx:valScaling/>
        <cx:majorGridlines/>
        <cx:tickLabels/>
      </cx:axis>
    </cx:plotArea>
  </cx:chart>
</cx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40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  <cs:bodyPr rot="-60000000" vert="horz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65000"/>
        <a:lumOff val="35000"/>
      </a:schemeClr>
    </cs:fontRef>
    <cs:defRPr sz="900"/>
  </cs:dataLabel>
  <cs:dataLabelCallout>
    <cs:lnRef idx="0"/>
    <cs:fillRef idx="0"/>
    <cs:effectRef idx="0"/>
    <cs:fontRef idx="minor">
      <a:schemeClr val="tx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>
      <cs:styleClr val="auto"/>
    </cs:lnRef>
    <cs:fillRef idx="0">
      <cs:styleClr val="auto"/>
    </cs:fillRef>
    <cs:effectRef idx="0"/>
    <cs:fontRef idx="minor">
      <a:schemeClr val="tx1"/>
    </cs:fontRef>
    <cs:spPr>
      <a:solidFill>
        <a:schemeClr val="phClr"/>
      </a:solidFill>
      <a:ln>
        <a:solidFill>
          <a:schemeClr val="phClr"/>
        </a:solidFill>
      </a:ln>
    </cs:spPr>
  </cs:dataPoint>
  <cs:dataPoint3D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lt1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ln w="9525">
        <a:solidFill>
          <a:schemeClr val="tx1">
            <a:lumMod val="15000"/>
            <a:lumOff val="85000"/>
          </a:schemeClr>
        </a:solidFill>
      </a:ln>
    </cs:spPr>
    <cs:defRPr sz="9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</cs:dropLine>
  <cs:errorBar>
    <cs:lnRef idx="0"/>
    <cs:fillRef idx="0"/>
    <cs:effectRef idx="0"/>
    <cs:fontRef idx="minor">
      <a:schemeClr val="tx1"/>
    </cs:fontRef>
  </cs:errorBar>
  <cs:floor>
    <cs:lnRef idx="0"/>
    <cs:fillRef idx="0"/>
    <cs:effectRef idx="0"/>
    <cs:fontRef idx="minor">
      <a:schemeClr val="tx1"/>
    </cs:fontRef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>
        <a:solidFill>
          <a:schemeClr val="tx1">
            <a:lumMod val="15000"/>
            <a:lumOff val="85000"/>
            <a:lumOff val="10000"/>
          </a:schemeClr>
        </a:solidFill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/>
    <cs:bodyPr rot="-60000000" vert="horz"/>
  </cs:seriesAxis>
  <cs:seriesLine>
    <cs:lnRef idx="0"/>
    <cs:fillRef idx="0"/>
    <cs:effectRef idx="0"/>
    <cs:fontRef idx="minor">
      <a:schemeClr val="tx1"/>
    </cs:fontRef>
    <cs:spPr>
      <a:ln w="9525" cap="flat">
        <a:solidFill>
          <a:srgbClr val="D9D9D9"/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  <cs:bodyPr rot="0" vert="horz"/>
  </cs:title>
  <cs:trendline>
    <cs:lnRef idx="0"/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  <cs:bodyPr rot="-60000000" vert="horz"/>
  </cs:valueAxis>
  <cs:wall>
    <cs:lnRef idx="0"/>
    <cs:fillRef idx="0"/>
    <cs:effectRef idx="0"/>
    <cs:fontRef idx="minor">
      <a:schemeClr val="tx1"/>
    </cs:fontRef>
  </cs:wall>
</cs:chartStyle>
</file>

<file path=xl/charts/style10.xml><?xml version="1.0" encoding="utf-8"?>
<cs:chartStyle xmlns:cs="http://schemas.microsoft.com/office/drawing/2012/chartStyle" xmlns:a="http://schemas.openxmlformats.org/drawingml/2006/main" id="40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  <cs:bodyPr rot="-60000000" vert="horz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65000"/>
        <a:lumOff val="35000"/>
      </a:schemeClr>
    </cs:fontRef>
    <cs:defRPr sz="900"/>
  </cs:dataLabel>
  <cs:dataLabelCallout>
    <cs:lnRef idx="0"/>
    <cs:fillRef idx="0"/>
    <cs:effectRef idx="0"/>
    <cs:fontRef idx="minor">
      <a:schemeClr val="tx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>
      <cs:styleClr val="auto"/>
    </cs:lnRef>
    <cs:fillRef idx="0">
      <cs:styleClr val="auto"/>
    </cs:fillRef>
    <cs:effectRef idx="0"/>
    <cs:fontRef idx="minor">
      <a:schemeClr val="tx1"/>
    </cs:fontRef>
    <cs:spPr>
      <a:solidFill>
        <a:schemeClr val="phClr"/>
      </a:solidFill>
      <a:ln>
        <a:solidFill>
          <a:schemeClr val="phClr"/>
        </a:solidFill>
      </a:ln>
    </cs:spPr>
  </cs:dataPoint>
  <cs:dataPoint3D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lt1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ln w="9525">
        <a:solidFill>
          <a:schemeClr val="tx1">
            <a:lumMod val="15000"/>
            <a:lumOff val="85000"/>
          </a:schemeClr>
        </a:solidFill>
      </a:ln>
    </cs:spPr>
    <cs:defRPr sz="9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</cs:dropLine>
  <cs:errorBar>
    <cs:lnRef idx="0"/>
    <cs:fillRef idx="0"/>
    <cs:effectRef idx="0"/>
    <cs:fontRef idx="minor">
      <a:schemeClr val="tx1"/>
    </cs:fontRef>
  </cs:errorBar>
  <cs:floor>
    <cs:lnRef idx="0"/>
    <cs:fillRef idx="0"/>
    <cs:effectRef idx="0"/>
    <cs:fontRef idx="minor">
      <a:schemeClr val="tx1"/>
    </cs:fontRef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>
        <a:solidFill>
          <a:schemeClr val="tx1">
            <a:lumMod val="15000"/>
            <a:lumOff val="85000"/>
            <a:lumOff val="10000"/>
          </a:schemeClr>
        </a:solidFill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/>
    <cs:bodyPr rot="-60000000" vert="horz"/>
  </cs:seriesAxis>
  <cs:seriesLine>
    <cs:lnRef idx="0"/>
    <cs:fillRef idx="0"/>
    <cs:effectRef idx="0"/>
    <cs:fontRef idx="minor">
      <a:schemeClr val="tx1"/>
    </cs:fontRef>
    <cs:spPr>
      <a:ln w="9525" cap="flat">
        <a:solidFill>
          <a:srgbClr val="D9D9D9"/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  <cs:bodyPr rot="0" vert="horz"/>
  </cs:title>
  <cs:trendline>
    <cs:lnRef idx="0"/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  <cs:bodyPr rot="-60000000" vert="horz"/>
  </cs:valueAxis>
  <cs:wall>
    <cs:lnRef idx="0"/>
    <cs:fillRef idx="0"/>
    <cs:effectRef idx="0"/>
    <cs:fontRef idx="minor">
      <a:schemeClr val="tx1"/>
    </cs:fontRef>
  </cs:wall>
</cs:chartStyle>
</file>

<file path=xl/charts/style11.xml><?xml version="1.0" encoding="utf-8"?>
<cs:chartStyle xmlns:cs="http://schemas.microsoft.com/office/drawing/2012/chartStyle" xmlns:a="http://schemas.openxmlformats.org/drawingml/2006/main" id="40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  <cs:bodyPr rot="-60000000" vert="horz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65000"/>
        <a:lumOff val="35000"/>
      </a:schemeClr>
    </cs:fontRef>
    <cs:defRPr sz="900"/>
  </cs:dataLabel>
  <cs:dataLabelCallout>
    <cs:lnRef idx="0"/>
    <cs:fillRef idx="0"/>
    <cs:effectRef idx="0"/>
    <cs:fontRef idx="minor">
      <a:schemeClr val="tx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>
      <cs:styleClr val="auto"/>
    </cs:lnRef>
    <cs:fillRef idx="0">
      <cs:styleClr val="auto"/>
    </cs:fillRef>
    <cs:effectRef idx="0"/>
    <cs:fontRef idx="minor">
      <a:schemeClr val="tx1"/>
    </cs:fontRef>
    <cs:spPr>
      <a:solidFill>
        <a:schemeClr val="phClr"/>
      </a:solidFill>
      <a:ln>
        <a:solidFill>
          <a:schemeClr val="phClr"/>
        </a:solidFill>
      </a:ln>
    </cs:spPr>
  </cs:dataPoint>
  <cs:dataPoint3D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lt1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ln w="9525">
        <a:solidFill>
          <a:schemeClr val="tx1">
            <a:lumMod val="15000"/>
            <a:lumOff val="85000"/>
          </a:schemeClr>
        </a:solidFill>
      </a:ln>
    </cs:spPr>
    <cs:defRPr sz="9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</cs:dropLine>
  <cs:errorBar>
    <cs:lnRef idx="0"/>
    <cs:fillRef idx="0"/>
    <cs:effectRef idx="0"/>
    <cs:fontRef idx="minor">
      <a:schemeClr val="tx1"/>
    </cs:fontRef>
  </cs:errorBar>
  <cs:floor>
    <cs:lnRef idx="0"/>
    <cs:fillRef idx="0"/>
    <cs:effectRef idx="0"/>
    <cs:fontRef idx="minor">
      <a:schemeClr val="tx1"/>
    </cs:fontRef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>
        <a:solidFill>
          <a:schemeClr val="tx1">
            <a:lumMod val="15000"/>
            <a:lumOff val="85000"/>
            <a:lumOff val="10000"/>
          </a:schemeClr>
        </a:solidFill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/>
    <cs:bodyPr rot="-60000000" vert="horz"/>
  </cs:seriesAxis>
  <cs:seriesLine>
    <cs:lnRef idx="0"/>
    <cs:fillRef idx="0"/>
    <cs:effectRef idx="0"/>
    <cs:fontRef idx="minor">
      <a:schemeClr val="tx1"/>
    </cs:fontRef>
    <cs:spPr>
      <a:ln w="9525" cap="flat">
        <a:solidFill>
          <a:srgbClr val="D9D9D9"/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  <cs:bodyPr rot="0" vert="horz"/>
  </cs:title>
  <cs:trendline>
    <cs:lnRef idx="0"/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  <cs:bodyPr rot="-60000000" vert="horz"/>
  </cs:valueAxis>
  <cs:wall>
    <cs:lnRef idx="0"/>
    <cs:fillRef idx="0"/>
    <cs:effectRef idx="0"/>
    <cs:fontRef idx="minor">
      <a:schemeClr val="tx1"/>
    </cs:fontRef>
  </cs:wall>
</cs:chartStyle>
</file>

<file path=xl/charts/style12.xml><?xml version="1.0" encoding="utf-8"?>
<cs:chartStyle xmlns:cs="http://schemas.microsoft.com/office/drawing/2012/chartStyle" xmlns:a="http://schemas.openxmlformats.org/drawingml/2006/main" id="40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  <cs:bodyPr rot="-60000000" vert="horz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65000"/>
        <a:lumOff val="35000"/>
      </a:schemeClr>
    </cs:fontRef>
    <cs:defRPr sz="900"/>
  </cs:dataLabel>
  <cs:dataLabelCallout>
    <cs:lnRef idx="0"/>
    <cs:fillRef idx="0"/>
    <cs:effectRef idx="0"/>
    <cs:fontRef idx="minor">
      <a:schemeClr val="tx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>
      <cs:styleClr val="auto"/>
    </cs:lnRef>
    <cs:fillRef idx="0">
      <cs:styleClr val="auto"/>
    </cs:fillRef>
    <cs:effectRef idx="0"/>
    <cs:fontRef idx="minor">
      <a:schemeClr val="tx1"/>
    </cs:fontRef>
    <cs:spPr>
      <a:solidFill>
        <a:schemeClr val="phClr"/>
      </a:solidFill>
      <a:ln>
        <a:solidFill>
          <a:schemeClr val="phClr"/>
        </a:solidFill>
      </a:ln>
    </cs:spPr>
  </cs:dataPoint>
  <cs:dataPoint3D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lt1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ln w="9525">
        <a:solidFill>
          <a:schemeClr val="tx1">
            <a:lumMod val="15000"/>
            <a:lumOff val="85000"/>
          </a:schemeClr>
        </a:solidFill>
      </a:ln>
    </cs:spPr>
    <cs:defRPr sz="9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</cs:dropLine>
  <cs:errorBar>
    <cs:lnRef idx="0"/>
    <cs:fillRef idx="0"/>
    <cs:effectRef idx="0"/>
    <cs:fontRef idx="minor">
      <a:schemeClr val="tx1"/>
    </cs:fontRef>
  </cs:errorBar>
  <cs:floor>
    <cs:lnRef idx="0"/>
    <cs:fillRef idx="0"/>
    <cs:effectRef idx="0"/>
    <cs:fontRef idx="minor">
      <a:schemeClr val="tx1"/>
    </cs:fontRef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>
        <a:solidFill>
          <a:schemeClr val="tx1">
            <a:lumMod val="15000"/>
            <a:lumOff val="85000"/>
            <a:lumOff val="10000"/>
          </a:schemeClr>
        </a:solidFill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/>
    <cs:bodyPr rot="-60000000" vert="horz"/>
  </cs:seriesAxis>
  <cs:seriesLine>
    <cs:lnRef idx="0"/>
    <cs:fillRef idx="0"/>
    <cs:effectRef idx="0"/>
    <cs:fontRef idx="minor">
      <a:schemeClr val="tx1"/>
    </cs:fontRef>
    <cs:spPr>
      <a:ln w="9525" cap="flat">
        <a:solidFill>
          <a:srgbClr val="D9D9D9"/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  <cs:bodyPr rot="0" vert="horz"/>
  </cs:title>
  <cs:trendline>
    <cs:lnRef idx="0"/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  <cs:bodyPr rot="-60000000" vert="horz"/>
  </cs:valueAxis>
  <cs:wall>
    <cs:lnRef idx="0"/>
    <cs:fillRef idx="0"/>
    <cs:effectRef idx="0"/>
    <cs:fontRef idx="minor">
      <a:schemeClr val="tx1"/>
    </cs:fontRef>
  </cs:wall>
</cs:chartStyle>
</file>

<file path=xl/charts/style13.xml><?xml version="1.0" encoding="utf-8"?>
<cs:chartStyle xmlns:cs="http://schemas.microsoft.com/office/drawing/2012/chartStyle" xmlns:a="http://schemas.openxmlformats.org/drawingml/2006/main" id="40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/>
  </cs:chartArea>
  <cs:dataLabel>
    <cs:lnRef idx="0"/>
    <cs:fillRef idx="0"/>
    <cs:effectRef idx="0"/>
    <cs:fontRef idx="minor">
      <a:schemeClr val="tx1">
        <a:lumMod val="65000"/>
        <a:lumOff val="35000"/>
      </a:schemeClr>
    </cs:fontRef>
    <cs:defRPr sz="9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>
      <cs:styleClr val="auto"/>
    </cs:lnRef>
    <cs:fillRef idx="0">
      <cs:styleClr val="auto"/>
    </cs:fillRef>
    <cs:effectRef idx="0"/>
    <cs:fontRef idx="minor">
      <a:schemeClr val="tx1"/>
    </cs:fontRef>
    <cs:spPr>
      <a:solidFill>
        <a:schemeClr val="phClr"/>
      </a:solidFill>
      <a:ln>
        <a:solidFill>
          <a:schemeClr val="phClr"/>
        </a:solidFill>
      </a:ln>
    </cs:spPr>
  </cs:dataPoint>
  <cs:dataPoint3D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lt1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ln w="9525">
        <a:solidFill>
          <a:schemeClr val="tx1">
            <a:lumMod val="15000"/>
            <a:lumOff val="85000"/>
          </a:schemeClr>
        </a:solidFill>
      </a:ln>
    </cs:spPr>
    <cs:defRPr sz="9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/>
  </cs:seriesAxis>
  <cs:seriesLine>
    <cs:lnRef idx="0"/>
    <cs:fillRef idx="0"/>
    <cs:effectRef idx="0"/>
    <cs:fontRef idx="minor">
      <a:schemeClr val="tx1"/>
    </cs:fontRef>
    <cs:spPr>
      <a:ln w="9525" cap="flat">
        <a:solidFill>
          <a:srgbClr val="D9D9D9"/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/>
  </cs:valueAxis>
  <cs:wall>
    <cs:lnRef idx="0"/>
    <cs:fillRef idx="0"/>
    <cs:effectRef idx="0"/>
    <cs:fontRef idx="minor">
      <a:schemeClr val="tx1"/>
    </cs:fontRef>
  </cs:wall>
</cs:chartStyle>
</file>

<file path=xl/charts/style14.xml><?xml version="1.0" encoding="utf-8"?>
<cs:chartStyle xmlns:cs="http://schemas.microsoft.com/office/drawing/2012/chartStyle" xmlns:a="http://schemas.openxmlformats.org/drawingml/2006/main" id="40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/>
  </cs:chartArea>
  <cs:dataLabel>
    <cs:lnRef idx="0"/>
    <cs:fillRef idx="0"/>
    <cs:effectRef idx="0"/>
    <cs:fontRef idx="minor">
      <a:schemeClr val="tx1">
        <a:lumMod val="65000"/>
        <a:lumOff val="35000"/>
      </a:schemeClr>
    </cs:fontRef>
    <cs:defRPr sz="9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>
      <cs:styleClr val="auto"/>
    </cs:lnRef>
    <cs:fillRef idx="0">
      <cs:styleClr val="auto"/>
    </cs:fillRef>
    <cs:effectRef idx="0"/>
    <cs:fontRef idx="minor">
      <a:schemeClr val="tx1"/>
    </cs:fontRef>
    <cs:spPr>
      <a:solidFill>
        <a:schemeClr val="phClr"/>
      </a:solidFill>
      <a:ln>
        <a:solidFill>
          <a:schemeClr val="phClr"/>
        </a:solidFill>
      </a:ln>
    </cs:spPr>
  </cs:dataPoint>
  <cs:dataPoint3D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lt1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ln w="9525">
        <a:solidFill>
          <a:schemeClr val="tx1">
            <a:lumMod val="15000"/>
            <a:lumOff val="85000"/>
          </a:schemeClr>
        </a:solidFill>
      </a:ln>
    </cs:spPr>
    <cs:defRPr sz="9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/>
  </cs:seriesAxis>
  <cs:seriesLine>
    <cs:lnRef idx="0"/>
    <cs:fillRef idx="0"/>
    <cs:effectRef idx="0"/>
    <cs:fontRef idx="minor">
      <a:schemeClr val="tx1"/>
    </cs:fontRef>
    <cs:spPr>
      <a:ln w="9525" cap="flat">
        <a:solidFill>
          <a:srgbClr val="D9D9D9"/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/>
  </cs:valueAxis>
  <cs:wall>
    <cs:lnRef idx="0"/>
    <cs:fillRef idx="0"/>
    <cs:effectRef idx="0"/>
    <cs:fontRef idx="minor">
      <a:schemeClr val="tx1"/>
    </cs:fontRef>
  </cs:wall>
</cs:chartStyle>
</file>

<file path=xl/charts/style15.xml><?xml version="1.0" encoding="utf-8"?>
<cs:chartStyle xmlns:cs="http://schemas.microsoft.com/office/drawing/2012/chartStyle" xmlns:a="http://schemas.openxmlformats.org/drawingml/2006/main" id="40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/>
  </cs:chartArea>
  <cs:dataLabel>
    <cs:lnRef idx="0"/>
    <cs:fillRef idx="0"/>
    <cs:effectRef idx="0"/>
    <cs:fontRef idx="minor">
      <a:schemeClr val="tx1">
        <a:lumMod val="65000"/>
        <a:lumOff val="35000"/>
      </a:schemeClr>
    </cs:fontRef>
    <cs:defRPr sz="9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>
      <cs:styleClr val="auto"/>
    </cs:lnRef>
    <cs:fillRef idx="0">
      <cs:styleClr val="auto"/>
    </cs:fillRef>
    <cs:effectRef idx="0"/>
    <cs:fontRef idx="minor">
      <a:schemeClr val="tx1"/>
    </cs:fontRef>
    <cs:spPr>
      <a:solidFill>
        <a:schemeClr val="phClr"/>
      </a:solidFill>
      <a:ln>
        <a:solidFill>
          <a:schemeClr val="phClr"/>
        </a:solidFill>
      </a:ln>
    </cs:spPr>
  </cs:dataPoint>
  <cs:dataPoint3D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lt1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ln w="9525">
        <a:solidFill>
          <a:schemeClr val="tx1">
            <a:lumMod val="15000"/>
            <a:lumOff val="85000"/>
          </a:schemeClr>
        </a:solidFill>
      </a:ln>
    </cs:spPr>
    <cs:defRPr sz="9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/>
  </cs:seriesAxis>
  <cs:seriesLine>
    <cs:lnRef idx="0"/>
    <cs:fillRef idx="0"/>
    <cs:effectRef idx="0"/>
    <cs:fontRef idx="minor">
      <a:schemeClr val="tx1"/>
    </cs:fontRef>
    <cs:spPr>
      <a:ln w="9525" cap="flat">
        <a:solidFill>
          <a:srgbClr val="D9D9D9"/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/>
  </cs:valueAxis>
  <cs:wall>
    <cs:lnRef idx="0"/>
    <cs:fillRef idx="0"/>
    <cs:effectRef idx="0"/>
    <cs:fontRef idx="minor">
      <a:schemeClr val="tx1"/>
    </cs:fontRef>
  </cs:wall>
</cs:chartStyle>
</file>

<file path=xl/charts/style16.xml><?xml version="1.0" encoding="utf-8"?>
<cs:chartStyle xmlns:cs="http://schemas.microsoft.com/office/drawing/2012/chartStyle" xmlns:a="http://schemas.openxmlformats.org/drawingml/2006/main" id="40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/>
  </cs:chartArea>
  <cs:dataLabel>
    <cs:lnRef idx="0"/>
    <cs:fillRef idx="0"/>
    <cs:effectRef idx="0"/>
    <cs:fontRef idx="minor">
      <a:schemeClr val="tx1">
        <a:lumMod val="65000"/>
        <a:lumOff val="35000"/>
      </a:schemeClr>
    </cs:fontRef>
    <cs:defRPr sz="9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>
      <cs:styleClr val="auto"/>
    </cs:lnRef>
    <cs:fillRef idx="0">
      <cs:styleClr val="auto"/>
    </cs:fillRef>
    <cs:effectRef idx="0"/>
    <cs:fontRef idx="minor">
      <a:schemeClr val="tx1"/>
    </cs:fontRef>
    <cs:spPr>
      <a:solidFill>
        <a:schemeClr val="phClr"/>
      </a:solidFill>
      <a:ln>
        <a:solidFill>
          <a:schemeClr val="phClr"/>
        </a:solidFill>
      </a:ln>
    </cs:spPr>
  </cs:dataPoint>
  <cs:dataPoint3D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lt1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ln w="9525">
        <a:solidFill>
          <a:schemeClr val="tx1">
            <a:lumMod val="15000"/>
            <a:lumOff val="85000"/>
          </a:schemeClr>
        </a:solidFill>
      </a:ln>
    </cs:spPr>
    <cs:defRPr sz="9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/>
  </cs:seriesAxis>
  <cs:seriesLine>
    <cs:lnRef idx="0"/>
    <cs:fillRef idx="0"/>
    <cs:effectRef idx="0"/>
    <cs:fontRef idx="minor">
      <a:schemeClr val="tx1"/>
    </cs:fontRef>
    <cs:spPr>
      <a:ln w="9525" cap="flat">
        <a:solidFill>
          <a:srgbClr val="D9D9D9"/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/>
  </cs:valueAxis>
  <cs:wall>
    <cs:lnRef idx="0"/>
    <cs:fillRef idx="0"/>
    <cs:effectRef idx="0"/>
    <cs:fontRef idx="minor">
      <a:schemeClr val="tx1"/>
    </cs:fontRef>
  </cs:wall>
</cs:chartStyle>
</file>

<file path=xl/charts/style17.xml><?xml version="1.0" encoding="utf-8"?>
<cs:chartStyle xmlns:cs="http://schemas.microsoft.com/office/drawing/2012/chartStyle" xmlns:a="http://schemas.openxmlformats.org/drawingml/2006/main" id="40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/>
  </cs:chartArea>
  <cs:dataLabel>
    <cs:lnRef idx="0"/>
    <cs:fillRef idx="0"/>
    <cs:effectRef idx="0"/>
    <cs:fontRef idx="minor">
      <a:schemeClr val="tx1">
        <a:lumMod val="65000"/>
        <a:lumOff val="35000"/>
      </a:schemeClr>
    </cs:fontRef>
    <cs:defRPr sz="9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>
      <cs:styleClr val="auto"/>
    </cs:lnRef>
    <cs:fillRef idx="0">
      <cs:styleClr val="auto"/>
    </cs:fillRef>
    <cs:effectRef idx="0"/>
    <cs:fontRef idx="minor">
      <a:schemeClr val="tx1"/>
    </cs:fontRef>
    <cs:spPr>
      <a:solidFill>
        <a:schemeClr val="phClr"/>
      </a:solidFill>
      <a:ln>
        <a:solidFill>
          <a:schemeClr val="phClr"/>
        </a:solidFill>
      </a:ln>
    </cs:spPr>
  </cs:dataPoint>
  <cs:dataPoint3D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lt1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ln w="9525">
        <a:solidFill>
          <a:schemeClr val="tx1">
            <a:lumMod val="15000"/>
            <a:lumOff val="85000"/>
          </a:schemeClr>
        </a:solidFill>
      </a:ln>
    </cs:spPr>
    <cs:defRPr sz="9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/>
  </cs:seriesAxis>
  <cs:seriesLine>
    <cs:lnRef idx="0"/>
    <cs:fillRef idx="0"/>
    <cs:effectRef idx="0"/>
    <cs:fontRef idx="minor">
      <a:schemeClr val="tx1"/>
    </cs:fontRef>
    <cs:spPr>
      <a:ln w="9525" cap="flat">
        <a:solidFill>
          <a:srgbClr val="D9D9D9"/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/>
  </cs:valueAxis>
  <cs:wall>
    <cs:lnRef idx="0"/>
    <cs:fillRef idx="0"/>
    <cs:effectRef idx="0"/>
    <cs:fontRef idx="minor">
      <a:schemeClr val="tx1"/>
    </cs:fontRef>
  </cs:wall>
</cs:chartStyle>
</file>

<file path=xl/charts/style18.xml><?xml version="1.0" encoding="utf-8"?>
<cs:chartStyle xmlns:cs="http://schemas.microsoft.com/office/drawing/2012/chartStyle" xmlns:a="http://schemas.openxmlformats.org/drawingml/2006/main" id="40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/>
  </cs:chartArea>
  <cs:dataLabel>
    <cs:lnRef idx="0"/>
    <cs:fillRef idx="0"/>
    <cs:effectRef idx="0"/>
    <cs:fontRef idx="minor">
      <a:schemeClr val="tx1">
        <a:lumMod val="65000"/>
        <a:lumOff val="35000"/>
      </a:schemeClr>
    </cs:fontRef>
    <cs:defRPr sz="9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>
      <cs:styleClr val="auto"/>
    </cs:lnRef>
    <cs:fillRef idx="0">
      <cs:styleClr val="auto"/>
    </cs:fillRef>
    <cs:effectRef idx="0"/>
    <cs:fontRef idx="minor">
      <a:schemeClr val="tx1"/>
    </cs:fontRef>
    <cs:spPr>
      <a:solidFill>
        <a:schemeClr val="phClr"/>
      </a:solidFill>
      <a:ln>
        <a:solidFill>
          <a:schemeClr val="phClr"/>
        </a:solidFill>
      </a:ln>
    </cs:spPr>
  </cs:dataPoint>
  <cs:dataPoint3D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lt1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ln w="9525">
        <a:solidFill>
          <a:schemeClr val="tx1">
            <a:lumMod val="15000"/>
            <a:lumOff val="85000"/>
          </a:schemeClr>
        </a:solidFill>
      </a:ln>
    </cs:spPr>
    <cs:defRPr sz="9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/>
  </cs:seriesAxis>
  <cs:seriesLine>
    <cs:lnRef idx="0"/>
    <cs:fillRef idx="0"/>
    <cs:effectRef idx="0"/>
    <cs:fontRef idx="minor">
      <a:schemeClr val="tx1"/>
    </cs:fontRef>
    <cs:spPr>
      <a:ln w="9525" cap="flat">
        <a:solidFill>
          <a:srgbClr val="D9D9D9"/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/>
  </cs:valueAxis>
  <cs:wall>
    <cs:lnRef idx="0"/>
    <cs:fillRef idx="0"/>
    <cs:effectRef idx="0"/>
    <cs:fontRef idx="minor">
      <a:schemeClr val="tx1"/>
    </cs:fontRef>
  </cs:wall>
</cs:chartStyle>
</file>

<file path=xl/charts/style19.xml><?xml version="1.0" encoding="utf-8"?>
<cs:chartStyle xmlns:cs="http://schemas.microsoft.com/office/drawing/2012/chartStyle" xmlns:a="http://schemas.openxmlformats.org/drawingml/2006/main" id="40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/>
  </cs:chartArea>
  <cs:dataLabel>
    <cs:lnRef idx="0"/>
    <cs:fillRef idx="0"/>
    <cs:effectRef idx="0"/>
    <cs:fontRef idx="minor">
      <a:schemeClr val="tx1">
        <a:lumMod val="65000"/>
        <a:lumOff val="35000"/>
      </a:schemeClr>
    </cs:fontRef>
    <cs:defRPr sz="9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>
      <cs:styleClr val="auto"/>
    </cs:lnRef>
    <cs:fillRef idx="0">
      <cs:styleClr val="auto"/>
    </cs:fillRef>
    <cs:effectRef idx="0"/>
    <cs:fontRef idx="minor">
      <a:schemeClr val="tx1"/>
    </cs:fontRef>
    <cs:spPr>
      <a:solidFill>
        <a:schemeClr val="phClr"/>
      </a:solidFill>
      <a:ln>
        <a:solidFill>
          <a:schemeClr val="phClr"/>
        </a:solidFill>
      </a:ln>
    </cs:spPr>
  </cs:dataPoint>
  <cs:dataPoint3D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lt1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ln w="9525">
        <a:solidFill>
          <a:schemeClr val="tx1">
            <a:lumMod val="15000"/>
            <a:lumOff val="85000"/>
          </a:schemeClr>
        </a:solidFill>
      </a:ln>
    </cs:spPr>
    <cs:defRPr sz="9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/>
  </cs:seriesAxis>
  <cs:seriesLine>
    <cs:lnRef idx="0"/>
    <cs:fillRef idx="0"/>
    <cs:effectRef idx="0"/>
    <cs:fontRef idx="minor">
      <a:schemeClr val="tx1"/>
    </cs:fontRef>
    <cs:spPr>
      <a:ln w="9525" cap="flat">
        <a:solidFill>
          <a:srgbClr val="D9D9D9"/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/>
  </cs:valueAxis>
  <cs:wall>
    <cs:lnRef idx="0"/>
    <cs:fillRef idx="0"/>
    <cs:effectRef idx="0"/>
    <cs:fontRef idx="minor">
      <a:schemeClr val="tx1"/>
    </cs:fontRef>
  </cs:wall>
</cs:chartStyle>
</file>

<file path=xl/charts/style2.xml><?xml version="1.0" encoding="utf-8"?>
<cs:chartStyle xmlns:cs="http://schemas.microsoft.com/office/drawing/2012/chartStyle" xmlns:a="http://schemas.openxmlformats.org/drawingml/2006/main" id="40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  <cs:bodyPr rot="-60000000" vert="horz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65000"/>
        <a:lumOff val="35000"/>
      </a:schemeClr>
    </cs:fontRef>
    <cs:defRPr sz="900"/>
  </cs:dataLabel>
  <cs:dataLabelCallout>
    <cs:lnRef idx="0"/>
    <cs:fillRef idx="0"/>
    <cs:effectRef idx="0"/>
    <cs:fontRef idx="minor">
      <a:schemeClr val="tx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>
      <cs:styleClr val="auto"/>
    </cs:lnRef>
    <cs:fillRef idx="0">
      <cs:styleClr val="auto"/>
    </cs:fillRef>
    <cs:effectRef idx="0"/>
    <cs:fontRef idx="minor">
      <a:schemeClr val="tx1"/>
    </cs:fontRef>
    <cs:spPr>
      <a:solidFill>
        <a:schemeClr val="phClr"/>
      </a:solidFill>
      <a:ln>
        <a:solidFill>
          <a:schemeClr val="phClr"/>
        </a:solidFill>
      </a:ln>
    </cs:spPr>
  </cs:dataPoint>
  <cs:dataPoint3D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lt1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ln w="9525">
        <a:solidFill>
          <a:schemeClr val="tx1">
            <a:lumMod val="15000"/>
            <a:lumOff val="85000"/>
          </a:schemeClr>
        </a:solidFill>
      </a:ln>
    </cs:spPr>
    <cs:defRPr sz="9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</cs:dropLine>
  <cs:errorBar>
    <cs:lnRef idx="0"/>
    <cs:fillRef idx="0"/>
    <cs:effectRef idx="0"/>
    <cs:fontRef idx="minor">
      <a:schemeClr val="tx1"/>
    </cs:fontRef>
  </cs:errorBar>
  <cs:floor>
    <cs:lnRef idx="0"/>
    <cs:fillRef idx="0"/>
    <cs:effectRef idx="0"/>
    <cs:fontRef idx="minor">
      <a:schemeClr val="tx1"/>
    </cs:fontRef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>
        <a:solidFill>
          <a:schemeClr val="tx1">
            <a:lumMod val="15000"/>
            <a:lumOff val="85000"/>
            <a:lumOff val="10000"/>
          </a:schemeClr>
        </a:solidFill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/>
    <cs:bodyPr rot="-60000000" vert="horz"/>
  </cs:seriesAxis>
  <cs:seriesLine>
    <cs:lnRef idx="0"/>
    <cs:fillRef idx="0"/>
    <cs:effectRef idx="0"/>
    <cs:fontRef idx="minor">
      <a:schemeClr val="tx1"/>
    </cs:fontRef>
    <cs:spPr>
      <a:ln w="9525" cap="flat">
        <a:solidFill>
          <a:srgbClr val="D9D9D9"/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  <cs:bodyPr rot="0" vert="horz"/>
  </cs:title>
  <cs:trendline>
    <cs:lnRef idx="0"/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  <cs:bodyPr rot="-60000000" vert="horz"/>
  </cs:valueAxis>
  <cs:wall>
    <cs:lnRef idx="0"/>
    <cs:fillRef idx="0"/>
    <cs:effectRef idx="0"/>
    <cs:fontRef idx="minor">
      <a:schemeClr val="tx1"/>
    </cs:fontRef>
  </cs:wall>
</cs:chartStyle>
</file>

<file path=xl/charts/style20.xml><?xml version="1.0" encoding="utf-8"?>
<cs:chartStyle xmlns:cs="http://schemas.microsoft.com/office/drawing/2012/chartStyle" xmlns:a="http://schemas.openxmlformats.org/drawingml/2006/main" id="40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/>
  </cs:chartArea>
  <cs:dataLabel>
    <cs:lnRef idx="0"/>
    <cs:fillRef idx="0"/>
    <cs:effectRef idx="0"/>
    <cs:fontRef idx="minor">
      <a:schemeClr val="tx1">
        <a:lumMod val="65000"/>
        <a:lumOff val="35000"/>
      </a:schemeClr>
    </cs:fontRef>
    <cs:defRPr sz="9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>
      <cs:styleClr val="auto"/>
    </cs:lnRef>
    <cs:fillRef idx="0">
      <cs:styleClr val="auto"/>
    </cs:fillRef>
    <cs:effectRef idx="0"/>
    <cs:fontRef idx="minor">
      <a:schemeClr val="tx1"/>
    </cs:fontRef>
    <cs:spPr>
      <a:solidFill>
        <a:schemeClr val="phClr"/>
      </a:solidFill>
      <a:ln>
        <a:solidFill>
          <a:schemeClr val="phClr"/>
        </a:solidFill>
      </a:ln>
    </cs:spPr>
  </cs:dataPoint>
  <cs:dataPoint3D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lt1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ln w="9525">
        <a:solidFill>
          <a:schemeClr val="tx1">
            <a:lumMod val="15000"/>
            <a:lumOff val="85000"/>
          </a:schemeClr>
        </a:solidFill>
      </a:ln>
    </cs:spPr>
    <cs:defRPr sz="9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/>
  </cs:seriesAxis>
  <cs:seriesLine>
    <cs:lnRef idx="0"/>
    <cs:fillRef idx="0"/>
    <cs:effectRef idx="0"/>
    <cs:fontRef idx="minor">
      <a:schemeClr val="tx1"/>
    </cs:fontRef>
    <cs:spPr>
      <a:ln w="9525" cap="flat">
        <a:solidFill>
          <a:srgbClr val="D9D9D9"/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/>
  </cs:valueAxis>
  <cs:wall>
    <cs:lnRef idx="0"/>
    <cs:fillRef idx="0"/>
    <cs:effectRef idx="0"/>
    <cs:fontRef idx="minor">
      <a:schemeClr val="tx1"/>
    </cs:fontRef>
  </cs:wall>
</cs:chartStyle>
</file>

<file path=xl/charts/style21.xml><?xml version="1.0" encoding="utf-8"?>
<cs:chartStyle xmlns:cs="http://schemas.microsoft.com/office/drawing/2012/chartStyle" xmlns:a="http://schemas.openxmlformats.org/drawingml/2006/main" id="40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/>
  </cs:chartArea>
  <cs:dataLabel>
    <cs:lnRef idx="0"/>
    <cs:fillRef idx="0"/>
    <cs:effectRef idx="0"/>
    <cs:fontRef idx="minor">
      <a:schemeClr val="tx1">
        <a:lumMod val="65000"/>
        <a:lumOff val="35000"/>
      </a:schemeClr>
    </cs:fontRef>
    <cs:defRPr sz="9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>
      <cs:styleClr val="auto"/>
    </cs:lnRef>
    <cs:fillRef idx="0">
      <cs:styleClr val="auto"/>
    </cs:fillRef>
    <cs:effectRef idx="0"/>
    <cs:fontRef idx="minor">
      <a:schemeClr val="tx1"/>
    </cs:fontRef>
    <cs:spPr>
      <a:solidFill>
        <a:schemeClr val="phClr"/>
      </a:solidFill>
      <a:ln>
        <a:solidFill>
          <a:schemeClr val="phClr"/>
        </a:solidFill>
      </a:ln>
    </cs:spPr>
  </cs:dataPoint>
  <cs:dataPoint3D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lt1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ln w="9525">
        <a:solidFill>
          <a:schemeClr val="tx1">
            <a:lumMod val="15000"/>
            <a:lumOff val="85000"/>
          </a:schemeClr>
        </a:solidFill>
      </a:ln>
    </cs:spPr>
    <cs:defRPr sz="9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/>
  </cs:seriesAxis>
  <cs:seriesLine>
    <cs:lnRef idx="0"/>
    <cs:fillRef idx="0"/>
    <cs:effectRef idx="0"/>
    <cs:fontRef idx="minor">
      <a:schemeClr val="tx1"/>
    </cs:fontRef>
    <cs:spPr>
      <a:ln w="9525" cap="flat">
        <a:solidFill>
          <a:srgbClr val="D9D9D9"/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/>
  </cs:valueAxis>
  <cs:wall>
    <cs:lnRef idx="0"/>
    <cs:fillRef idx="0"/>
    <cs:effectRef idx="0"/>
    <cs:fontRef idx="minor">
      <a:schemeClr val="tx1"/>
    </cs:fontRef>
  </cs:wall>
</cs:chartStyle>
</file>

<file path=xl/charts/style22.xml><?xml version="1.0" encoding="utf-8"?>
<cs:chartStyle xmlns:cs="http://schemas.microsoft.com/office/drawing/2012/chartStyle" xmlns:a="http://schemas.openxmlformats.org/drawingml/2006/main" id="40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/>
  </cs:chartArea>
  <cs:dataLabel>
    <cs:lnRef idx="0"/>
    <cs:fillRef idx="0"/>
    <cs:effectRef idx="0"/>
    <cs:fontRef idx="minor">
      <a:schemeClr val="tx1">
        <a:lumMod val="65000"/>
        <a:lumOff val="35000"/>
      </a:schemeClr>
    </cs:fontRef>
    <cs:defRPr sz="9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>
      <cs:styleClr val="auto"/>
    </cs:lnRef>
    <cs:fillRef idx="0">
      <cs:styleClr val="auto"/>
    </cs:fillRef>
    <cs:effectRef idx="0"/>
    <cs:fontRef idx="minor">
      <a:schemeClr val="tx1"/>
    </cs:fontRef>
    <cs:spPr>
      <a:solidFill>
        <a:schemeClr val="phClr"/>
      </a:solidFill>
      <a:ln>
        <a:solidFill>
          <a:schemeClr val="phClr"/>
        </a:solidFill>
      </a:ln>
    </cs:spPr>
  </cs:dataPoint>
  <cs:dataPoint3D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lt1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ln w="9525">
        <a:solidFill>
          <a:schemeClr val="tx1">
            <a:lumMod val="15000"/>
            <a:lumOff val="85000"/>
          </a:schemeClr>
        </a:solidFill>
      </a:ln>
    </cs:spPr>
    <cs:defRPr sz="9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/>
  </cs:seriesAxis>
  <cs:seriesLine>
    <cs:lnRef idx="0"/>
    <cs:fillRef idx="0"/>
    <cs:effectRef idx="0"/>
    <cs:fontRef idx="minor">
      <a:schemeClr val="tx1"/>
    </cs:fontRef>
    <cs:spPr>
      <a:ln w="9525" cap="flat">
        <a:solidFill>
          <a:srgbClr val="D9D9D9"/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/>
  </cs:valueAxis>
  <cs:wall>
    <cs:lnRef idx="0"/>
    <cs:fillRef idx="0"/>
    <cs:effectRef idx="0"/>
    <cs:fontRef idx="minor">
      <a:schemeClr val="tx1"/>
    </cs:fontRef>
  </cs:wall>
</cs:chartStyle>
</file>

<file path=xl/charts/style23.xml><?xml version="1.0" encoding="utf-8"?>
<cs:chartStyle xmlns:cs="http://schemas.microsoft.com/office/drawing/2012/chartStyle" xmlns:a="http://schemas.openxmlformats.org/drawingml/2006/main" id="40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/>
  </cs:chartArea>
  <cs:dataLabel>
    <cs:lnRef idx="0"/>
    <cs:fillRef idx="0"/>
    <cs:effectRef idx="0"/>
    <cs:fontRef idx="minor">
      <a:schemeClr val="tx1">
        <a:lumMod val="65000"/>
        <a:lumOff val="35000"/>
      </a:schemeClr>
    </cs:fontRef>
    <cs:defRPr sz="9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>
      <cs:styleClr val="auto"/>
    </cs:lnRef>
    <cs:fillRef idx="0">
      <cs:styleClr val="auto"/>
    </cs:fillRef>
    <cs:effectRef idx="0"/>
    <cs:fontRef idx="minor">
      <a:schemeClr val="tx1"/>
    </cs:fontRef>
    <cs:spPr>
      <a:solidFill>
        <a:schemeClr val="phClr"/>
      </a:solidFill>
      <a:ln>
        <a:solidFill>
          <a:schemeClr val="phClr"/>
        </a:solidFill>
      </a:ln>
    </cs:spPr>
  </cs:dataPoint>
  <cs:dataPoint3D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lt1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ln w="9525">
        <a:solidFill>
          <a:schemeClr val="tx1">
            <a:lumMod val="15000"/>
            <a:lumOff val="85000"/>
          </a:schemeClr>
        </a:solidFill>
      </a:ln>
    </cs:spPr>
    <cs:defRPr sz="9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/>
  </cs:seriesAxis>
  <cs:seriesLine>
    <cs:lnRef idx="0"/>
    <cs:fillRef idx="0"/>
    <cs:effectRef idx="0"/>
    <cs:fontRef idx="minor">
      <a:schemeClr val="tx1"/>
    </cs:fontRef>
    <cs:spPr>
      <a:ln w="9525" cap="flat">
        <a:solidFill>
          <a:srgbClr val="D9D9D9"/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/>
  </cs:valueAxis>
  <cs:wall>
    <cs:lnRef idx="0"/>
    <cs:fillRef idx="0"/>
    <cs:effectRef idx="0"/>
    <cs:fontRef idx="minor">
      <a:schemeClr val="tx1"/>
    </cs:fontRef>
  </cs:wall>
</cs:chartStyle>
</file>

<file path=xl/charts/style24.xml><?xml version="1.0" encoding="utf-8"?>
<cs:chartStyle xmlns:cs="http://schemas.microsoft.com/office/drawing/2012/chartStyle" xmlns:a="http://schemas.openxmlformats.org/drawingml/2006/main" id="40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/>
  </cs:chartArea>
  <cs:dataLabel>
    <cs:lnRef idx="0"/>
    <cs:fillRef idx="0"/>
    <cs:effectRef idx="0"/>
    <cs:fontRef idx="minor">
      <a:schemeClr val="tx1">
        <a:lumMod val="65000"/>
        <a:lumOff val="35000"/>
      </a:schemeClr>
    </cs:fontRef>
    <cs:defRPr sz="9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>
      <cs:styleClr val="auto"/>
    </cs:lnRef>
    <cs:fillRef idx="0">
      <cs:styleClr val="auto"/>
    </cs:fillRef>
    <cs:effectRef idx="0"/>
    <cs:fontRef idx="minor">
      <a:schemeClr val="tx1"/>
    </cs:fontRef>
    <cs:spPr>
      <a:solidFill>
        <a:schemeClr val="phClr"/>
      </a:solidFill>
      <a:ln>
        <a:solidFill>
          <a:schemeClr val="phClr"/>
        </a:solidFill>
      </a:ln>
    </cs:spPr>
  </cs:dataPoint>
  <cs:dataPoint3D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lt1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ln w="9525">
        <a:solidFill>
          <a:schemeClr val="tx1">
            <a:lumMod val="15000"/>
            <a:lumOff val="85000"/>
          </a:schemeClr>
        </a:solidFill>
      </a:ln>
    </cs:spPr>
    <cs:defRPr sz="9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/>
  </cs:seriesAxis>
  <cs:seriesLine>
    <cs:lnRef idx="0"/>
    <cs:fillRef idx="0"/>
    <cs:effectRef idx="0"/>
    <cs:fontRef idx="minor">
      <a:schemeClr val="tx1"/>
    </cs:fontRef>
    <cs:spPr>
      <a:ln w="9525" cap="flat">
        <a:solidFill>
          <a:srgbClr val="D9D9D9"/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/>
  </cs:valueAxis>
  <cs:wall>
    <cs:lnRef idx="0"/>
    <cs:fillRef idx="0"/>
    <cs:effectRef idx="0"/>
    <cs:fontRef idx="minor">
      <a:schemeClr val="tx1"/>
    </cs:fontRef>
  </cs:wall>
</cs:chartStyle>
</file>

<file path=xl/charts/style3.xml><?xml version="1.0" encoding="utf-8"?>
<cs:chartStyle xmlns:cs="http://schemas.microsoft.com/office/drawing/2012/chartStyle" xmlns:a="http://schemas.openxmlformats.org/drawingml/2006/main" id="40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  <cs:bodyPr rot="-60000000" vert="horz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65000"/>
        <a:lumOff val="35000"/>
      </a:schemeClr>
    </cs:fontRef>
    <cs:defRPr sz="900"/>
  </cs:dataLabel>
  <cs:dataLabelCallout>
    <cs:lnRef idx="0"/>
    <cs:fillRef idx="0"/>
    <cs:effectRef idx="0"/>
    <cs:fontRef idx="minor">
      <a:schemeClr val="tx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>
      <cs:styleClr val="auto"/>
    </cs:lnRef>
    <cs:fillRef idx="0">
      <cs:styleClr val="auto"/>
    </cs:fillRef>
    <cs:effectRef idx="0"/>
    <cs:fontRef idx="minor">
      <a:schemeClr val="tx1"/>
    </cs:fontRef>
    <cs:spPr>
      <a:solidFill>
        <a:schemeClr val="phClr"/>
      </a:solidFill>
      <a:ln>
        <a:solidFill>
          <a:schemeClr val="phClr"/>
        </a:solidFill>
      </a:ln>
    </cs:spPr>
  </cs:dataPoint>
  <cs:dataPoint3D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lt1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ln w="9525">
        <a:solidFill>
          <a:schemeClr val="tx1">
            <a:lumMod val="15000"/>
            <a:lumOff val="85000"/>
          </a:schemeClr>
        </a:solidFill>
      </a:ln>
    </cs:spPr>
    <cs:defRPr sz="9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</cs:dropLine>
  <cs:errorBar>
    <cs:lnRef idx="0"/>
    <cs:fillRef idx="0"/>
    <cs:effectRef idx="0"/>
    <cs:fontRef idx="minor">
      <a:schemeClr val="tx1"/>
    </cs:fontRef>
  </cs:errorBar>
  <cs:floor>
    <cs:lnRef idx="0"/>
    <cs:fillRef idx="0"/>
    <cs:effectRef idx="0"/>
    <cs:fontRef idx="minor">
      <a:schemeClr val="tx1"/>
    </cs:fontRef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>
        <a:solidFill>
          <a:schemeClr val="tx1">
            <a:lumMod val="15000"/>
            <a:lumOff val="85000"/>
            <a:lumOff val="10000"/>
          </a:schemeClr>
        </a:solidFill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/>
    <cs:bodyPr rot="-60000000" vert="horz"/>
  </cs:seriesAxis>
  <cs:seriesLine>
    <cs:lnRef idx="0"/>
    <cs:fillRef idx="0"/>
    <cs:effectRef idx="0"/>
    <cs:fontRef idx="minor">
      <a:schemeClr val="tx1"/>
    </cs:fontRef>
    <cs:spPr>
      <a:ln w="9525" cap="flat">
        <a:solidFill>
          <a:srgbClr val="D9D9D9"/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  <cs:bodyPr rot="0" vert="horz"/>
  </cs:title>
  <cs:trendline>
    <cs:lnRef idx="0"/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  <cs:bodyPr rot="-60000000" vert="horz"/>
  </cs:valueAxis>
  <cs:wall>
    <cs:lnRef idx="0"/>
    <cs:fillRef idx="0"/>
    <cs:effectRef idx="0"/>
    <cs:fontRef idx="minor">
      <a:schemeClr val="tx1"/>
    </cs:fontRef>
  </cs:wall>
</cs:chartStyle>
</file>

<file path=xl/charts/style4.xml><?xml version="1.0" encoding="utf-8"?>
<cs:chartStyle xmlns:cs="http://schemas.microsoft.com/office/drawing/2012/chartStyle" xmlns:a="http://schemas.openxmlformats.org/drawingml/2006/main" id="40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  <cs:bodyPr rot="-60000000" vert="horz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65000"/>
        <a:lumOff val="35000"/>
      </a:schemeClr>
    </cs:fontRef>
    <cs:defRPr sz="900"/>
  </cs:dataLabel>
  <cs:dataLabelCallout>
    <cs:lnRef idx="0"/>
    <cs:fillRef idx="0"/>
    <cs:effectRef idx="0"/>
    <cs:fontRef idx="minor">
      <a:schemeClr val="tx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>
      <cs:styleClr val="auto"/>
    </cs:lnRef>
    <cs:fillRef idx="0">
      <cs:styleClr val="auto"/>
    </cs:fillRef>
    <cs:effectRef idx="0"/>
    <cs:fontRef idx="minor">
      <a:schemeClr val="tx1"/>
    </cs:fontRef>
    <cs:spPr>
      <a:solidFill>
        <a:schemeClr val="phClr"/>
      </a:solidFill>
      <a:ln>
        <a:solidFill>
          <a:schemeClr val="phClr"/>
        </a:solidFill>
      </a:ln>
    </cs:spPr>
  </cs:dataPoint>
  <cs:dataPoint3D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lt1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ln w="9525">
        <a:solidFill>
          <a:schemeClr val="tx1">
            <a:lumMod val="15000"/>
            <a:lumOff val="85000"/>
          </a:schemeClr>
        </a:solidFill>
      </a:ln>
    </cs:spPr>
    <cs:defRPr sz="9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</cs:dropLine>
  <cs:errorBar>
    <cs:lnRef idx="0"/>
    <cs:fillRef idx="0"/>
    <cs:effectRef idx="0"/>
    <cs:fontRef idx="minor">
      <a:schemeClr val="tx1"/>
    </cs:fontRef>
  </cs:errorBar>
  <cs:floor>
    <cs:lnRef idx="0"/>
    <cs:fillRef idx="0"/>
    <cs:effectRef idx="0"/>
    <cs:fontRef idx="minor">
      <a:schemeClr val="tx1"/>
    </cs:fontRef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>
        <a:solidFill>
          <a:schemeClr val="tx1">
            <a:lumMod val="15000"/>
            <a:lumOff val="85000"/>
            <a:lumOff val="10000"/>
          </a:schemeClr>
        </a:solidFill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/>
    <cs:bodyPr rot="-60000000" vert="horz"/>
  </cs:seriesAxis>
  <cs:seriesLine>
    <cs:lnRef idx="0"/>
    <cs:fillRef idx="0"/>
    <cs:effectRef idx="0"/>
    <cs:fontRef idx="minor">
      <a:schemeClr val="tx1"/>
    </cs:fontRef>
    <cs:spPr>
      <a:ln w="9525" cap="flat">
        <a:solidFill>
          <a:srgbClr val="D9D9D9"/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  <cs:bodyPr rot="0" vert="horz"/>
  </cs:title>
  <cs:trendline>
    <cs:lnRef idx="0"/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  <cs:bodyPr rot="-60000000" vert="horz"/>
  </cs:valueAxis>
  <cs:wall>
    <cs:lnRef idx="0"/>
    <cs:fillRef idx="0"/>
    <cs:effectRef idx="0"/>
    <cs:fontRef idx="minor">
      <a:schemeClr val="tx1"/>
    </cs:fontRef>
  </cs:wall>
</cs:chartStyle>
</file>

<file path=xl/charts/style5.xml><?xml version="1.0" encoding="utf-8"?>
<cs:chartStyle xmlns:cs="http://schemas.microsoft.com/office/drawing/2012/chartStyle" xmlns:a="http://schemas.openxmlformats.org/drawingml/2006/main" id="40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  <cs:bodyPr rot="-60000000" vert="horz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65000"/>
        <a:lumOff val="35000"/>
      </a:schemeClr>
    </cs:fontRef>
    <cs:defRPr sz="900"/>
  </cs:dataLabel>
  <cs:dataLabelCallout>
    <cs:lnRef idx="0"/>
    <cs:fillRef idx="0"/>
    <cs:effectRef idx="0"/>
    <cs:fontRef idx="minor">
      <a:schemeClr val="tx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>
      <cs:styleClr val="auto"/>
    </cs:lnRef>
    <cs:fillRef idx="0">
      <cs:styleClr val="auto"/>
    </cs:fillRef>
    <cs:effectRef idx="0"/>
    <cs:fontRef idx="minor">
      <a:schemeClr val="tx1"/>
    </cs:fontRef>
    <cs:spPr>
      <a:solidFill>
        <a:schemeClr val="phClr"/>
      </a:solidFill>
      <a:ln>
        <a:solidFill>
          <a:schemeClr val="phClr"/>
        </a:solidFill>
      </a:ln>
    </cs:spPr>
  </cs:dataPoint>
  <cs:dataPoint3D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lt1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ln w="9525">
        <a:solidFill>
          <a:schemeClr val="tx1">
            <a:lumMod val="15000"/>
            <a:lumOff val="85000"/>
          </a:schemeClr>
        </a:solidFill>
      </a:ln>
    </cs:spPr>
    <cs:defRPr sz="9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</cs:dropLine>
  <cs:errorBar>
    <cs:lnRef idx="0"/>
    <cs:fillRef idx="0"/>
    <cs:effectRef idx="0"/>
    <cs:fontRef idx="minor">
      <a:schemeClr val="tx1"/>
    </cs:fontRef>
  </cs:errorBar>
  <cs:floor>
    <cs:lnRef idx="0"/>
    <cs:fillRef idx="0"/>
    <cs:effectRef idx="0"/>
    <cs:fontRef idx="minor">
      <a:schemeClr val="tx1"/>
    </cs:fontRef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>
        <a:solidFill>
          <a:schemeClr val="tx1">
            <a:lumMod val="15000"/>
            <a:lumOff val="85000"/>
            <a:lumOff val="10000"/>
          </a:schemeClr>
        </a:solidFill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/>
    <cs:bodyPr rot="-60000000" vert="horz"/>
  </cs:seriesAxis>
  <cs:seriesLine>
    <cs:lnRef idx="0"/>
    <cs:fillRef idx="0"/>
    <cs:effectRef idx="0"/>
    <cs:fontRef idx="minor">
      <a:schemeClr val="tx1"/>
    </cs:fontRef>
    <cs:spPr>
      <a:ln w="9525" cap="flat">
        <a:solidFill>
          <a:srgbClr val="D9D9D9"/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  <cs:bodyPr rot="0" vert="horz"/>
  </cs:title>
  <cs:trendline>
    <cs:lnRef idx="0"/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  <cs:bodyPr rot="-60000000" vert="horz"/>
  </cs:valueAxis>
  <cs:wall>
    <cs:lnRef idx="0"/>
    <cs:fillRef idx="0"/>
    <cs:effectRef idx="0"/>
    <cs:fontRef idx="minor">
      <a:schemeClr val="tx1"/>
    </cs:fontRef>
  </cs:wall>
</cs:chartStyle>
</file>

<file path=xl/charts/style6.xml><?xml version="1.0" encoding="utf-8"?>
<cs:chartStyle xmlns:cs="http://schemas.microsoft.com/office/drawing/2012/chartStyle" xmlns:a="http://schemas.openxmlformats.org/drawingml/2006/main" id="40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  <cs:bodyPr rot="-60000000" vert="horz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65000"/>
        <a:lumOff val="35000"/>
      </a:schemeClr>
    </cs:fontRef>
    <cs:defRPr sz="900"/>
  </cs:dataLabel>
  <cs:dataLabelCallout>
    <cs:lnRef idx="0"/>
    <cs:fillRef idx="0"/>
    <cs:effectRef idx="0"/>
    <cs:fontRef idx="minor">
      <a:schemeClr val="tx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>
      <cs:styleClr val="auto"/>
    </cs:lnRef>
    <cs:fillRef idx="0">
      <cs:styleClr val="auto"/>
    </cs:fillRef>
    <cs:effectRef idx="0"/>
    <cs:fontRef idx="minor">
      <a:schemeClr val="tx1"/>
    </cs:fontRef>
    <cs:spPr>
      <a:solidFill>
        <a:schemeClr val="phClr"/>
      </a:solidFill>
      <a:ln>
        <a:solidFill>
          <a:schemeClr val="phClr"/>
        </a:solidFill>
      </a:ln>
    </cs:spPr>
  </cs:dataPoint>
  <cs:dataPoint3D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lt1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ln w="9525">
        <a:solidFill>
          <a:schemeClr val="tx1">
            <a:lumMod val="15000"/>
            <a:lumOff val="85000"/>
          </a:schemeClr>
        </a:solidFill>
      </a:ln>
    </cs:spPr>
    <cs:defRPr sz="9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</cs:dropLine>
  <cs:errorBar>
    <cs:lnRef idx="0"/>
    <cs:fillRef idx="0"/>
    <cs:effectRef idx="0"/>
    <cs:fontRef idx="minor">
      <a:schemeClr val="tx1"/>
    </cs:fontRef>
  </cs:errorBar>
  <cs:floor>
    <cs:lnRef idx="0"/>
    <cs:fillRef idx="0"/>
    <cs:effectRef idx="0"/>
    <cs:fontRef idx="minor">
      <a:schemeClr val="tx1"/>
    </cs:fontRef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>
        <a:solidFill>
          <a:schemeClr val="tx1">
            <a:lumMod val="15000"/>
            <a:lumOff val="85000"/>
            <a:lumOff val="10000"/>
          </a:schemeClr>
        </a:solidFill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/>
    <cs:bodyPr rot="-60000000" vert="horz"/>
  </cs:seriesAxis>
  <cs:seriesLine>
    <cs:lnRef idx="0"/>
    <cs:fillRef idx="0"/>
    <cs:effectRef idx="0"/>
    <cs:fontRef idx="minor">
      <a:schemeClr val="tx1"/>
    </cs:fontRef>
    <cs:spPr>
      <a:ln w="9525" cap="flat">
        <a:solidFill>
          <a:srgbClr val="D9D9D9"/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  <cs:bodyPr rot="0" vert="horz"/>
  </cs:title>
  <cs:trendline>
    <cs:lnRef idx="0"/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  <cs:bodyPr rot="-60000000" vert="horz"/>
  </cs:valueAxis>
  <cs:wall>
    <cs:lnRef idx="0"/>
    <cs:fillRef idx="0"/>
    <cs:effectRef idx="0"/>
    <cs:fontRef idx="minor">
      <a:schemeClr val="tx1"/>
    </cs:fontRef>
  </cs:wall>
</cs:chartStyle>
</file>

<file path=xl/charts/style7.xml><?xml version="1.0" encoding="utf-8"?>
<cs:chartStyle xmlns:cs="http://schemas.microsoft.com/office/drawing/2012/chartStyle" xmlns:a="http://schemas.openxmlformats.org/drawingml/2006/main" id="40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  <cs:bodyPr rot="-60000000" vert="horz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65000"/>
        <a:lumOff val="35000"/>
      </a:schemeClr>
    </cs:fontRef>
    <cs:defRPr sz="900"/>
  </cs:dataLabel>
  <cs:dataLabelCallout>
    <cs:lnRef idx="0"/>
    <cs:fillRef idx="0"/>
    <cs:effectRef idx="0"/>
    <cs:fontRef idx="minor">
      <a:schemeClr val="tx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>
      <cs:styleClr val="auto"/>
    </cs:lnRef>
    <cs:fillRef idx="0">
      <cs:styleClr val="auto"/>
    </cs:fillRef>
    <cs:effectRef idx="0"/>
    <cs:fontRef idx="minor">
      <a:schemeClr val="tx1"/>
    </cs:fontRef>
    <cs:spPr>
      <a:solidFill>
        <a:schemeClr val="phClr"/>
      </a:solidFill>
      <a:ln>
        <a:solidFill>
          <a:schemeClr val="phClr"/>
        </a:solidFill>
      </a:ln>
    </cs:spPr>
  </cs:dataPoint>
  <cs:dataPoint3D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lt1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ln w="9525">
        <a:solidFill>
          <a:schemeClr val="tx1">
            <a:lumMod val="15000"/>
            <a:lumOff val="85000"/>
          </a:schemeClr>
        </a:solidFill>
      </a:ln>
    </cs:spPr>
    <cs:defRPr sz="9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</cs:dropLine>
  <cs:errorBar>
    <cs:lnRef idx="0"/>
    <cs:fillRef idx="0"/>
    <cs:effectRef idx="0"/>
    <cs:fontRef idx="minor">
      <a:schemeClr val="tx1"/>
    </cs:fontRef>
  </cs:errorBar>
  <cs:floor>
    <cs:lnRef idx="0"/>
    <cs:fillRef idx="0"/>
    <cs:effectRef idx="0"/>
    <cs:fontRef idx="minor">
      <a:schemeClr val="tx1"/>
    </cs:fontRef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>
        <a:solidFill>
          <a:schemeClr val="tx1">
            <a:lumMod val="15000"/>
            <a:lumOff val="85000"/>
            <a:lumOff val="10000"/>
          </a:schemeClr>
        </a:solidFill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/>
    <cs:bodyPr rot="-60000000" vert="horz"/>
  </cs:seriesAxis>
  <cs:seriesLine>
    <cs:lnRef idx="0"/>
    <cs:fillRef idx="0"/>
    <cs:effectRef idx="0"/>
    <cs:fontRef idx="minor">
      <a:schemeClr val="tx1"/>
    </cs:fontRef>
    <cs:spPr>
      <a:ln w="9525" cap="flat">
        <a:solidFill>
          <a:srgbClr val="D9D9D9"/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  <cs:bodyPr rot="0" vert="horz"/>
  </cs:title>
  <cs:trendline>
    <cs:lnRef idx="0"/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  <cs:bodyPr rot="-60000000" vert="horz"/>
  </cs:valueAxis>
  <cs:wall>
    <cs:lnRef idx="0"/>
    <cs:fillRef idx="0"/>
    <cs:effectRef idx="0"/>
    <cs:fontRef idx="minor">
      <a:schemeClr val="tx1"/>
    </cs:fontRef>
  </cs:wall>
</cs:chartStyle>
</file>

<file path=xl/charts/style8.xml><?xml version="1.0" encoding="utf-8"?>
<cs:chartStyle xmlns:cs="http://schemas.microsoft.com/office/drawing/2012/chartStyle" xmlns:a="http://schemas.openxmlformats.org/drawingml/2006/main" id="40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  <cs:bodyPr rot="-60000000" vert="horz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65000"/>
        <a:lumOff val="35000"/>
      </a:schemeClr>
    </cs:fontRef>
    <cs:defRPr sz="900"/>
  </cs:dataLabel>
  <cs:dataLabelCallout>
    <cs:lnRef idx="0"/>
    <cs:fillRef idx="0"/>
    <cs:effectRef idx="0"/>
    <cs:fontRef idx="minor">
      <a:schemeClr val="tx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>
      <cs:styleClr val="auto"/>
    </cs:lnRef>
    <cs:fillRef idx="0">
      <cs:styleClr val="auto"/>
    </cs:fillRef>
    <cs:effectRef idx="0"/>
    <cs:fontRef idx="minor">
      <a:schemeClr val="tx1"/>
    </cs:fontRef>
    <cs:spPr>
      <a:solidFill>
        <a:schemeClr val="phClr"/>
      </a:solidFill>
      <a:ln>
        <a:solidFill>
          <a:schemeClr val="phClr"/>
        </a:solidFill>
      </a:ln>
    </cs:spPr>
  </cs:dataPoint>
  <cs:dataPoint3D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lt1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ln w="9525">
        <a:solidFill>
          <a:schemeClr val="tx1">
            <a:lumMod val="15000"/>
            <a:lumOff val="85000"/>
          </a:schemeClr>
        </a:solidFill>
      </a:ln>
    </cs:spPr>
    <cs:defRPr sz="9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</cs:dropLine>
  <cs:errorBar>
    <cs:lnRef idx="0"/>
    <cs:fillRef idx="0"/>
    <cs:effectRef idx="0"/>
    <cs:fontRef idx="minor">
      <a:schemeClr val="tx1"/>
    </cs:fontRef>
  </cs:errorBar>
  <cs:floor>
    <cs:lnRef idx="0"/>
    <cs:fillRef idx="0"/>
    <cs:effectRef idx="0"/>
    <cs:fontRef idx="minor">
      <a:schemeClr val="tx1"/>
    </cs:fontRef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>
        <a:solidFill>
          <a:schemeClr val="tx1">
            <a:lumMod val="15000"/>
            <a:lumOff val="85000"/>
            <a:lumOff val="10000"/>
          </a:schemeClr>
        </a:solidFill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/>
    <cs:bodyPr rot="-60000000" vert="horz"/>
  </cs:seriesAxis>
  <cs:seriesLine>
    <cs:lnRef idx="0"/>
    <cs:fillRef idx="0"/>
    <cs:effectRef idx="0"/>
    <cs:fontRef idx="minor">
      <a:schemeClr val="tx1"/>
    </cs:fontRef>
    <cs:spPr>
      <a:ln w="9525" cap="flat">
        <a:solidFill>
          <a:srgbClr val="D9D9D9"/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  <cs:bodyPr rot="0" vert="horz"/>
  </cs:title>
  <cs:trendline>
    <cs:lnRef idx="0"/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  <cs:bodyPr rot="-60000000" vert="horz"/>
  </cs:valueAxis>
  <cs:wall>
    <cs:lnRef idx="0"/>
    <cs:fillRef idx="0"/>
    <cs:effectRef idx="0"/>
    <cs:fontRef idx="minor">
      <a:schemeClr val="tx1"/>
    </cs:fontRef>
  </cs:wall>
</cs:chartStyle>
</file>

<file path=xl/charts/style9.xml><?xml version="1.0" encoding="utf-8"?>
<cs:chartStyle xmlns:cs="http://schemas.microsoft.com/office/drawing/2012/chartStyle" xmlns:a="http://schemas.openxmlformats.org/drawingml/2006/main" id="40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  <cs:bodyPr rot="-60000000" vert="horz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65000"/>
        <a:lumOff val="35000"/>
      </a:schemeClr>
    </cs:fontRef>
    <cs:defRPr sz="900"/>
  </cs:dataLabel>
  <cs:dataLabelCallout>
    <cs:lnRef idx="0"/>
    <cs:fillRef idx="0"/>
    <cs:effectRef idx="0"/>
    <cs:fontRef idx="minor">
      <a:schemeClr val="tx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>
      <cs:styleClr val="auto"/>
    </cs:lnRef>
    <cs:fillRef idx="0">
      <cs:styleClr val="auto"/>
    </cs:fillRef>
    <cs:effectRef idx="0"/>
    <cs:fontRef idx="minor">
      <a:schemeClr val="tx1"/>
    </cs:fontRef>
    <cs:spPr>
      <a:solidFill>
        <a:schemeClr val="phClr"/>
      </a:solidFill>
      <a:ln>
        <a:solidFill>
          <a:schemeClr val="phClr"/>
        </a:solidFill>
      </a:ln>
    </cs:spPr>
  </cs:dataPoint>
  <cs:dataPoint3D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lt1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ln w="9525">
        <a:solidFill>
          <a:schemeClr val="tx1">
            <a:lumMod val="15000"/>
            <a:lumOff val="85000"/>
          </a:schemeClr>
        </a:solidFill>
      </a:ln>
    </cs:spPr>
    <cs:defRPr sz="9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</cs:dropLine>
  <cs:errorBar>
    <cs:lnRef idx="0"/>
    <cs:fillRef idx="0"/>
    <cs:effectRef idx="0"/>
    <cs:fontRef idx="minor">
      <a:schemeClr val="tx1"/>
    </cs:fontRef>
  </cs:errorBar>
  <cs:floor>
    <cs:lnRef idx="0"/>
    <cs:fillRef idx="0"/>
    <cs:effectRef idx="0"/>
    <cs:fontRef idx="minor">
      <a:schemeClr val="tx1"/>
    </cs:fontRef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>
        <a:solidFill>
          <a:schemeClr val="tx1">
            <a:lumMod val="15000"/>
            <a:lumOff val="85000"/>
            <a:lumOff val="10000"/>
          </a:schemeClr>
        </a:solidFill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/>
    <cs:bodyPr rot="-60000000" vert="horz"/>
  </cs:seriesAxis>
  <cs:seriesLine>
    <cs:lnRef idx="0"/>
    <cs:fillRef idx="0"/>
    <cs:effectRef idx="0"/>
    <cs:fontRef idx="minor">
      <a:schemeClr val="tx1"/>
    </cs:fontRef>
    <cs:spPr>
      <a:ln w="9525" cap="flat">
        <a:solidFill>
          <a:srgbClr val="D9D9D9"/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  <cs:bodyPr rot="0" vert="horz"/>
  </cs:title>
  <cs:trendline>
    <cs:lnRef idx="0"/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  <cs:bodyPr rot="-60000000" vert="horz"/>
  </cs:valueAxis>
  <cs:wall>
    <cs:lnRef idx="0"/>
    <cs:fillRef idx="0"/>
    <cs:effectRef idx="0"/>
    <cs:fontRef idx="minor">
      <a:schemeClr val="tx1"/>
    </cs:fontRef>
  </cs:wall>
</cs:chartStyle>
</file>

<file path=xl/drawings/_rels/drawing1.xml.rels><?xml version="1.0" encoding="UTF-8" standalone="yes"?>
<Relationships xmlns="http://schemas.openxmlformats.org/package/2006/relationships"><Relationship Id="rId3" Type="http://schemas.microsoft.com/office/2014/relationships/chartEx" Target="../charts/chartEx3.xml"/><Relationship Id="rId2" Type="http://schemas.microsoft.com/office/2014/relationships/chartEx" Target="../charts/chartEx2.xml"/><Relationship Id="rId1" Type="http://schemas.microsoft.com/office/2014/relationships/chartEx" Target="../charts/chartEx1.xml"/><Relationship Id="rId6" Type="http://schemas.microsoft.com/office/2014/relationships/chartEx" Target="../charts/chartEx6.xml"/><Relationship Id="rId5" Type="http://schemas.microsoft.com/office/2014/relationships/chartEx" Target="../charts/chartEx5.xml"/><Relationship Id="rId4" Type="http://schemas.microsoft.com/office/2014/relationships/chartEx" Target="../charts/chartEx4.xml"/></Relationships>
</file>

<file path=xl/drawings/_rels/drawing2.xml.rels><?xml version="1.0" encoding="UTF-8" standalone="yes"?>
<Relationships xmlns="http://schemas.openxmlformats.org/package/2006/relationships"><Relationship Id="rId8" Type="http://schemas.microsoft.com/office/2014/relationships/chartEx" Target="../charts/chartEx14.xml"/><Relationship Id="rId13" Type="http://schemas.microsoft.com/office/2014/relationships/chartEx" Target="../charts/chartEx19.xml"/><Relationship Id="rId18" Type="http://schemas.microsoft.com/office/2014/relationships/chartEx" Target="../charts/chartEx24.xml"/><Relationship Id="rId3" Type="http://schemas.microsoft.com/office/2014/relationships/chartEx" Target="../charts/chartEx9.xml"/><Relationship Id="rId7" Type="http://schemas.microsoft.com/office/2014/relationships/chartEx" Target="../charts/chartEx13.xml"/><Relationship Id="rId12" Type="http://schemas.microsoft.com/office/2014/relationships/chartEx" Target="../charts/chartEx18.xml"/><Relationship Id="rId17" Type="http://schemas.microsoft.com/office/2014/relationships/chartEx" Target="../charts/chartEx23.xml"/><Relationship Id="rId2" Type="http://schemas.microsoft.com/office/2014/relationships/chartEx" Target="../charts/chartEx8.xml"/><Relationship Id="rId16" Type="http://schemas.microsoft.com/office/2014/relationships/chartEx" Target="../charts/chartEx22.xml"/><Relationship Id="rId1" Type="http://schemas.microsoft.com/office/2014/relationships/chartEx" Target="../charts/chartEx7.xml"/><Relationship Id="rId6" Type="http://schemas.microsoft.com/office/2014/relationships/chartEx" Target="../charts/chartEx12.xml"/><Relationship Id="rId11" Type="http://schemas.microsoft.com/office/2014/relationships/chartEx" Target="../charts/chartEx17.xml"/><Relationship Id="rId5" Type="http://schemas.microsoft.com/office/2014/relationships/chartEx" Target="../charts/chartEx11.xml"/><Relationship Id="rId15" Type="http://schemas.microsoft.com/office/2014/relationships/chartEx" Target="../charts/chartEx21.xml"/><Relationship Id="rId10" Type="http://schemas.microsoft.com/office/2014/relationships/chartEx" Target="../charts/chartEx16.xml"/><Relationship Id="rId4" Type="http://schemas.microsoft.com/office/2014/relationships/chartEx" Target="../charts/chartEx10.xml"/><Relationship Id="rId9" Type="http://schemas.microsoft.com/office/2014/relationships/chartEx" Target="../charts/chartEx15.xml"/><Relationship Id="rId14" Type="http://schemas.microsoft.com/office/2014/relationships/chartEx" Target="../charts/chartEx20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15</xdr:col>
      <xdr:colOff>94297</xdr:colOff>
      <xdr:row>10</xdr:row>
      <xdr:rowOff>19051</xdr:rowOff>
    </xdr:from>
    <xdr:to>
      <xdr:col>19</xdr:col>
      <xdr:colOff>729615</xdr:colOff>
      <xdr:row>22</xdr:row>
      <xdr:rowOff>26670</xdr:rowOff>
    </xdr:to>
    <mc:AlternateContent xmlns:mc="http://schemas.openxmlformats.org/markup-compatibility/2006">
      <mc:Choice xmlns:cx1="http://schemas.microsoft.com/office/drawing/2015/9/8/chartex" Requires="cx1">
        <xdr:graphicFrame macro="">
          <xdr:nvGraphicFramePr>
            <xdr:cNvPr id="2" name="Gráfico 1">
              <a:extLst>
                <a:ext uri="{FF2B5EF4-FFF2-40B4-BE49-F238E27FC236}">
                  <a16:creationId xmlns:a16="http://schemas.microsoft.com/office/drawing/2014/main" id="{00000000-0008-0000-0300-000002000000}"/>
                </a:ext>
              </a:extLst>
            </xdr:cNvPr>
            <xdr:cNvGraphicFramePr/>
          </xdr:nvGraphicFramePr>
          <xdr:xfrm>
            <a:off x="0" y="0"/>
            <a:ext cx="0" cy="0"/>
          </xdr:xfrm>
          <a:graphic>
            <a:graphicData uri="http://schemas.microsoft.com/office/drawing/2014/chartex">
              <cx:chart xmlns:cx="http://schemas.microsoft.com/office/drawing/2014/chartex" xmlns:r="http://schemas.openxmlformats.org/officeDocument/2006/relationships" r:id="rId1"/>
            </a:graphicData>
          </a:graphic>
        </xdr:graphicFrame>
      </mc:Choice>
      <mc:Fallback>
        <xdr:sp macro="" textlink="">
          <xdr:nvSpPr>
            <xdr:cNvPr id="0" name=""/>
            <xdr:cNvSpPr>
              <a:spLocks noTextEdit="1"/>
            </xdr:cNvSpPr>
          </xdr:nvSpPr>
          <xdr:spPr>
            <a:xfrm>
              <a:off x="11308397" y="1949451"/>
              <a:ext cx="3569018" cy="2217419"/>
            </a:xfrm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es-ES" sz="1100"/>
                <a:t>Este gráfico no está disponible en su versión de Excel.
Si edita esta forma o guarda el libro en un formato de archivo diferente, el gráfico no se podrá utilizar.</a:t>
              </a:r>
            </a:p>
          </xdr:txBody>
        </xdr:sp>
      </mc:Fallback>
    </mc:AlternateContent>
    <xdr:clientData/>
  </xdr:twoCellAnchor>
  <xdr:twoCellAnchor>
    <xdr:from>
      <xdr:col>20</xdr:col>
      <xdr:colOff>130969</xdr:colOff>
      <xdr:row>10</xdr:row>
      <xdr:rowOff>119062</xdr:rowOff>
    </xdr:from>
    <xdr:to>
      <xdr:col>24</xdr:col>
      <xdr:colOff>738187</xdr:colOff>
      <xdr:row>21</xdr:row>
      <xdr:rowOff>85725</xdr:rowOff>
    </xdr:to>
    <mc:AlternateContent xmlns:mc="http://schemas.openxmlformats.org/markup-compatibility/2006">
      <mc:Choice xmlns:cx1="http://schemas.microsoft.com/office/drawing/2015/9/8/chartex" Requires="cx1">
        <xdr:graphicFrame macro="">
          <xdr:nvGraphicFramePr>
            <xdr:cNvPr id="3" name="Gráfico 2">
              <a:extLst>
                <a:ext uri="{FF2B5EF4-FFF2-40B4-BE49-F238E27FC236}">
                  <a16:creationId xmlns:a16="http://schemas.microsoft.com/office/drawing/2014/main" id="{00000000-0008-0000-0300-000003000000}"/>
                </a:ext>
              </a:extLst>
            </xdr:cNvPr>
            <xdr:cNvGraphicFramePr/>
          </xdr:nvGraphicFramePr>
          <xdr:xfrm>
            <a:off x="0" y="0"/>
            <a:ext cx="0" cy="0"/>
          </xdr:xfrm>
          <a:graphic>
            <a:graphicData uri="http://schemas.microsoft.com/office/drawing/2014/chartex">
              <cx:chart xmlns:cx="http://schemas.microsoft.com/office/drawing/2014/chartex" xmlns:r="http://schemas.openxmlformats.org/officeDocument/2006/relationships" r:id="rId2"/>
            </a:graphicData>
          </a:graphic>
        </xdr:graphicFrame>
      </mc:Choice>
      <mc:Fallback>
        <xdr:sp macro="" textlink="">
          <xdr:nvSpPr>
            <xdr:cNvPr id="0" name=""/>
            <xdr:cNvSpPr>
              <a:spLocks noTextEdit="1"/>
            </xdr:cNvSpPr>
          </xdr:nvSpPr>
          <xdr:spPr>
            <a:xfrm>
              <a:off x="15078869" y="2049462"/>
              <a:ext cx="3915568" cy="1992313"/>
            </a:xfrm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es-ES" sz="1100"/>
                <a:t>Este gráfico no está disponible en su versión de Excel.
Si edita esta forma o guarda el libro en un formato de archivo diferente, el gráfico no se podrá utilizar.</a:t>
              </a:r>
            </a:p>
          </xdr:txBody>
        </xdr:sp>
      </mc:Fallback>
    </mc:AlternateContent>
    <xdr:clientData/>
  </xdr:twoCellAnchor>
  <xdr:twoCellAnchor>
    <xdr:from>
      <xdr:col>25</xdr:col>
      <xdr:colOff>71438</xdr:colOff>
      <xdr:row>10</xdr:row>
      <xdr:rowOff>107156</xdr:rowOff>
    </xdr:from>
    <xdr:to>
      <xdr:col>29</xdr:col>
      <xdr:colOff>607219</xdr:colOff>
      <xdr:row>21</xdr:row>
      <xdr:rowOff>142875</xdr:rowOff>
    </xdr:to>
    <mc:AlternateContent xmlns:mc="http://schemas.openxmlformats.org/markup-compatibility/2006">
      <mc:Choice xmlns:cx1="http://schemas.microsoft.com/office/drawing/2015/9/8/chartex" Requires="cx1">
        <xdr:graphicFrame macro="">
          <xdr:nvGraphicFramePr>
            <xdr:cNvPr id="4" name="Gráfico 3">
              <a:extLst>
                <a:ext uri="{FF2B5EF4-FFF2-40B4-BE49-F238E27FC236}">
                  <a16:creationId xmlns:a16="http://schemas.microsoft.com/office/drawing/2014/main" id="{00000000-0008-0000-0300-000004000000}"/>
                </a:ext>
              </a:extLst>
            </xdr:cNvPr>
            <xdr:cNvGraphicFramePr/>
          </xdr:nvGraphicFramePr>
          <xdr:xfrm>
            <a:off x="0" y="0"/>
            <a:ext cx="0" cy="0"/>
          </xdr:xfrm>
          <a:graphic>
            <a:graphicData uri="http://schemas.microsoft.com/office/drawing/2014/chartex">
              <cx:chart xmlns:cx="http://schemas.microsoft.com/office/drawing/2014/chartex" xmlns:r="http://schemas.openxmlformats.org/officeDocument/2006/relationships" r:id="rId3"/>
            </a:graphicData>
          </a:graphic>
        </xdr:graphicFrame>
      </mc:Choice>
      <mc:Fallback>
        <xdr:sp macro="" textlink="">
          <xdr:nvSpPr>
            <xdr:cNvPr id="0" name=""/>
            <xdr:cNvSpPr>
              <a:spLocks noTextEdit="1"/>
            </xdr:cNvSpPr>
          </xdr:nvSpPr>
          <xdr:spPr>
            <a:xfrm>
              <a:off x="19127788" y="2037556"/>
              <a:ext cx="3736181" cy="2061369"/>
            </a:xfrm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es-ES" sz="1100"/>
                <a:t>Este gráfico no está disponible en su versión de Excel.
Si edita esta forma o guarda el libro en un formato de archivo diferente, el gráfico no se podrá utilizar.</a:t>
              </a:r>
            </a:p>
          </xdr:txBody>
        </xdr:sp>
      </mc:Fallback>
    </mc:AlternateContent>
    <xdr:clientData/>
  </xdr:twoCellAnchor>
  <xdr:twoCellAnchor>
    <xdr:from>
      <xdr:col>30</xdr:col>
      <xdr:colOff>104775</xdr:colOff>
      <xdr:row>10</xdr:row>
      <xdr:rowOff>1</xdr:rowOff>
    </xdr:from>
    <xdr:to>
      <xdr:col>34</xdr:col>
      <xdr:colOff>595313</xdr:colOff>
      <xdr:row>21</xdr:row>
      <xdr:rowOff>169069</xdr:rowOff>
    </xdr:to>
    <mc:AlternateContent xmlns:mc="http://schemas.openxmlformats.org/markup-compatibility/2006">
      <mc:Choice xmlns:cx1="http://schemas.microsoft.com/office/drawing/2015/9/8/chartex" Requires="cx1">
        <xdr:graphicFrame macro="">
          <xdr:nvGraphicFramePr>
            <xdr:cNvPr id="5" name="Gráfico 4">
              <a:extLst>
                <a:ext uri="{FF2B5EF4-FFF2-40B4-BE49-F238E27FC236}">
                  <a16:creationId xmlns:a16="http://schemas.microsoft.com/office/drawing/2014/main" id="{00000000-0008-0000-0300-000005000000}"/>
                </a:ext>
              </a:extLst>
            </xdr:cNvPr>
            <xdr:cNvGraphicFramePr/>
          </xdr:nvGraphicFramePr>
          <xdr:xfrm>
            <a:off x="0" y="0"/>
            <a:ext cx="0" cy="0"/>
          </xdr:xfrm>
          <a:graphic>
            <a:graphicData uri="http://schemas.microsoft.com/office/drawing/2014/chartex">
              <cx:chart xmlns:cx="http://schemas.microsoft.com/office/drawing/2014/chartex" xmlns:r="http://schemas.openxmlformats.org/officeDocument/2006/relationships" r:id="rId4"/>
            </a:graphicData>
          </a:graphic>
        </xdr:graphicFrame>
      </mc:Choice>
      <mc:Fallback>
        <xdr:sp macro="" textlink="">
          <xdr:nvSpPr>
            <xdr:cNvPr id="0" name=""/>
            <xdr:cNvSpPr>
              <a:spLocks noTextEdit="1"/>
            </xdr:cNvSpPr>
          </xdr:nvSpPr>
          <xdr:spPr>
            <a:xfrm>
              <a:off x="23161625" y="1930401"/>
              <a:ext cx="3690938" cy="2194718"/>
            </a:xfrm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es-ES" sz="1100"/>
                <a:t>Este gráfico no está disponible en su versión de Excel.
Si edita esta forma o guarda el libro en un formato de archivo diferente, el gráfico no se podrá utilizar.</a:t>
              </a:r>
            </a:p>
          </xdr:txBody>
        </xdr:sp>
      </mc:Fallback>
    </mc:AlternateContent>
    <xdr:clientData/>
  </xdr:twoCellAnchor>
  <xdr:twoCellAnchor>
    <xdr:from>
      <xdr:col>35</xdr:col>
      <xdr:colOff>130969</xdr:colOff>
      <xdr:row>10</xdr:row>
      <xdr:rowOff>178594</xdr:rowOff>
    </xdr:from>
    <xdr:to>
      <xdr:col>39</xdr:col>
      <xdr:colOff>702469</xdr:colOff>
      <xdr:row>22</xdr:row>
      <xdr:rowOff>26192</xdr:rowOff>
    </xdr:to>
    <mc:AlternateContent xmlns:mc="http://schemas.openxmlformats.org/markup-compatibility/2006">
      <mc:Choice xmlns:cx1="http://schemas.microsoft.com/office/drawing/2015/9/8/chartex" Requires="cx1">
        <xdr:graphicFrame macro="">
          <xdr:nvGraphicFramePr>
            <xdr:cNvPr id="6" name="Gráfico 5">
              <a:extLst>
                <a:ext uri="{FF2B5EF4-FFF2-40B4-BE49-F238E27FC236}">
                  <a16:creationId xmlns:a16="http://schemas.microsoft.com/office/drawing/2014/main" id="{00000000-0008-0000-0300-000006000000}"/>
                </a:ext>
              </a:extLst>
            </xdr:cNvPr>
            <xdr:cNvGraphicFramePr/>
          </xdr:nvGraphicFramePr>
          <xdr:xfrm>
            <a:off x="0" y="0"/>
            <a:ext cx="0" cy="0"/>
          </xdr:xfrm>
          <a:graphic>
            <a:graphicData uri="http://schemas.microsoft.com/office/drawing/2014/chartex">
              <cx:chart xmlns:cx="http://schemas.microsoft.com/office/drawing/2014/chartex" xmlns:r="http://schemas.openxmlformats.org/officeDocument/2006/relationships" r:id="rId5"/>
            </a:graphicData>
          </a:graphic>
        </xdr:graphicFrame>
      </mc:Choice>
      <mc:Fallback>
        <xdr:sp macro="" textlink="">
          <xdr:nvSpPr>
            <xdr:cNvPr id="0" name=""/>
            <xdr:cNvSpPr>
              <a:spLocks noTextEdit="1"/>
            </xdr:cNvSpPr>
          </xdr:nvSpPr>
          <xdr:spPr>
            <a:xfrm>
              <a:off x="27188319" y="2108994"/>
              <a:ext cx="3771900" cy="2057398"/>
            </a:xfrm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es-ES" sz="1100"/>
                <a:t>Este gráfico no está disponible en su versión de Excel.
Si edita esta forma o guarda el libro en un formato de archivo diferente, el gráfico no se podrá utilizar.</a:t>
              </a:r>
            </a:p>
          </xdr:txBody>
        </xdr:sp>
      </mc:Fallback>
    </mc:AlternateContent>
    <xdr:clientData/>
  </xdr:twoCellAnchor>
  <xdr:twoCellAnchor>
    <xdr:from>
      <xdr:col>40</xdr:col>
      <xdr:colOff>166688</xdr:colOff>
      <xdr:row>11</xdr:row>
      <xdr:rowOff>142875</xdr:rowOff>
    </xdr:from>
    <xdr:to>
      <xdr:col>44</xdr:col>
      <xdr:colOff>678656</xdr:colOff>
      <xdr:row>22</xdr:row>
      <xdr:rowOff>50005</xdr:rowOff>
    </xdr:to>
    <mc:AlternateContent xmlns:mc="http://schemas.openxmlformats.org/markup-compatibility/2006">
      <mc:Choice xmlns:cx1="http://schemas.microsoft.com/office/drawing/2015/9/8/chartex" Requires="cx1">
        <xdr:graphicFrame macro="">
          <xdr:nvGraphicFramePr>
            <xdr:cNvPr id="7" name="Gráfico 6">
              <a:extLst>
                <a:ext uri="{FF2B5EF4-FFF2-40B4-BE49-F238E27FC236}">
                  <a16:creationId xmlns:a16="http://schemas.microsoft.com/office/drawing/2014/main" id="{00000000-0008-0000-0300-000007000000}"/>
                </a:ext>
              </a:extLst>
            </xdr:cNvPr>
            <xdr:cNvGraphicFramePr/>
          </xdr:nvGraphicFramePr>
          <xdr:xfrm>
            <a:off x="0" y="0"/>
            <a:ext cx="0" cy="0"/>
          </xdr:xfrm>
          <a:graphic>
            <a:graphicData uri="http://schemas.microsoft.com/office/drawing/2014/chartex">
              <cx:chart xmlns:cx="http://schemas.microsoft.com/office/drawing/2014/chartex" xmlns:r="http://schemas.openxmlformats.org/officeDocument/2006/relationships" r:id="rId6"/>
            </a:graphicData>
          </a:graphic>
        </xdr:graphicFrame>
      </mc:Choice>
      <mc:Fallback>
        <xdr:sp macro="" textlink="">
          <xdr:nvSpPr>
            <xdr:cNvPr id="0" name=""/>
            <xdr:cNvSpPr>
              <a:spLocks noTextEdit="1"/>
            </xdr:cNvSpPr>
          </xdr:nvSpPr>
          <xdr:spPr>
            <a:xfrm>
              <a:off x="31224538" y="2257425"/>
              <a:ext cx="3712368" cy="1932780"/>
            </a:xfrm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es-ES" sz="1100"/>
                <a:t>Este gráfico no está disponible en su versión de Excel.
Si edita esta forma o guarda el libro en un formato de archivo diferente, el gráfico no se podrá utilizar.</a:t>
              </a:r>
            </a:p>
          </xdr:txBody>
        </xdr:sp>
      </mc:Fallback>
    </mc:AlternateContent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29</xdr:col>
      <xdr:colOff>94297</xdr:colOff>
      <xdr:row>10</xdr:row>
      <xdr:rowOff>19051</xdr:rowOff>
    </xdr:from>
    <xdr:to>
      <xdr:col>33</xdr:col>
      <xdr:colOff>729615</xdr:colOff>
      <xdr:row>22</xdr:row>
      <xdr:rowOff>26670</xdr:rowOff>
    </xdr:to>
    <mc:AlternateContent xmlns:mc="http://schemas.openxmlformats.org/markup-compatibility/2006">
      <mc:Choice xmlns:cx1="http://schemas.microsoft.com/office/drawing/2015/9/8/chartex" Requires="cx1">
        <xdr:graphicFrame macro="">
          <xdr:nvGraphicFramePr>
            <xdr:cNvPr id="2" name="Gráfico 1">
              <a:extLst>
                <a:ext uri="{FF2B5EF4-FFF2-40B4-BE49-F238E27FC236}">
                  <a16:creationId xmlns:a16="http://schemas.microsoft.com/office/drawing/2014/main" id="{00000000-0008-0000-0400-000002000000}"/>
                </a:ext>
              </a:extLst>
            </xdr:cNvPr>
            <xdr:cNvGraphicFramePr/>
          </xdr:nvGraphicFramePr>
          <xdr:xfrm>
            <a:off x="0" y="0"/>
            <a:ext cx="0" cy="0"/>
          </xdr:xfrm>
          <a:graphic>
            <a:graphicData uri="http://schemas.microsoft.com/office/drawing/2014/chartex">
              <cx:chart xmlns:cx="http://schemas.microsoft.com/office/drawing/2014/chartex" xmlns:r="http://schemas.openxmlformats.org/officeDocument/2006/relationships" r:id="rId1"/>
            </a:graphicData>
          </a:graphic>
        </xdr:graphicFrame>
      </mc:Choice>
      <mc:Fallback>
        <xdr:sp macro="" textlink="">
          <xdr:nvSpPr>
            <xdr:cNvPr id="0" name=""/>
            <xdr:cNvSpPr>
              <a:spLocks noTextEdit="1"/>
            </xdr:cNvSpPr>
          </xdr:nvSpPr>
          <xdr:spPr>
            <a:xfrm>
              <a:off x="22630447" y="1974851"/>
              <a:ext cx="3835718" cy="2217419"/>
            </a:xfrm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es-ES" sz="1100"/>
                <a:t>Este gráfico no está disponible en su versión de Excel.
Si edita esta forma o guarda el libro en un formato de archivo diferente, el gráfico no se podrá utilizar.</a:t>
              </a:r>
            </a:p>
          </xdr:txBody>
        </xdr:sp>
      </mc:Fallback>
    </mc:AlternateContent>
    <xdr:clientData/>
  </xdr:twoCellAnchor>
  <xdr:twoCellAnchor>
    <xdr:from>
      <xdr:col>34</xdr:col>
      <xdr:colOff>130969</xdr:colOff>
      <xdr:row>10</xdr:row>
      <xdr:rowOff>119062</xdr:rowOff>
    </xdr:from>
    <xdr:to>
      <xdr:col>38</xdr:col>
      <xdr:colOff>738187</xdr:colOff>
      <xdr:row>21</xdr:row>
      <xdr:rowOff>85725</xdr:rowOff>
    </xdr:to>
    <mc:AlternateContent xmlns:mc="http://schemas.openxmlformats.org/markup-compatibility/2006">
      <mc:Choice xmlns:cx1="http://schemas.microsoft.com/office/drawing/2015/9/8/chartex" Requires="cx1">
        <xdr:graphicFrame macro="">
          <xdr:nvGraphicFramePr>
            <xdr:cNvPr id="3" name="Gráfico 2">
              <a:extLst>
                <a:ext uri="{FF2B5EF4-FFF2-40B4-BE49-F238E27FC236}">
                  <a16:creationId xmlns:a16="http://schemas.microsoft.com/office/drawing/2014/main" id="{00000000-0008-0000-0400-000003000000}"/>
                </a:ext>
              </a:extLst>
            </xdr:cNvPr>
            <xdr:cNvGraphicFramePr/>
          </xdr:nvGraphicFramePr>
          <xdr:xfrm>
            <a:off x="0" y="0"/>
            <a:ext cx="0" cy="0"/>
          </xdr:xfrm>
          <a:graphic>
            <a:graphicData uri="http://schemas.microsoft.com/office/drawing/2014/chartex">
              <cx:chart xmlns:cx="http://schemas.microsoft.com/office/drawing/2014/chartex" xmlns:r="http://schemas.openxmlformats.org/officeDocument/2006/relationships" r:id="rId2"/>
            </a:graphicData>
          </a:graphic>
        </xdr:graphicFrame>
      </mc:Choice>
      <mc:Fallback>
        <xdr:sp macro="" textlink="">
          <xdr:nvSpPr>
            <xdr:cNvPr id="0" name=""/>
            <xdr:cNvSpPr>
              <a:spLocks noTextEdit="1"/>
            </xdr:cNvSpPr>
          </xdr:nvSpPr>
          <xdr:spPr>
            <a:xfrm>
              <a:off x="26667619" y="2074862"/>
              <a:ext cx="3915568" cy="1992313"/>
            </a:xfrm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es-ES" sz="1100"/>
                <a:t>Este gráfico no está disponible en su versión de Excel.
Si edita esta forma o guarda el libro en un formato de archivo diferente, el gráfico no se podrá utilizar.</a:t>
              </a:r>
            </a:p>
          </xdr:txBody>
        </xdr:sp>
      </mc:Fallback>
    </mc:AlternateContent>
    <xdr:clientData/>
  </xdr:twoCellAnchor>
  <xdr:twoCellAnchor>
    <xdr:from>
      <xdr:col>39</xdr:col>
      <xdr:colOff>71438</xdr:colOff>
      <xdr:row>10</xdr:row>
      <xdr:rowOff>107156</xdr:rowOff>
    </xdr:from>
    <xdr:to>
      <xdr:col>43</xdr:col>
      <xdr:colOff>607219</xdr:colOff>
      <xdr:row>21</xdr:row>
      <xdr:rowOff>142875</xdr:rowOff>
    </xdr:to>
    <mc:AlternateContent xmlns:mc="http://schemas.openxmlformats.org/markup-compatibility/2006">
      <mc:Choice xmlns:cx1="http://schemas.microsoft.com/office/drawing/2015/9/8/chartex" Requires="cx1">
        <xdr:graphicFrame macro="">
          <xdr:nvGraphicFramePr>
            <xdr:cNvPr id="4" name="Gráfico 3">
              <a:extLst>
                <a:ext uri="{FF2B5EF4-FFF2-40B4-BE49-F238E27FC236}">
                  <a16:creationId xmlns:a16="http://schemas.microsoft.com/office/drawing/2014/main" id="{00000000-0008-0000-0400-000004000000}"/>
                </a:ext>
              </a:extLst>
            </xdr:cNvPr>
            <xdr:cNvGraphicFramePr/>
          </xdr:nvGraphicFramePr>
          <xdr:xfrm>
            <a:off x="0" y="0"/>
            <a:ext cx="0" cy="0"/>
          </xdr:xfrm>
          <a:graphic>
            <a:graphicData uri="http://schemas.microsoft.com/office/drawing/2014/chartex">
              <cx:chart xmlns:cx="http://schemas.microsoft.com/office/drawing/2014/chartex" xmlns:r="http://schemas.openxmlformats.org/officeDocument/2006/relationships" r:id="rId3"/>
            </a:graphicData>
          </a:graphic>
        </xdr:graphicFrame>
      </mc:Choice>
      <mc:Fallback>
        <xdr:sp macro="" textlink="">
          <xdr:nvSpPr>
            <xdr:cNvPr id="0" name=""/>
            <xdr:cNvSpPr>
              <a:spLocks noTextEdit="1"/>
            </xdr:cNvSpPr>
          </xdr:nvSpPr>
          <xdr:spPr>
            <a:xfrm>
              <a:off x="30716538" y="2062956"/>
              <a:ext cx="3736181" cy="2061369"/>
            </a:xfrm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es-ES" sz="1100"/>
                <a:t>Este gráfico no está disponible en su versión de Excel.
Si edita esta forma o guarda el libro en un formato de archivo diferente, el gráfico no se podrá utilizar.</a:t>
              </a:r>
            </a:p>
          </xdr:txBody>
        </xdr:sp>
      </mc:Fallback>
    </mc:AlternateContent>
    <xdr:clientData/>
  </xdr:twoCellAnchor>
  <xdr:twoCellAnchor>
    <xdr:from>
      <xdr:col>44</xdr:col>
      <xdr:colOff>104775</xdr:colOff>
      <xdr:row>10</xdr:row>
      <xdr:rowOff>1</xdr:rowOff>
    </xdr:from>
    <xdr:to>
      <xdr:col>48</xdr:col>
      <xdr:colOff>595313</xdr:colOff>
      <xdr:row>21</xdr:row>
      <xdr:rowOff>169069</xdr:rowOff>
    </xdr:to>
    <mc:AlternateContent xmlns:mc="http://schemas.openxmlformats.org/markup-compatibility/2006">
      <mc:Choice xmlns:cx1="http://schemas.microsoft.com/office/drawing/2015/9/8/chartex" Requires="cx1">
        <xdr:graphicFrame macro="">
          <xdr:nvGraphicFramePr>
            <xdr:cNvPr id="5" name="Gráfico 4">
              <a:extLst>
                <a:ext uri="{FF2B5EF4-FFF2-40B4-BE49-F238E27FC236}">
                  <a16:creationId xmlns:a16="http://schemas.microsoft.com/office/drawing/2014/main" id="{00000000-0008-0000-0400-000005000000}"/>
                </a:ext>
              </a:extLst>
            </xdr:cNvPr>
            <xdr:cNvGraphicFramePr/>
          </xdr:nvGraphicFramePr>
          <xdr:xfrm>
            <a:off x="0" y="0"/>
            <a:ext cx="0" cy="0"/>
          </xdr:xfrm>
          <a:graphic>
            <a:graphicData uri="http://schemas.microsoft.com/office/drawing/2014/chartex">
              <cx:chart xmlns:cx="http://schemas.microsoft.com/office/drawing/2014/chartex" xmlns:r="http://schemas.openxmlformats.org/officeDocument/2006/relationships" r:id="rId4"/>
            </a:graphicData>
          </a:graphic>
        </xdr:graphicFrame>
      </mc:Choice>
      <mc:Fallback>
        <xdr:sp macro="" textlink="">
          <xdr:nvSpPr>
            <xdr:cNvPr id="0" name=""/>
            <xdr:cNvSpPr>
              <a:spLocks noTextEdit="1"/>
            </xdr:cNvSpPr>
          </xdr:nvSpPr>
          <xdr:spPr>
            <a:xfrm>
              <a:off x="34750375" y="1955801"/>
              <a:ext cx="3690938" cy="2194718"/>
            </a:xfrm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es-ES" sz="1100"/>
                <a:t>Este gráfico no está disponible en su versión de Excel.
Si edita esta forma o guarda el libro en un formato de archivo diferente, el gráfico no se podrá utilizar.</a:t>
              </a:r>
            </a:p>
          </xdr:txBody>
        </xdr:sp>
      </mc:Fallback>
    </mc:AlternateContent>
    <xdr:clientData/>
  </xdr:twoCellAnchor>
  <xdr:twoCellAnchor>
    <xdr:from>
      <xdr:col>49</xdr:col>
      <xdr:colOff>130969</xdr:colOff>
      <xdr:row>10</xdr:row>
      <xdr:rowOff>178594</xdr:rowOff>
    </xdr:from>
    <xdr:to>
      <xdr:col>53</xdr:col>
      <xdr:colOff>702469</xdr:colOff>
      <xdr:row>22</xdr:row>
      <xdr:rowOff>26192</xdr:rowOff>
    </xdr:to>
    <mc:AlternateContent xmlns:mc="http://schemas.openxmlformats.org/markup-compatibility/2006">
      <mc:Choice xmlns:cx1="http://schemas.microsoft.com/office/drawing/2015/9/8/chartex" Requires="cx1">
        <xdr:graphicFrame macro="">
          <xdr:nvGraphicFramePr>
            <xdr:cNvPr id="6" name="Gráfico 5">
              <a:extLst>
                <a:ext uri="{FF2B5EF4-FFF2-40B4-BE49-F238E27FC236}">
                  <a16:creationId xmlns:a16="http://schemas.microsoft.com/office/drawing/2014/main" id="{00000000-0008-0000-0400-000006000000}"/>
                </a:ext>
              </a:extLst>
            </xdr:cNvPr>
            <xdr:cNvGraphicFramePr/>
          </xdr:nvGraphicFramePr>
          <xdr:xfrm>
            <a:off x="0" y="0"/>
            <a:ext cx="0" cy="0"/>
          </xdr:xfrm>
          <a:graphic>
            <a:graphicData uri="http://schemas.microsoft.com/office/drawing/2014/chartex">
              <cx:chart xmlns:cx="http://schemas.microsoft.com/office/drawing/2014/chartex" xmlns:r="http://schemas.openxmlformats.org/officeDocument/2006/relationships" r:id="rId5"/>
            </a:graphicData>
          </a:graphic>
        </xdr:graphicFrame>
      </mc:Choice>
      <mc:Fallback>
        <xdr:sp macro="" textlink="">
          <xdr:nvSpPr>
            <xdr:cNvPr id="0" name=""/>
            <xdr:cNvSpPr>
              <a:spLocks noTextEdit="1"/>
            </xdr:cNvSpPr>
          </xdr:nvSpPr>
          <xdr:spPr>
            <a:xfrm>
              <a:off x="38777069" y="2134394"/>
              <a:ext cx="3771900" cy="2057398"/>
            </a:xfrm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es-ES" sz="1100"/>
                <a:t>Este gráfico no está disponible en su versión de Excel.
Si edita esta forma o guarda el libro en un formato de archivo diferente, el gráfico no se podrá utilizar.</a:t>
              </a:r>
            </a:p>
          </xdr:txBody>
        </xdr:sp>
      </mc:Fallback>
    </mc:AlternateContent>
    <xdr:clientData/>
  </xdr:twoCellAnchor>
  <xdr:twoCellAnchor>
    <xdr:from>
      <xdr:col>54</xdr:col>
      <xdr:colOff>166688</xdr:colOff>
      <xdr:row>11</xdr:row>
      <xdr:rowOff>142875</xdr:rowOff>
    </xdr:from>
    <xdr:to>
      <xdr:col>58</xdr:col>
      <xdr:colOff>678656</xdr:colOff>
      <xdr:row>22</xdr:row>
      <xdr:rowOff>50005</xdr:rowOff>
    </xdr:to>
    <mc:AlternateContent xmlns:mc="http://schemas.openxmlformats.org/markup-compatibility/2006">
      <mc:Choice xmlns:cx1="http://schemas.microsoft.com/office/drawing/2015/9/8/chartex" Requires="cx1">
        <xdr:graphicFrame macro="">
          <xdr:nvGraphicFramePr>
            <xdr:cNvPr id="7" name="Gráfico 6">
              <a:extLst>
                <a:ext uri="{FF2B5EF4-FFF2-40B4-BE49-F238E27FC236}">
                  <a16:creationId xmlns:a16="http://schemas.microsoft.com/office/drawing/2014/main" id="{00000000-0008-0000-0400-000007000000}"/>
                </a:ext>
              </a:extLst>
            </xdr:cNvPr>
            <xdr:cNvGraphicFramePr/>
          </xdr:nvGraphicFramePr>
          <xdr:xfrm>
            <a:off x="0" y="0"/>
            <a:ext cx="0" cy="0"/>
          </xdr:xfrm>
          <a:graphic>
            <a:graphicData uri="http://schemas.microsoft.com/office/drawing/2014/chartex">
              <cx:chart xmlns:cx="http://schemas.microsoft.com/office/drawing/2014/chartex" xmlns:r="http://schemas.openxmlformats.org/officeDocument/2006/relationships" r:id="rId6"/>
            </a:graphicData>
          </a:graphic>
        </xdr:graphicFrame>
      </mc:Choice>
      <mc:Fallback>
        <xdr:sp macro="" textlink="">
          <xdr:nvSpPr>
            <xdr:cNvPr id="0" name=""/>
            <xdr:cNvSpPr>
              <a:spLocks noTextEdit="1"/>
            </xdr:cNvSpPr>
          </xdr:nvSpPr>
          <xdr:spPr>
            <a:xfrm>
              <a:off x="42813288" y="2282825"/>
              <a:ext cx="3712368" cy="1932780"/>
            </a:xfrm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es-ES" sz="1100"/>
                <a:t>Este gráfico no está disponible en su versión de Excel.
Si edita esta forma o guarda el libro en un formato de archivo diferente, el gráfico no se podrá utilizar.</a:t>
              </a:r>
            </a:p>
          </xdr:txBody>
        </xdr:sp>
      </mc:Fallback>
    </mc:AlternateContent>
    <xdr:clientData/>
  </xdr:twoCellAnchor>
  <xdr:twoCellAnchor>
    <xdr:from>
      <xdr:col>18</xdr:col>
      <xdr:colOff>99060</xdr:colOff>
      <xdr:row>21</xdr:row>
      <xdr:rowOff>30480</xdr:rowOff>
    </xdr:from>
    <xdr:to>
      <xdr:col>20</xdr:col>
      <xdr:colOff>701040</xdr:colOff>
      <xdr:row>34</xdr:row>
      <xdr:rowOff>7620</xdr:rowOff>
    </xdr:to>
    <mc:AlternateContent xmlns:mc="http://schemas.openxmlformats.org/markup-compatibility/2006">
      <mc:Choice xmlns:cx1="http://schemas.microsoft.com/office/drawing/2015/9/8/chartex" Requires="cx1">
        <xdr:graphicFrame macro="">
          <xdr:nvGraphicFramePr>
            <xdr:cNvPr id="8" name="Gráfico 7">
              <a:extLst>
                <a:ext uri="{FF2B5EF4-FFF2-40B4-BE49-F238E27FC236}">
                  <a16:creationId xmlns:a16="http://schemas.microsoft.com/office/drawing/2014/main" id="{05F05EB1-42F7-3B18-40E0-DB405EC0A2E2}"/>
                </a:ext>
              </a:extLst>
            </xdr:cNvPr>
            <xdr:cNvGraphicFramePr/>
          </xdr:nvGraphicFramePr>
          <xdr:xfrm>
            <a:off x="0" y="0"/>
            <a:ext cx="0" cy="0"/>
          </xdr:xfrm>
          <a:graphic>
            <a:graphicData uri="http://schemas.microsoft.com/office/drawing/2014/chartex">
              <cx:chart xmlns:cx="http://schemas.microsoft.com/office/drawing/2014/chartex" xmlns:r="http://schemas.openxmlformats.org/officeDocument/2006/relationships" r:id="rId7"/>
            </a:graphicData>
          </a:graphic>
        </xdr:graphicFrame>
      </mc:Choice>
      <mc:Fallback>
        <xdr:sp macro="" textlink="">
          <xdr:nvSpPr>
            <xdr:cNvPr id="0" name=""/>
            <xdr:cNvSpPr>
              <a:spLocks noTextEdit="1"/>
            </xdr:cNvSpPr>
          </xdr:nvSpPr>
          <xdr:spPr>
            <a:xfrm>
              <a:off x="13503910" y="4011930"/>
              <a:ext cx="2437130" cy="2371090"/>
            </a:xfrm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es-ES" sz="1100"/>
                <a:t>Este gráfico no está disponible en su versión de Excel.
Si edita esta forma o guarda el libro en un formato de archivo diferente, el gráfico no se podrá utilizar.</a:t>
              </a:r>
            </a:p>
          </xdr:txBody>
        </xdr:sp>
      </mc:Fallback>
    </mc:AlternateContent>
    <xdr:clientData/>
  </xdr:twoCellAnchor>
  <xdr:twoCellAnchor>
    <xdr:from>
      <xdr:col>21</xdr:col>
      <xdr:colOff>129540</xdr:colOff>
      <xdr:row>21</xdr:row>
      <xdr:rowOff>68580</xdr:rowOff>
    </xdr:from>
    <xdr:to>
      <xdr:col>23</xdr:col>
      <xdr:colOff>693420</xdr:colOff>
      <xdr:row>34</xdr:row>
      <xdr:rowOff>30480</xdr:rowOff>
    </xdr:to>
    <mc:AlternateContent xmlns:mc="http://schemas.openxmlformats.org/markup-compatibility/2006">
      <mc:Choice xmlns:cx1="http://schemas.microsoft.com/office/drawing/2015/9/8/chartex" Requires="cx1">
        <xdr:graphicFrame macro="">
          <xdr:nvGraphicFramePr>
            <xdr:cNvPr id="9" name="Gráfico 8">
              <a:extLst>
                <a:ext uri="{FF2B5EF4-FFF2-40B4-BE49-F238E27FC236}">
                  <a16:creationId xmlns:a16="http://schemas.microsoft.com/office/drawing/2014/main" id="{F2BC1A90-C411-25D1-D25C-EFD97559604A}"/>
                </a:ext>
              </a:extLst>
            </xdr:cNvPr>
            <xdr:cNvGraphicFramePr/>
          </xdr:nvGraphicFramePr>
          <xdr:xfrm>
            <a:off x="0" y="0"/>
            <a:ext cx="0" cy="0"/>
          </xdr:xfrm>
          <a:graphic>
            <a:graphicData uri="http://schemas.microsoft.com/office/drawing/2014/chartex">
              <cx:chart xmlns:cx="http://schemas.microsoft.com/office/drawing/2014/chartex" xmlns:r="http://schemas.openxmlformats.org/officeDocument/2006/relationships" r:id="rId8"/>
            </a:graphicData>
          </a:graphic>
        </xdr:graphicFrame>
      </mc:Choice>
      <mc:Fallback>
        <xdr:sp macro="" textlink="">
          <xdr:nvSpPr>
            <xdr:cNvPr id="0" name=""/>
            <xdr:cNvSpPr>
              <a:spLocks noTextEdit="1"/>
            </xdr:cNvSpPr>
          </xdr:nvSpPr>
          <xdr:spPr>
            <a:xfrm>
              <a:off x="16175990" y="4050030"/>
              <a:ext cx="2278380" cy="2355850"/>
            </a:xfrm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es-ES" sz="1100"/>
                <a:t>Este gráfico no está disponible en su versión de Excel.
Si edita esta forma o guarda el libro en un formato de archivo diferente, el gráfico no se podrá utilizar.</a:t>
              </a:r>
            </a:p>
          </xdr:txBody>
        </xdr:sp>
      </mc:Fallback>
    </mc:AlternateContent>
    <xdr:clientData/>
  </xdr:twoCellAnchor>
  <xdr:twoCellAnchor>
    <xdr:from>
      <xdr:col>18</xdr:col>
      <xdr:colOff>152400</xdr:colOff>
      <xdr:row>60</xdr:row>
      <xdr:rowOff>91440</xdr:rowOff>
    </xdr:from>
    <xdr:to>
      <xdr:col>20</xdr:col>
      <xdr:colOff>609600</xdr:colOff>
      <xdr:row>71</xdr:row>
      <xdr:rowOff>125730</xdr:rowOff>
    </xdr:to>
    <mc:AlternateContent xmlns:mc="http://schemas.openxmlformats.org/markup-compatibility/2006">
      <mc:Choice xmlns:cx1="http://schemas.microsoft.com/office/drawing/2015/9/8/chartex" Requires="cx1">
        <xdr:graphicFrame macro="">
          <xdr:nvGraphicFramePr>
            <xdr:cNvPr id="10" name="Gráfico 9">
              <a:extLst>
                <a:ext uri="{FF2B5EF4-FFF2-40B4-BE49-F238E27FC236}">
                  <a16:creationId xmlns:a16="http://schemas.microsoft.com/office/drawing/2014/main" id="{634EB85A-DEA2-4AB8-C853-F056AB3EB430}"/>
                </a:ext>
              </a:extLst>
            </xdr:cNvPr>
            <xdr:cNvGraphicFramePr/>
          </xdr:nvGraphicFramePr>
          <xdr:xfrm>
            <a:off x="0" y="0"/>
            <a:ext cx="0" cy="0"/>
          </xdr:xfrm>
          <a:graphic>
            <a:graphicData uri="http://schemas.microsoft.com/office/drawing/2014/chartex">
              <cx:chart xmlns:cx="http://schemas.microsoft.com/office/drawing/2014/chartex" xmlns:r="http://schemas.openxmlformats.org/officeDocument/2006/relationships" r:id="rId9"/>
            </a:graphicData>
          </a:graphic>
        </xdr:graphicFrame>
      </mc:Choice>
      <mc:Fallback>
        <xdr:sp macro="" textlink="">
          <xdr:nvSpPr>
            <xdr:cNvPr id="0" name=""/>
            <xdr:cNvSpPr>
              <a:spLocks noTextEdit="1"/>
            </xdr:cNvSpPr>
          </xdr:nvSpPr>
          <xdr:spPr>
            <a:xfrm>
              <a:off x="13557250" y="11508740"/>
              <a:ext cx="2292350" cy="2091690"/>
            </a:xfrm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es-ES" sz="1100"/>
                <a:t>Este gráfico no está disponible en su versión de Excel.
Si edita esta forma o guarda el libro en un formato de archivo diferente, el gráfico no se podrá utilizar.</a:t>
              </a:r>
            </a:p>
          </xdr:txBody>
        </xdr:sp>
      </mc:Fallback>
    </mc:AlternateContent>
    <xdr:clientData/>
  </xdr:twoCellAnchor>
  <xdr:twoCellAnchor>
    <xdr:from>
      <xdr:col>18</xdr:col>
      <xdr:colOff>114300</xdr:colOff>
      <xdr:row>104</xdr:row>
      <xdr:rowOff>167640</xdr:rowOff>
    </xdr:from>
    <xdr:to>
      <xdr:col>20</xdr:col>
      <xdr:colOff>670560</xdr:colOff>
      <xdr:row>115</xdr:row>
      <xdr:rowOff>102870</xdr:rowOff>
    </xdr:to>
    <mc:AlternateContent xmlns:mc="http://schemas.openxmlformats.org/markup-compatibility/2006">
      <mc:Choice xmlns:cx1="http://schemas.microsoft.com/office/drawing/2015/9/8/chartex" Requires="cx1">
        <xdr:graphicFrame macro="">
          <xdr:nvGraphicFramePr>
            <xdr:cNvPr id="12" name="Gráfico 11">
              <a:extLst>
                <a:ext uri="{FF2B5EF4-FFF2-40B4-BE49-F238E27FC236}">
                  <a16:creationId xmlns:a16="http://schemas.microsoft.com/office/drawing/2014/main" id="{7EFC9948-B1D3-D524-FACF-55BBD3D123C3}"/>
                </a:ext>
              </a:extLst>
            </xdr:cNvPr>
            <xdr:cNvGraphicFramePr/>
          </xdr:nvGraphicFramePr>
          <xdr:xfrm>
            <a:off x="0" y="0"/>
            <a:ext cx="0" cy="0"/>
          </xdr:xfrm>
          <a:graphic>
            <a:graphicData uri="http://schemas.microsoft.com/office/drawing/2014/chartex">
              <cx:chart xmlns:cx="http://schemas.microsoft.com/office/drawing/2014/chartex" xmlns:r="http://schemas.openxmlformats.org/officeDocument/2006/relationships" r:id="rId10"/>
            </a:graphicData>
          </a:graphic>
        </xdr:graphicFrame>
      </mc:Choice>
      <mc:Fallback>
        <xdr:sp macro="" textlink="">
          <xdr:nvSpPr>
            <xdr:cNvPr id="0" name=""/>
            <xdr:cNvSpPr>
              <a:spLocks noTextEdit="1"/>
            </xdr:cNvSpPr>
          </xdr:nvSpPr>
          <xdr:spPr>
            <a:xfrm>
              <a:off x="13519150" y="19770090"/>
              <a:ext cx="2391410" cy="1960880"/>
            </a:xfrm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es-ES" sz="1100"/>
                <a:t>Este gráfico no está disponible en su versión de Excel.
Si edita esta forma o guarda el libro en un formato de archivo diferente, el gráfico no se podrá utilizar.</a:t>
              </a:r>
            </a:p>
          </xdr:txBody>
        </xdr:sp>
      </mc:Fallback>
    </mc:AlternateContent>
    <xdr:clientData/>
  </xdr:twoCellAnchor>
  <xdr:twoCellAnchor>
    <xdr:from>
      <xdr:col>18</xdr:col>
      <xdr:colOff>220980</xdr:colOff>
      <xdr:row>150</xdr:row>
      <xdr:rowOff>91440</xdr:rowOff>
    </xdr:from>
    <xdr:to>
      <xdr:col>20</xdr:col>
      <xdr:colOff>662940</xdr:colOff>
      <xdr:row>160</xdr:row>
      <xdr:rowOff>34290</xdr:rowOff>
    </xdr:to>
    <mc:AlternateContent xmlns:mc="http://schemas.openxmlformats.org/markup-compatibility/2006">
      <mc:Choice xmlns:cx1="http://schemas.microsoft.com/office/drawing/2015/9/8/chartex" Requires="cx1">
        <xdr:graphicFrame macro="">
          <xdr:nvGraphicFramePr>
            <xdr:cNvPr id="13" name="Gráfico 12">
              <a:extLst>
                <a:ext uri="{FF2B5EF4-FFF2-40B4-BE49-F238E27FC236}">
                  <a16:creationId xmlns:a16="http://schemas.microsoft.com/office/drawing/2014/main" id="{21CB1C23-C8BA-640A-76FB-8DDC03D5AFE0}"/>
                </a:ext>
              </a:extLst>
            </xdr:cNvPr>
            <xdr:cNvGraphicFramePr/>
          </xdr:nvGraphicFramePr>
          <xdr:xfrm>
            <a:off x="0" y="0"/>
            <a:ext cx="0" cy="0"/>
          </xdr:xfrm>
          <a:graphic>
            <a:graphicData uri="http://schemas.microsoft.com/office/drawing/2014/chartex">
              <cx:chart xmlns:cx="http://schemas.microsoft.com/office/drawing/2014/chartex" xmlns:r="http://schemas.openxmlformats.org/officeDocument/2006/relationships" r:id="rId11"/>
            </a:graphicData>
          </a:graphic>
        </xdr:graphicFrame>
      </mc:Choice>
      <mc:Fallback>
        <xdr:sp macro="" textlink="">
          <xdr:nvSpPr>
            <xdr:cNvPr id="0" name=""/>
            <xdr:cNvSpPr>
              <a:spLocks noTextEdit="1"/>
            </xdr:cNvSpPr>
          </xdr:nvSpPr>
          <xdr:spPr>
            <a:xfrm>
              <a:off x="13625830" y="28202890"/>
              <a:ext cx="2277110" cy="1784350"/>
            </a:xfrm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es-ES" sz="1100"/>
                <a:t>Este gráfico no está disponible en su versión de Excel.
Si edita esta forma o guarda el libro en un formato de archivo diferente, el gráfico no se podrá utilizar.</a:t>
              </a:r>
            </a:p>
          </xdr:txBody>
        </xdr:sp>
      </mc:Fallback>
    </mc:AlternateContent>
    <xdr:clientData/>
  </xdr:twoCellAnchor>
  <xdr:twoCellAnchor>
    <xdr:from>
      <xdr:col>18</xdr:col>
      <xdr:colOff>160020</xdr:colOff>
      <xdr:row>182</xdr:row>
      <xdr:rowOff>22860</xdr:rowOff>
    </xdr:from>
    <xdr:to>
      <xdr:col>20</xdr:col>
      <xdr:colOff>617220</xdr:colOff>
      <xdr:row>194</xdr:row>
      <xdr:rowOff>106680</xdr:rowOff>
    </xdr:to>
    <mc:AlternateContent xmlns:mc="http://schemas.openxmlformats.org/markup-compatibility/2006">
      <mc:Choice xmlns:cx1="http://schemas.microsoft.com/office/drawing/2015/9/8/chartex" Requires="cx1">
        <xdr:graphicFrame macro="">
          <xdr:nvGraphicFramePr>
            <xdr:cNvPr id="11" name="Gráfico 10">
              <a:extLst>
                <a:ext uri="{FF2B5EF4-FFF2-40B4-BE49-F238E27FC236}">
                  <a16:creationId xmlns:a16="http://schemas.microsoft.com/office/drawing/2014/main" id="{9A57B36C-E0AA-5250-85BA-D2F79B2C99F7}"/>
                </a:ext>
              </a:extLst>
            </xdr:cNvPr>
            <xdr:cNvGraphicFramePr/>
          </xdr:nvGraphicFramePr>
          <xdr:xfrm>
            <a:off x="0" y="0"/>
            <a:ext cx="0" cy="0"/>
          </xdr:xfrm>
          <a:graphic>
            <a:graphicData uri="http://schemas.microsoft.com/office/drawing/2014/chartex">
              <cx:chart xmlns:cx="http://schemas.microsoft.com/office/drawing/2014/chartex" xmlns:r="http://schemas.openxmlformats.org/officeDocument/2006/relationships" r:id="rId12"/>
            </a:graphicData>
          </a:graphic>
        </xdr:graphicFrame>
      </mc:Choice>
      <mc:Fallback>
        <xdr:sp macro="" textlink="">
          <xdr:nvSpPr>
            <xdr:cNvPr id="0" name=""/>
            <xdr:cNvSpPr>
              <a:spLocks noTextEdit="1"/>
            </xdr:cNvSpPr>
          </xdr:nvSpPr>
          <xdr:spPr>
            <a:xfrm>
              <a:off x="13564870" y="34065210"/>
              <a:ext cx="2292350" cy="2293620"/>
            </a:xfrm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es-ES" sz="1100"/>
                <a:t>Este gráfico no está disponible en su versión de Excel.
Si edita esta forma o guarda el libro en un formato de archivo diferente, el gráfico no se podrá utilizar.</a:t>
              </a:r>
            </a:p>
          </xdr:txBody>
        </xdr:sp>
      </mc:Fallback>
    </mc:AlternateContent>
    <xdr:clientData/>
  </xdr:twoCellAnchor>
  <xdr:twoCellAnchor>
    <xdr:from>
      <xdr:col>21</xdr:col>
      <xdr:colOff>7620</xdr:colOff>
      <xdr:row>105</xdr:row>
      <xdr:rowOff>53340</xdr:rowOff>
    </xdr:from>
    <xdr:to>
      <xdr:col>23</xdr:col>
      <xdr:colOff>693420</xdr:colOff>
      <xdr:row>115</xdr:row>
      <xdr:rowOff>99060</xdr:rowOff>
    </xdr:to>
    <mc:AlternateContent xmlns:mc="http://schemas.openxmlformats.org/markup-compatibility/2006">
      <mc:Choice xmlns:cx1="http://schemas.microsoft.com/office/drawing/2015/9/8/chartex" Requires="cx1">
        <xdr:graphicFrame macro="">
          <xdr:nvGraphicFramePr>
            <xdr:cNvPr id="14" name="Gráfico 13">
              <a:extLst>
                <a:ext uri="{FF2B5EF4-FFF2-40B4-BE49-F238E27FC236}">
                  <a16:creationId xmlns:a16="http://schemas.microsoft.com/office/drawing/2014/main" id="{AF7A7F89-8721-B6CA-BE02-7145D4682ED1}"/>
                </a:ext>
              </a:extLst>
            </xdr:cNvPr>
            <xdr:cNvGraphicFramePr/>
          </xdr:nvGraphicFramePr>
          <xdr:xfrm>
            <a:off x="0" y="0"/>
            <a:ext cx="0" cy="0"/>
          </xdr:xfrm>
          <a:graphic>
            <a:graphicData uri="http://schemas.microsoft.com/office/drawing/2014/chartex">
              <cx:chart xmlns:cx="http://schemas.microsoft.com/office/drawing/2014/chartex" xmlns:r="http://schemas.openxmlformats.org/officeDocument/2006/relationships" r:id="rId13"/>
            </a:graphicData>
          </a:graphic>
        </xdr:graphicFrame>
      </mc:Choice>
      <mc:Fallback>
        <xdr:sp macro="" textlink="">
          <xdr:nvSpPr>
            <xdr:cNvPr id="0" name=""/>
            <xdr:cNvSpPr>
              <a:spLocks noTextEdit="1"/>
            </xdr:cNvSpPr>
          </xdr:nvSpPr>
          <xdr:spPr>
            <a:xfrm>
              <a:off x="16054070" y="19839940"/>
              <a:ext cx="2400300" cy="1887220"/>
            </a:xfrm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es-ES" sz="1100"/>
                <a:t>Este gráfico no está disponible en su versión de Excel.
Si edita esta forma o guarda el libro en un formato de archivo diferente, el gráfico no se podrá utilizar.</a:t>
              </a:r>
            </a:p>
          </xdr:txBody>
        </xdr:sp>
      </mc:Fallback>
    </mc:AlternateContent>
    <xdr:clientData/>
  </xdr:twoCellAnchor>
  <xdr:twoCellAnchor>
    <xdr:from>
      <xdr:col>21</xdr:col>
      <xdr:colOff>99060</xdr:colOff>
      <xdr:row>60</xdr:row>
      <xdr:rowOff>152400</xdr:rowOff>
    </xdr:from>
    <xdr:to>
      <xdr:col>23</xdr:col>
      <xdr:colOff>647700</xdr:colOff>
      <xdr:row>71</xdr:row>
      <xdr:rowOff>156210</xdr:rowOff>
    </xdr:to>
    <mc:AlternateContent xmlns:mc="http://schemas.openxmlformats.org/markup-compatibility/2006">
      <mc:Choice xmlns:cx1="http://schemas.microsoft.com/office/drawing/2015/9/8/chartex" Requires="cx1">
        <xdr:graphicFrame macro="">
          <xdr:nvGraphicFramePr>
            <xdr:cNvPr id="15" name="Gráfico 14">
              <a:extLst>
                <a:ext uri="{FF2B5EF4-FFF2-40B4-BE49-F238E27FC236}">
                  <a16:creationId xmlns:a16="http://schemas.microsoft.com/office/drawing/2014/main" id="{BD3D2574-5A69-8D27-35B7-3F822807B493}"/>
                </a:ext>
              </a:extLst>
            </xdr:cNvPr>
            <xdr:cNvGraphicFramePr/>
          </xdr:nvGraphicFramePr>
          <xdr:xfrm>
            <a:off x="0" y="0"/>
            <a:ext cx="0" cy="0"/>
          </xdr:xfrm>
          <a:graphic>
            <a:graphicData uri="http://schemas.microsoft.com/office/drawing/2014/chartex">
              <cx:chart xmlns:cx="http://schemas.microsoft.com/office/drawing/2014/chartex" xmlns:r="http://schemas.openxmlformats.org/officeDocument/2006/relationships" r:id="rId14"/>
            </a:graphicData>
          </a:graphic>
        </xdr:graphicFrame>
      </mc:Choice>
      <mc:Fallback>
        <xdr:sp macro="" textlink="">
          <xdr:nvSpPr>
            <xdr:cNvPr id="0" name=""/>
            <xdr:cNvSpPr>
              <a:spLocks noTextEdit="1"/>
            </xdr:cNvSpPr>
          </xdr:nvSpPr>
          <xdr:spPr>
            <a:xfrm>
              <a:off x="16145510" y="11569700"/>
              <a:ext cx="2263140" cy="2061210"/>
            </a:xfrm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es-ES" sz="1100"/>
                <a:t>Este gráfico no está disponible en su versión de Excel.
Si edita esta forma o guarda el libro en un formato de archivo diferente, el gráfico no se podrá utilizar.</a:t>
              </a:r>
            </a:p>
          </xdr:txBody>
        </xdr:sp>
      </mc:Fallback>
    </mc:AlternateContent>
    <xdr:clientData/>
  </xdr:twoCellAnchor>
  <xdr:twoCellAnchor>
    <xdr:from>
      <xdr:col>21</xdr:col>
      <xdr:colOff>83820</xdr:colOff>
      <xdr:row>182</xdr:row>
      <xdr:rowOff>30480</xdr:rowOff>
    </xdr:from>
    <xdr:to>
      <xdr:col>23</xdr:col>
      <xdr:colOff>746760</xdr:colOff>
      <xdr:row>194</xdr:row>
      <xdr:rowOff>129540</xdr:rowOff>
    </xdr:to>
    <mc:AlternateContent xmlns:mc="http://schemas.openxmlformats.org/markup-compatibility/2006">
      <mc:Choice xmlns:cx1="http://schemas.microsoft.com/office/drawing/2015/9/8/chartex" Requires="cx1">
        <xdr:graphicFrame macro="">
          <xdr:nvGraphicFramePr>
            <xdr:cNvPr id="16" name="Gráfico 15">
              <a:extLst>
                <a:ext uri="{FF2B5EF4-FFF2-40B4-BE49-F238E27FC236}">
                  <a16:creationId xmlns:a16="http://schemas.microsoft.com/office/drawing/2014/main" id="{209230ED-FBC4-9D7C-A5E9-B0205E272DE2}"/>
                </a:ext>
              </a:extLst>
            </xdr:cNvPr>
            <xdr:cNvGraphicFramePr/>
          </xdr:nvGraphicFramePr>
          <xdr:xfrm>
            <a:off x="0" y="0"/>
            <a:ext cx="0" cy="0"/>
          </xdr:xfrm>
          <a:graphic>
            <a:graphicData uri="http://schemas.microsoft.com/office/drawing/2014/chartex">
              <cx:chart xmlns:cx="http://schemas.microsoft.com/office/drawing/2014/chartex" xmlns:r="http://schemas.openxmlformats.org/officeDocument/2006/relationships" r:id="rId15"/>
            </a:graphicData>
          </a:graphic>
        </xdr:graphicFrame>
      </mc:Choice>
      <mc:Fallback>
        <xdr:sp macro="" textlink="">
          <xdr:nvSpPr>
            <xdr:cNvPr id="0" name=""/>
            <xdr:cNvSpPr>
              <a:spLocks noTextEdit="1"/>
            </xdr:cNvSpPr>
          </xdr:nvSpPr>
          <xdr:spPr>
            <a:xfrm>
              <a:off x="16130270" y="34072830"/>
              <a:ext cx="2377440" cy="2308860"/>
            </a:xfrm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es-ES" sz="1100"/>
                <a:t>Este gráfico no está disponible en su versión de Excel.
Si edita esta forma o guarda el libro en un formato de archivo diferente, el gráfico no se podrá utilizar.</a:t>
              </a:r>
            </a:p>
          </xdr:txBody>
        </xdr:sp>
      </mc:Fallback>
    </mc:AlternateContent>
    <xdr:clientData/>
  </xdr:twoCellAnchor>
  <xdr:twoCellAnchor>
    <xdr:from>
      <xdr:col>21</xdr:col>
      <xdr:colOff>45720</xdr:colOff>
      <xdr:row>149</xdr:row>
      <xdr:rowOff>144780</xdr:rowOff>
    </xdr:from>
    <xdr:to>
      <xdr:col>23</xdr:col>
      <xdr:colOff>632460</xdr:colOff>
      <xdr:row>160</xdr:row>
      <xdr:rowOff>57150</xdr:rowOff>
    </xdr:to>
    <mc:AlternateContent xmlns:mc="http://schemas.openxmlformats.org/markup-compatibility/2006">
      <mc:Choice xmlns:cx1="http://schemas.microsoft.com/office/drawing/2015/9/8/chartex" Requires="cx1">
        <xdr:graphicFrame macro="">
          <xdr:nvGraphicFramePr>
            <xdr:cNvPr id="17" name="Gráfico 16">
              <a:extLst>
                <a:ext uri="{FF2B5EF4-FFF2-40B4-BE49-F238E27FC236}">
                  <a16:creationId xmlns:a16="http://schemas.microsoft.com/office/drawing/2014/main" id="{33CE260A-4EEF-9520-C69F-D63FC4190ACF}"/>
                </a:ext>
              </a:extLst>
            </xdr:cNvPr>
            <xdr:cNvGraphicFramePr/>
          </xdr:nvGraphicFramePr>
          <xdr:xfrm>
            <a:off x="0" y="0"/>
            <a:ext cx="0" cy="0"/>
          </xdr:xfrm>
          <a:graphic>
            <a:graphicData uri="http://schemas.microsoft.com/office/drawing/2014/chartex">
              <cx:chart xmlns:cx="http://schemas.microsoft.com/office/drawing/2014/chartex" xmlns:r="http://schemas.openxmlformats.org/officeDocument/2006/relationships" r:id="rId16"/>
            </a:graphicData>
          </a:graphic>
        </xdr:graphicFrame>
      </mc:Choice>
      <mc:Fallback>
        <xdr:sp macro="" textlink="">
          <xdr:nvSpPr>
            <xdr:cNvPr id="0" name=""/>
            <xdr:cNvSpPr>
              <a:spLocks noTextEdit="1"/>
            </xdr:cNvSpPr>
          </xdr:nvSpPr>
          <xdr:spPr>
            <a:xfrm>
              <a:off x="16092170" y="28072080"/>
              <a:ext cx="2301240" cy="1938020"/>
            </a:xfrm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es-ES" sz="1100"/>
                <a:t>Este gráfico no está disponible en su versión de Excel.
Si edita esta forma o guarda el libro en un formato de archivo diferente, el gráfico no se podrá utilizar.</a:t>
              </a:r>
            </a:p>
          </xdr:txBody>
        </xdr:sp>
      </mc:Fallback>
    </mc:AlternateContent>
    <xdr:clientData/>
  </xdr:twoCellAnchor>
  <xdr:twoCellAnchor>
    <xdr:from>
      <xdr:col>15</xdr:col>
      <xdr:colOff>129540</xdr:colOff>
      <xdr:row>151</xdr:row>
      <xdr:rowOff>83820</xdr:rowOff>
    </xdr:from>
    <xdr:to>
      <xdr:col>17</xdr:col>
      <xdr:colOff>807720</xdr:colOff>
      <xdr:row>160</xdr:row>
      <xdr:rowOff>152400</xdr:rowOff>
    </xdr:to>
    <mc:AlternateContent xmlns:mc="http://schemas.openxmlformats.org/markup-compatibility/2006">
      <mc:Choice xmlns:cx1="http://schemas.microsoft.com/office/drawing/2015/9/8/chartex" Requires="cx1">
        <xdr:graphicFrame macro="">
          <xdr:nvGraphicFramePr>
            <xdr:cNvPr id="18" name="Gráfico 17">
              <a:extLst>
                <a:ext uri="{FF2B5EF4-FFF2-40B4-BE49-F238E27FC236}">
                  <a16:creationId xmlns:a16="http://schemas.microsoft.com/office/drawing/2014/main" id="{F12CC3DC-33F2-30CE-58B7-5F17A4717BAE}"/>
                </a:ext>
              </a:extLst>
            </xdr:cNvPr>
            <xdr:cNvGraphicFramePr/>
          </xdr:nvGraphicFramePr>
          <xdr:xfrm>
            <a:off x="0" y="0"/>
            <a:ext cx="0" cy="0"/>
          </xdr:xfrm>
          <a:graphic>
            <a:graphicData uri="http://schemas.microsoft.com/office/drawing/2014/chartex">
              <cx:chart xmlns:cx="http://schemas.microsoft.com/office/drawing/2014/chartex" xmlns:r="http://schemas.openxmlformats.org/officeDocument/2006/relationships" r:id="rId17"/>
            </a:graphicData>
          </a:graphic>
        </xdr:graphicFrame>
      </mc:Choice>
      <mc:Fallback>
        <xdr:sp macro="" textlink="">
          <xdr:nvSpPr>
            <xdr:cNvPr id="0" name=""/>
            <xdr:cNvSpPr>
              <a:spLocks noTextEdit="1"/>
            </xdr:cNvSpPr>
          </xdr:nvSpPr>
          <xdr:spPr>
            <a:xfrm>
              <a:off x="11007090" y="28379420"/>
              <a:ext cx="2335530" cy="1725930"/>
            </a:xfrm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es-ES" sz="1100"/>
                <a:t>Este gráfico no está disponible en su versión de Excel.
Si edita esta forma o guarda el libro en un formato de archivo diferente, el gráfico no se podrá utilizar.</a:t>
              </a:r>
            </a:p>
          </xdr:txBody>
        </xdr:sp>
      </mc:Fallback>
    </mc:AlternateContent>
    <xdr:clientData/>
  </xdr:twoCellAnchor>
  <xdr:twoCellAnchor>
    <xdr:from>
      <xdr:col>15</xdr:col>
      <xdr:colOff>80858</xdr:colOff>
      <xdr:row>21</xdr:row>
      <xdr:rowOff>31114</xdr:rowOff>
    </xdr:from>
    <xdr:to>
      <xdr:col>17</xdr:col>
      <xdr:colOff>711201</xdr:colOff>
      <xdr:row>33</xdr:row>
      <xdr:rowOff>169333</xdr:rowOff>
    </xdr:to>
    <mc:AlternateContent xmlns:mc="http://schemas.openxmlformats.org/markup-compatibility/2006">
      <mc:Choice xmlns:cx1="http://schemas.microsoft.com/office/drawing/2015/9/8/chartex" Requires="cx1">
        <xdr:graphicFrame macro="">
          <xdr:nvGraphicFramePr>
            <xdr:cNvPr id="19" name="Gráfico 18">
              <a:extLst>
                <a:ext uri="{FF2B5EF4-FFF2-40B4-BE49-F238E27FC236}">
                  <a16:creationId xmlns:a16="http://schemas.microsoft.com/office/drawing/2014/main" id="{98023701-308C-A9D1-A486-8E876EEC93E0}"/>
                </a:ext>
              </a:extLst>
            </xdr:cNvPr>
            <xdr:cNvGraphicFramePr/>
          </xdr:nvGraphicFramePr>
          <xdr:xfrm>
            <a:off x="0" y="0"/>
            <a:ext cx="0" cy="0"/>
          </xdr:xfrm>
          <a:graphic>
            <a:graphicData uri="http://schemas.microsoft.com/office/drawing/2014/chartex">
              <cx:chart xmlns:cx="http://schemas.microsoft.com/office/drawing/2014/chartex" xmlns:r="http://schemas.openxmlformats.org/officeDocument/2006/relationships" r:id="rId18"/>
            </a:graphicData>
          </a:graphic>
        </xdr:graphicFrame>
      </mc:Choice>
      <mc:Fallback>
        <xdr:sp macro="" textlink="">
          <xdr:nvSpPr>
            <xdr:cNvPr id="0" name=""/>
            <xdr:cNvSpPr>
              <a:spLocks noTextEdit="1"/>
            </xdr:cNvSpPr>
          </xdr:nvSpPr>
          <xdr:spPr>
            <a:xfrm>
              <a:off x="10958408" y="4012564"/>
              <a:ext cx="2287693" cy="2348019"/>
            </a:xfrm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es-ES" sz="1100"/>
                <a:t>Este gráfico no está disponible en su versión de Excel.
Si edita esta forma o guarda el libro en un formato de archivo diferente, el gráfico no se podrá utilizar.</a:t>
              </a:r>
            </a:p>
          </xdr:txBody>
        </xdr:sp>
      </mc:Fallback>
    </mc:AlternateContent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Y224"/>
  <sheetViews>
    <sheetView tabSelected="1" topLeftCell="B1" zoomScale="90" zoomScaleNormal="90" workbookViewId="0">
      <selection activeCell="I17" sqref="I17"/>
    </sheetView>
  </sheetViews>
  <sheetFormatPr baseColWidth="10" defaultColWidth="11.453125" defaultRowHeight="14.5" x14ac:dyDescent="0.35"/>
  <cols>
    <col min="1" max="1" width="7.1796875" customWidth="1"/>
    <col min="2" max="2" width="13" customWidth="1"/>
    <col min="3" max="3" width="11.453125" customWidth="1"/>
    <col min="5" max="5" width="11.453125" customWidth="1"/>
    <col min="7" max="7" width="11.453125" customWidth="1"/>
    <col min="10" max="10" width="11.453125" customWidth="1"/>
    <col min="12" max="12" width="11.453125" customWidth="1"/>
    <col min="14" max="14" width="11.453125" customWidth="1"/>
    <col min="16" max="16" width="11.453125" customWidth="1"/>
    <col min="18" max="18" width="11.453125" customWidth="1"/>
    <col min="20" max="20" width="11.453125" customWidth="1"/>
  </cols>
  <sheetData>
    <row r="1" spans="2:23" ht="19" thickBot="1" x14ac:dyDescent="0.5">
      <c r="B1" s="424" t="s">
        <v>150</v>
      </c>
    </row>
    <row r="2" spans="2:23" x14ac:dyDescent="0.35">
      <c r="B2" s="98"/>
      <c r="C2" s="97" t="s">
        <v>0</v>
      </c>
      <c r="D2" s="97" t="s">
        <v>1</v>
      </c>
      <c r="E2" s="97" t="s">
        <v>2</v>
      </c>
      <c r="F2" s="97" t="s">
        <v>1</v>
      </c>
      <c r="G2" s="96" t="s">
        <v>3</v>
      </c>
      <c r="H2" s="58" t="s">
        <v>152</v>
      </c>
      <c r="I2" s="97" t="s">
        <v>1</v>
      </c>
      <c r="J2" s="223" t="s">
        <v>3</v>
      </c>
      <c r="L2" t="s">
        <v>4</v>
      </c>
      <c r="P2" t="s">
        <v>5</v>
      </c>
    </row>
    <row r="3" spans="2:23" x14ac:dyDescent="0.35">
      <c r="B3" s="37" t="s">
        <v>6</v>
      </c>
      <c r="C3" s="22">
        <v>0.01</v>
      </c>
      <c r="D3" s="22">
        <v>505.2</v>
      </c>
      <c r="E3" s="22" t="s">
        <v>7</v>
      </c>
      <c r="F3" s="36">
        <v>298</v>
      </c>
      <c r="G3" s="2">
        <v>0.45</v>
      </c>
      <c r="H3" t="s">
        <v>8</v>
      </c>
      <c r="I3" s="22">
        <v>214.2</v>
      </c>
      <c r="J3" s="8">
        <v>0.09</v>
      </c>
      <c r="L3" s="20" t="s">
        <v>9</v>
      </c>
      <c r="N3" s="25">
        <f>(F4*G4)/D4</f>
        <v>0.17246511627906977</v>
      </c>
      <c r="S3" s="22" t="s">
        <v>10</v>
      </c>
      <c r="T3" s="21" t="s">
        <v>11</v>
      </c>
      <c r="V3" s="22"/>
      <c r="W3" s="21"/>
    </row>
    <row r="4" spans="2:23" x14ac:dyDescent="0.35">
      <c r="B4" s="120" t="s">
        <v>12</v>
      </c>
      <c r="C4" s="94">
        <v>0.01</v>
      </c>
      <c r="D4" s="94">
        <v>434.3</v>
      </c>
      <c r="E4" s="94" t="s">
        <v>13</v>
      </c>
      <c r="F4" s="93">
        <v>208.06</v>
      </c>
      <c r="G4" s="92">
        <v>0.36</v>
      </c>
      <c r="H4" t="s">
        <v>14</v>
      </c>
      <c r="I4" s="2">
        <v>232.21</v>
      </c>
      <c r="J4" s="8">
        <v>0.47</v>
      </c>
      <c r="N4" s="24"/>
      <c r="O4" t="s">
        <v>15</v>
      </c>
      <c r="R4" s="14">
        <f>(E12*N3)/0.02</f>
        <v>8.6232558139534884E-2</v>
      </c>
      <c r="S4" s="23">
        <v>8.6249136541561133E-2</v>
      </c>
      <c r="T4">
        <v>86.2</v>
      </c>
      <c r="V4" s="23"/>
    </row>
    <row r="5" spans="2:23" x14ac:dyDescent="0.35">
      <c r="B5" s="37" t="s">
        <v>16</v>
      </c>
      <c r="C5" s="22">
        <v>5.0000000000000001E-3</v>
      </c>
      <c r="D5" s="22">
        <v>416.3</v>
      </c>
      <c r="E5" s="22" t="s">
        <v>13</v>
      </c>
      <c r="F5" s="36">
        <v>208.06</v>
      </c>
      <c r="G5" s="2">
        <v>0.36</v>
      </c>
      <c r="H5" t="s">
        <v>8</v>
      </c>
      <c r="I5" s="22">
        <v>214.2</v>
      </c>
      <c r="J5" s="8">
        <v>0.09</v>
      </c>
      <c r="N5" s="24"/>
      <c r="O5" t="s">
        <v>17</v>
      </c>
      <c r="R5" s="14">
        <f>(E12*N3)/0.03</f>
        <v>5.7488372093023266E-2</v>
      </c>
      <c r="S5" s="23">
        <v>5.749942436104076E-2</v>
      </c>
      <c r="T5">
        <v>57.5</v>
      </c>
      <c r="V5" s="23"/>
    </row>
    <row r="6" spans="2:23" x14ac:dyDescent="0.35">
      <c r="B6" s="37" t="s">
        <v>18</v>
      </c>
      <c r="C6" s="22">
        <v>2.5000000000000001E-3</v>
      </c>
      <c r="D6" s="22">
        <v>449.9</v>
      </c>
      <c r="E6" s="22" t="s">
        <v>19</v>
      </c>
      <c r="F6" s="36">
        <v>242.6</v>
      </c>
      <c r="G6" s="2">
        <v>0.21</v>
      </c>
      <c r="H6" t="s">
        <v>8</v>
      </c>
      <c r="I6" s="22">
        <v>214.2</v>
      </c>
      <c r="J6" s="8">
        <v>0.09</v>
      </c>
      <c r="R6" s="13"/>
    </row>
    <row r="7" spans="2:23" x14ac:dyDescent="0.35">
      <c r="B7" s="37" t="s">
        <v>20</v>
      </c>
      <c r="C7" s="22">
        <v>1.4999999999999999E-2</v>
      </c>
      <c r="D7" s="22">
        <v>422.9</v>
      </c>
      <c r="E7" s="22" t="s">
        <v>19</v>
      </c>
      <c r="F7" s="22">
        <v>242.6</v>
      </c>
      <c r="G7" s="2">
        <v>0.21</v>
      </c>
      <c r="I7" s="155"/>
      <c r="J7" s="8"/>
      <c r="L7" s="6" t="s">
        <v>21</v>
      </c>
      <c r="M7" t="s">
        <v>22</v>
      </c>
      <c r="S7" s="106">
        <f>(H17*N3)/0.02</f>
        <v>2.6013811895464422E-3</v>
      </c>
      <c r="T7" t="s">
        <v>23</v>
      </c>
      <c r="U7" t="s">
        <v>24</v>
      </c>
    </row>
    <row r="8" spans="2:23" x14ac:dyDescent="0.35">
      <c r="B8" s="37" t="s">
        <v>25</v>
      </c>
      <c r="C8" s="22">
        <v>0.05</v>
      </c>
      <c r="D8" s="22">
        <v>391.2</v>
      </c>
      <c r="E8" s="22" t="s">
        <v>13</v>
      </c>
      <c r="F8" s="36">
        <v>208.06</v>
      </c>
      <c r="G8" s="2">
        <v>0.36</v>
      </c>
      <c r="H8" t="s">
        <v>8</v>
      </c>
      <c r="I8" s="22">
        <v>214.2</v>
      </c>
      <c r="J8" s="8">
        <v>0.09</v>
      </c>
      <c r="S8" s="106">
        <f>(H17*N3)/0.03</f>
        <v>1.7342541263642949E-3</v>
      </c>
      <c r="T8" t="s">
        <v>26</v>
      </c>
      <c r="U8" t="s">
        <v>27</v>
      </c>
    </row>
    <row r="9" spans="2:23" ht="15" thickBot="1" x14ac:dyDescent="0.4">
      <c r="B9" s="117" t="s">
        <v>28</v>
      </c>
      <c r="C9" s="41"/>
      <c r="D9" s="41"/>
      <c r="E9" s="41"/>
      <c r="F9" s="41"/>
      <c r="G9" s="84"/>
      <c r="H9" s="100"/>
      <c r="I9" s="100"/>
      <c r="J9" s="99"/>
    </row>
    <row r="10" spans="2:23" x14ac:dyDescent="0.35">
      <c r="D10" s="22"/>
      <c r="E10" s="22"/>
      <c r="F10" s="22"/>
      <c r="G10" s="22"/>
      <c r="H10" s="83"/>
      <c r="L10" s="6" t="s">
        <v>21</v>
      </c>
      <c r="M10" t="s">
        <v>29</v>
      </c>
    </row>
    <row r="11" spans="2:23" x14ac:dyDescent="0.35">
      <c r="C11" s="5"/>
    </row>
    <row r="12" spans="2:23" ht="15" thickBot="1" x14ac:dyDescent="0.4">
      <c r="B12" s="5" t="s">
        <v>30</v>
      </c>
      <c r="C12" s="289">
        <v>2020</v>
      </c>
      <c r="D12" s="40" t="s">
        <v>0</v>
      </c>
      <c r="E12" s="39">
        <v>0.01</v>
      </c>
      <c r="F12" s="5" t="s">
        <v>31</v>
      </c>
      <c r="I12" s="5" t="s">
        <v>32</v>
      </c>
    </row>
    <row r="13" spans="2:23" x14ac:dyDescent="0.35">
      <c r="B13" s="118"/>
      <c r="C13" s="81"/>
      <c r="D13" s="80"/>
      <c r="E13" s="80"/>
      <c r="F13" s="80"/>
      <c r="G13" s="80"/>
      <c r="H13" s="79"/>
      <c r="I13" s="98" t="s">
        <v>33</v>
      </c>
      <c r="J13" s="58"/>
      <c r="K13" s="12">
        <f>$R$4*1000</f>
        <v>86.232558139534888</v>
      </c>
      <c r="L13" s="38" t="s">
        <v>34</v>
      </c>
      <c r="M13" s="58"/>
      <c r="N13" s="58"/>
      <c r="O13" s="98" t="s">
        <v>35</v>
      </c>
      <c r="P13" s="58"/>
      <c r="Q13" s="425">
        <f>$R$5*1000</f>
        <v>57.488372093023266</v>
      </c>
      <c r="R13" s="38" t="s">
        <v>34</v>
      </c>
      <c r="S13" s="58"/>
      <c r="T13" s="95"/>
    </row>
    <row r="14" spans="2:23" x14ac:dyDescent="0.35">
      <c r="B14" s="37" t="s">
        <v>36</v>
      </c>
      <c r="C14" s="111"/>
      <c r="H14" s="102"/>
      <c r="I14" s="37" t="s">
        <v>37</v>
      </c>
      <c r="J14" s="5"/>
      <c r="K14" s="5"/>
      <c r="L14" s="5"/>
      <c r="M14" s="5"/>
      <c r="N14" s="5"/>
      <c r="O14" s="59" t="s">
        <v>37</v>
      </c>
      <c r="P14" s="63"/>
      <c r="Q14" s="63"/>
      <c r="R14" s="63"/>
      <c r="S14" s="63"/>
      <c r="T14" s="48"/>
    </row>
    <row r="15" spans="2:23" x14ac:dyDescent="0.35">
      <c r="B15" s="78" t="s">
        <v>38</v>
      </c>
      <c r="C15" s="3" t="s">
        <v>39</v>
      </c>
      <c r="D15" s="1"/>
      <c r="E15" s="3" t="s">
        <v>40</v>
      </c>
      <c r="F15" s="1"/>
      <c r="G15" s="3" t="s">
        <v>41</v>
      </c>
      <c r="H15" s="116"/>
      <c r="I15" s="68" t="s">
        <v>39</v>
      </c>
      <c r="J15" s="67"/>
      <c r="K15" s="105" t="s">
        <v>40</v>
      </c>
      <c r="L15" s="66"/>
      <c r="M15" s="89" t="s">
        <v>41</v>
      </c>
      <c r="N15" s="112"/>
      <c r="O15" s="59" t="s">
        <v>39</v>
      </c>
      <c r="P15" s="63"/>
      <c r="Q15" s="64" t="s">
        <v>40</v>
      </c>
      <c r="R15" s="62"/>
      <c r="S15" s="63" t="s">
        <v>41</v>
      </c>
      <c r="T15" s="48"/>
    </row>
    <row r="16" spans="2:23" x14ac:dyDescent="0.35">
      <c r="B16" s="77"/>
      <c r="C16" s="105" t="s">
        <v>42</v>
      </c>
      <c r="D16" s="104" t="s">
        <v>43</v>
      </c>
      <c r="E16" s="105" t="s">
        <v>42</v>
      </c>
      <c r="F16" s="104" t="s">
        <v>43</v>
      </c>
      <c r="G16" s="105" t="s">
        <v>42</v>
      </c>
      <c r="H16" s="76" t="s">
        <v>43</v>
      </c>
      <c r="I16" s="91" t="s">
        <v>44</v>
      </c>
      <c r="J16" s="105" t="s">
        <v>45</v>
      </c>
      <c r="K16" s="105" t="s">
        <v>44</v>
      </c>
      <c r="L16" s="105" t="s">
        <v>45</v>
      </c>
      <c r="M16" s="105" t="s">
        <v>46</v>
      </c>
      <c r="N16" s="3" t="s">
        <v>45</v>
      </c>
      <c r="O16" s="61" t="s">
        <v>44</v>
      </c>
      <c r="P16" s="66" t="s">
        <v>45</v>
      </c>
      <c r="Q16" s="66" t="s">
        <v>44</v>
      </c>
      <c r="R16" s="66" t="s">
        <v>45</v>
      </c>
      <c r="S16" s="66" t="s">
        <v>46</v>
      </c>
      <c r="T16" s="60" t="s">
        <v>45</v>
      </c>
    </row>
    <row r="17" spans="2:20" x14ac:dyDescent="0.35">
      <c r="B17" s="47" t="s">
        <v>47</v>
      </c>
      <c r="C17" s="33">
        <v>1.6118533843769031E-2</v>
      </c>
      <c r="D17" s="122">
        <f t="shared" ref="D17:D52" si="0">C17*$E$12/100</f>
        <v>1.6118533843769031E-6</v>
      </c>
      <c r="E17" s="86">
        <v>1.5164113590267525</v>
      </c>
      <c r="F17" s="31">
        <f>(E17*$E$12)/100</f>
        <v>1.5164113590267526E-4</v>
      </c>
      <c r="G17" s="35">
        <v>3.0167041842097362</v>
      </c>
      <c r="H17" s="135">
        <f t="shared" ref="H17:H52" si="1">G17*$E$12/100</f>
        <v>3.0167041842097363E-4</v>
      </c>
      <c r="I17" s="113">
        <f>(D17*$K$13)/($E$12)</f>
        <v>1.3899424068068737E-2</v>
      </c>
      <c r="J17" s="35">
        <f>(I17*100)/($K$13)</f>
        <v>1.6118533843769031E-2</v>
      </c>
      <c r="K17" s="71">
        <f>(F17*$K$13)/($E$12)</f>
        <v>1.3076403068072555</v>
      </c>
      <c r="L17" s="70">
        <f>(K17*100)/($K$13)</f>
        <v>1.5164113590267525</v>
      </c>
      <c r="M17" s="27">
        <f>(H17*$K$13)/($E$12)</f>
        <v>2.6013811895464425</v>
      </c>
      <c r="N17" s="87">
        <f>(M17*100)/($K$13)</f>
        <v>3.0167041842097362</v>
      </c>
      <c r="O17" s="123">
        <f>(D17*$Q$13)/($E$12)</f>
        <v>9.2662827120458258E-3</v>
      </c>
      <c r="P17" s="56">
        <f>(O17*100)/($Q$13)</f>
        <v>1.6118533843769031E-2</v>
      </c>
      <c r="Q17" s="50">
        <f>(F17*$Q$13)/($E$12)</f>
        <v>0.87176020453817049</v>
      </c>
      <c r="R17" s="35">
        <f>(Q17*100)/($Q$13)</f>
        <v>1.5164113590267525</v>
      </c>
      <c r="S17" s="124">
        <f t="shared" ref="S17:S52" si="2">(H17*$Q$13)/($E$12)</f>
        <v>1.734254126364295</v>
      </c>
      <c r="T17" s="110">
        <f t="shared" ref="T17:T52" si="3">(S17*100)/($Q$13)</f>
        <v>3.0167041842097357</v>
      </c>
    </row>
    <row r="18" spans="2:20" x14ac:dyDescent="0.35">
      <c r="B18" s="9" t="s">
        <v>48</v>
      </c>
      <c r="C18" s="34">
        <v>5.0719885660370206E-3</v>
      </c>
      <c r="D18" s="88">
        <f t="shared" si="0"/>
        <v>5.0719885660370206E-7</v>
      </c>
      <c r="E18" s="86">
        <v>0.41652583157165352</v>
      </c>
      <c r="F18" s="31">
        <f t="shared" ref="F18:F52" si="4">(E18*$E$12)/100</f>
        <v>4.1652583157165352E-5</v>
      </c>
      <c r="G18" s="35">
        <v>0.82797967457727029</v>
      </c>
      <c r="H18" s="75">
        <f t="shared" si="1"/>
        <v>8.2797967457727035E-5</v>
      </c>
      <c r="I18" s="113">
        <f t="shared" ref="I18:I52" si="5">(D18*$K$13)/($E$12)</f>
        <v>4.3737054890384359E-3</v>
      </c>
      <c r="J18" s="35">
        <f t="shared" ref="J18:J52" si="6">(I18*100)/($K$13)</f>
        <v>5.0719885660370206E-3</v>
      </c>
      <c r="K18" s="71">
        <f t="shared" ref="K18:K52" si="7">(F18*$K$13)/($E$12)</f>
        <v>0.35918087987620728</v>
      </c>
      <c r="L18" s="70">
        <f t="shared" ref="L18:L52" si="8">(K18*100)/($K$13)</f>
        <v>0.41652583157165352</v>
      </c>
      <c r="M18" s="27">
        <f t="shared" ref="M18:M52" si="9">(H18*$K$13)/($E$12)</f>
        <v>0.71398805426337641</v>
      </c>
      <c r="N18" s="87">
        <f t="shared" ref="N18:N52" si="10">(M18*100)/($K$13)</f>
        <v>0.8279796745772704</v>
      </c>
      <c r="O18" s="29">
        <f t="shared" ref="O18:O52" si="11">(D18*$Q$13)/($E$12)</f>
        <v>2.9158036593589574E-3</v>
      </c>
      <c r="P18" s="70">
        <f t="shared" ref="P18:P52" si="12">(O18*100)/($Q$13)</f>
        <v>5.0719885660370206E-3</v>
      </c>
      <c r="Q18" s="50">
        <f t="shared" ref="Q18:Q52" si="13">(F18*$Q$13)/($E$12)</f>
        <v>0.23945391991747156</v>
      </c>
      <c r="R18" s="35">
        <f t="shared" ref="R18:R52" si="14">(Q18*100)/($Q$13)</f>
        <v>0.41652583157165352</v>
      </c>
      <c r="S18" s="52">
        <f t="shared" si="2"/>
        <v>0.47599203617558428</v>
      </c>
      <c r="T18" s="17">
        <f t="shared" si="3"/>
        <v>0.82797967457727029</v>
      </c>
    </row>
    <row r="19" spans="2:20" x14ac:dyDescent="0.35">
      <c r="B19" s="9" t="s">
        <v>49</v>
      </c>
      <c r="C19" s="34">
        <v>5.6104778102449918E-3</v>
      </c>
      <c r="D19" s="88">
        <f t="shared" si="0"/>
        <v>5.6104778102449917E-7</v>
      </c>
      <c r="E19" s="86">
        <v>0.46287963335889626</v>
      </c>
      <c r="F19" s="31">
        <f t="shared" si="4"/>
        <v>4.6287963335889628E-5</v>
      </c>
      <c r="G19" s="35">
        <v>0.92014878890754781</v>
      </c>
      <c r="H19" s="75">
        <f t="shared" si="1"/>
        <v>9.2014878890754774E-5</v>
      </c>
      <c r="I19" s="113">
        <f t="shared" si="5"/>
        <v>4.8380585396252162E-3</v>
      </c>
      <c r="J19" s="35">
        <f t="shared" si="6"/>
        <v>5.6104778102449918E-3</v>
      </c>
      <c r="K19" s="71">
        <f t="shared" si="7"/>
        <v>0.39915294895227615</v>
      </c>
      <c r="L19" s="70">
        <f t="shared" si="8"/>
        <v>0.46287963335889631</v>
      </c>
      <c r="M19" s="27">
        <f t="shared" si="9"/>
        <v>0.79346783936492715</v>
      </c>
      <c r="N19" s="87">
        <f t="shared" si="10"/>
        <v>0.92014878890754759</v>
      </c>
      <c r="O19" s="29">
        <f t="shared" si="11"/>
        <v>3.2253723597501448E-3</v>
      </c>
      <c r="P19" s="70">
        <f t="shared" si="12"/>
        <v>5.6104778102449926E-3</v>
      </c>
      <c r="Q19" s="50">
        <f t="shared" si="13"/>
        <v>0.26610196596818414</v>
      </c>
      <c r="R19" s="35">
        <f t="shared" si="14"/>
        <v>0.46287963335889631</v>
      </c>
      <c r="S19" s="52">
        <f t="shared" si="2"/>
        <v>0.52897855957661821</v>
      </c>
      <c r="T19" s="17">
        <f t="shared" si="3"/>
        <v>0.9201487889075477</v>
      </c>
    </row>
    <row r="20" spans="2:20" x14ac:dyDescent="0.35">
      <c r="B20" s="9" t="s">
        <v>50</v>
      </c>
      <c r="C20" s="34">
        <v>2.7640686967373169E-3</v>
      </c>
      <c r="D20" s="88">
        <f t="shared" si="0"/>
        <v>2.764068696737317E-7</v>
      </c>
      <c r="E20" s="35">
        <v>0.23185755302443789</v>
      </c>
      <c r="F20" s="31">
        <f t="shared" si="4"/>
        <v>2.3185755302443791E-5</v>
      </c>
      <c r="G20" s="35">
        <v>0.46095103735213844</v>
      </c>
      <c r="H20" s="75">
        <f t="shared" si="1"/>
        <v>4.6095103735213844E-5</v>
      </c>
      <c r="I20" s="113">
        <f t="shared" si="5"/>
        <v>2.383527145930691E-3</v>
      </c>
      <c r="J20" s="35">
        <f t="shared" si="6"/>
        <v>2.7640686967373169E-3</v>
      </c>
      <c r="K20" s="71">
        <f t="shared" si="7"/>
        <v>0.19993669921270135</v>
      </c>
      <c r="L20" s="70">
        <f t="shared" si="8"/>
        <v>0.23185755302443792</v>
      </c>
      <c r="M20" s="27">
        <f t="shared" si="9"/>
        <v>0.39748987127947194</v>
      </c>
      <c r="N20" s="87">
        <f t="shared" si="10"/>
        <v>0.46095103735213844</v>
      </c>
      <c r="O20" s="29">
        <f t="shared" si="11"/>
        <v>1.5890180972871276E-3</v>
      </c>
      <c r="P20" s="70">
        <f t="shared" si="12"/>
        <v>2.7640686967373169E-3</v>
      </c>
      <c r="Q20" s="50">
        <f t="shared" si="13"/>
        <v>0.13329113280846758</v>
      </c>
      <c r="R20" s="35">
        <f t="shared" si="14"/>
        <v>0.23185755302443789</v>
      </c>
      <c r="S20" s="52">
        <f t="shared" si="2"/>
        <v>0.26499324751964798</v>
      </c>
      <c r="T20" s="17">
        <f t="shared" si="3"/>
        <v>0.46095103735213844</v>
      </c>
    </row>
    <row r="21" spans="2:20" x14ac:dyDescent="0.35">
      <c r="B21" s="9" t="s">
        <v>51</v>
      </c>
      <c r="C21" s="34">
        <v>2.5966475281706718E-3</v>
      </c>
      <c r="D21" s="88">
        <f t="shared" si="0"/>
        <v>2.5966475281706721E-7</v>
      </c>
      <c r="E21" s="86">
        <v>0.43461017195179991</v>
      </c>
      <c r="F21" s="31">
        <f t="shared" si="4"/>
        <v>4.3461017195179989E-5</v>
      </c>
      <c r="G21" s="35">
        <v>0.86662369637542913</v>
      </c>
      <c r="H21" s="75">
        <f t="shared" si="1"/>
        <v>8.666236963754291E-5</v>
      </c>
      <c r="I21" s="113">
        <f t="shared" si="5"/>
        <v>2.2391555894085702E-3</v>
      </c>
      <c r="J21" s="35">
        <f t="shared" si="6"/>
        <v>2.5966475281706718E-3</v>
      </c>
      <c r="K21" s="71">
        <f t="shared" si="7"/>
        <v>0.37477546920866839</v>
      </c>
      <c r="L21" s="70">
        <f t="shared" si="8"/>
        <v>0.43461017195179985</v>
      </c>
      <c r="M21" s="27">
        <f t="shared" si="9"/>
        <v>0.74731178282792809</v>
      </c>
      <c r="N21" s="87">
        <f t="shared" si="10"/>
        <v>0.86662369637542902</v>
      </c>
      <c r="O21" s="29">
        <f t="shared" si="11"/>
        <v>1.4927703929390472E-3</v>
      </c>
      <c r="P21" s="70">
        <f t="shared" si="12"/>
        <v>2.5966475281706727E-3</v>
      </c>
      <c r="Q21" s="50">
        <f t="shared" si="13"/>
        <v>0.24985031280577896</v>
      </c>
      <c r="R21" s="35">
        <f t="shared" si="14"/>
        <v>0.43461017195179991</v>
      </c>
      <c r="S21" s="52">
        <f t="shared" si="2"/>
        <v>0.49820785521861882</v>
      </c>
      <c r="T21" s="17">
        <f t="shared" si="3"/>
        <v>0.86662369637542902</v>
      </c>
    </row>
    <row r="22" spans="2:20" x14ac:dyDescent="0.35">
      <c r="B22" s="9" t="s">
        <v>52</v>
      </c>
      <c r="C22" s="34">
        <v>4.0240131192203271E-3</v>
      </c>
      <c r="D22" s="88">
        <f t="shared" si="0"/>
        <v>4.0240131192203273E-7</v>
      </c>
      <c r="E22" s="35">
        <v>0.3021694966057078</v>
      </c>
      <c r="F22" s="31">
        <f t="shared" si="4"/>
        <v>3.0216949660570783E-5</v>
      </c>
      <c r="G22" s="35">
        <v>0.60031498009219519</v>
      </c>
      <c r="H22" s="75">
        <f t="shared" si="1"/>
        <v>6.0031498009219524E-5</v>
      </c>
      <c r="I22" s="113">
        <f t="shared" si="5"/>
        <v>3.4700094525741804E-3</v>
      </c>
      <c r="J22" s="35">
        <f t="shared" si="6"/>
        <v>4.0240131192203279E-3</v>
      </c>
      <c r="K22" s="71">
        <f t="shared" si="7"/>
        <v>0.26056848684045691</v>
      </c>
      <c r="L22" s="70">
        <f t="shared" si="8"/>
        <v>0.3021694966057078</v>
      </c>
      <c r="M22" s="27">
        <f t="shared" si="9"/>
        <v>0.51766696422833958</v>
      </c>
      <c r="N22" s="87">
        <f t="shared" si="10"/>
        <v>0.6003149800921953</v>
      </c>
      <c r="O22" s="29">
        <f t="shared" si="11"/>
        <v>2.3133396350494538E-3</v>
      </c>
      <c r="P22" s="70">
        <f t="shared" si="12"/>
        <v>4.0240131192203271E-3</v>
      </c>
      <c r="Q22" s="50">
        <f t="shared" si="13"/>
        <v>0.17371232456030464</v>
      </c>
      <c r="R22" s="35">
        <f t="shared" si="14"/>
        <v>0.30216949660570785</v>
      </c>
      <c r="S22" s="52">
        <f t="shared" si="2"/>
        <v>0.34511130948555974</v>
      </c>
      <c r="T22" s="17">
        <f t="shared" si="3"/>
        <v>0.60031498009219519</v>
      </c>
    </row>
    <row r="23" spans="2:20" x14ac:dyDescent="0.35">
      <c r="B23" s="9" t="s">
        <v>53</v>
      </c>
      <c r="C23" s="34">
        <v>5.0329202198735211E-3</v>
      </c>
      <c r="D23" s="88">
        <f t="shared" si="0"/>
        <v>5.0329202198735208E-7</v>
      </c>
      <c r="E23" s="86">
        <v>0.42429477372974284</v>
      </c>
      <c r="F23" s="31">
        <f t="shared" si="4"/>
        <v>4.2429477372974283E-5</v>
      </c>
      <c r="G23" s="35">
        <v>0.84355662723961167</v>
      </c>
      <c r="H23" s="75">
        <f t="shared" si="1"/>
        <v>8.4355662723961159E-5</v>
      </c>
      <c r="I23" s="113">
        <f t="shared" si="5"/>
        <v>4.3400158547188409E-3</v>
      </c>
      <c r="J23" s="35">
        <f t="shared" si="6"/>
        <v>5.0329202198735211E-3</v>
      </c>
      <c r="K23" s="71">
        <f t="shared" si="7"/>
        <v>0.36588023743950848</v>
      </c>
      <c r="L23" s="70">
        <f t="shared" si="8"/>
        <v>0.42429477372974284</v>
      </c>
      <c r="M23" s="27">
        <f t="shared" si="9"/>
        <v>0.72742045902429764</v>
      </c>
      <c r="N23" s="87">
        <f t="shared" si="10"/>
        <v>0.84355662723961156</v>
      </c>
      <c r="O23" s="29">
        <f t="shared" si="11"/>
        <v>2.8933439031458941E-3</v>
      </c>
      <c r="P23" s="70">
        <f t="shared" si="12"/>
        <v>5.0329202198735202E-3</v>
      </c>
      <c r="Q23" s="50">
        <f t="shared" si="13"/>
        <v>0.24392015829300567</v>
      </c>
      <c r="R23" s="35">
        <f t="shared" si="14"/>
        <v>0.42429477372974284</v>
      </c>
      <c r="S23" s="52">
        <f t="shared" si="2"/>
        <v>0.48494697268286513</v>
      </c>
      <c r="T23" s="17">
        <f t="shared" si="3"/>
        <v>0.84355662723961156</v>
      </c>
    </row>
    <row r="24" spans="2:20" x14ac:dyDescent="0.35">
      <c r="B24" s="9" t="s">
        <v>54</v>
      </c>
      <c r="C24" s="34">
        <v>2.7548472745101346E-3</v>
      </c>
      <c r="D24" s="88">
        <f t="shared" si="0"/>
        <v>2.7548472745101346E-7</v>
      </c>
      <c r="E24" s="35">
        <v>0.28202428866644697</v>
      </c>
      <c r="F24" s="31">
        <f t="shared" si="4"/>
        <v>2.8202428866644697E-5</v>
      </c>
      <c r="G24" s="35">
        <v>0.56129373005838379</v>
      </c>
      <c r="H24" s="75">
        <f t="shared" si="1"/>
        <v>5.6129373005838386E-5</v>
      </c>
      <c r="I24" s="113">
        <f t="shared" si="5"/>
        <v>2.3755752776473439E-3</v>
      </c>
      <c r="J24" s="35">
        <f t="shared" si="6"/>
        <v>2.7548472745101342E-3</v>
      </c>
      <c r="K24" s="71">
        <f t="shared" si="7"/>
        <v>0.24319675869190358</v>
      </c>
      <c r="L24" s="70">
        <f t="shared" si="8"/>
        <v>0.28202428866644697</v>
      </c>
      <c r="M24" s="27">
        <f t="shared" si="9"/>
        <v>0.48401794210615989</v>
      </c>
      <c r="N24" s="87">
        <f t="shared" si="10"/>
        <v>0.5612937300583839</v>
      </c>
      <c r="O24" s="29">
        <f t="shared" si="11"/>
        <v>1.5837168517648962E-3</v>
      </c>
      <c r="P24" s="70">
        <f t="shared" si="12"/>
        <v>2.7548472745101342E-3</v>
      </c>
      <c r="Q24" s="50">
        <f t="shared" si="13"/>
        <v>0.16213117246126907</v>
      </c>
      <c r="R24" s="35">
        <f t="shared" si="14"/>
        <v>0.28202428866644697</v>
      </c>
      <c r="S24" s="52">
        <f t="shared" si="2"/>
        <v>0.3226786280707733</v>
      </c>
      <c r="T24" s="17">
        <f t="shared" si="3"/>
        <v>0.5612937300583839</v>
      </c>
    </row>
    <row r="25" spans="2:20" x14ac:dyDescent="0.35">
      <c r="B25" s="9" t="s">
        <v>55</v>
      </c>
      <c r="C25" s="34">
        <v>1.8996274761003463E-3</v>
      </c>
      <c r="D25" s="88">
        <f t="shared" si="0"/>
        <v>1.8996274761003461E-7</v>
      </c>
      <c r="E25" s="35">
        <v>0.19986762950794953</v>
      </c>
      <c r="F25" s="31">
        <f t="shared" si="4"/>
        <v>1.9986762950794957E-5</v>
      </c>
      <c r="G25" s="35">
        <v>0.39783563153979873</v>
      </c>
      <c r="H25" s="75">
        <f t="shared" si="1"/>
        <v>3.9783563153979872E-5</v>
      </c>
      <c r="I25" s="113">
        <f t="shared" si="5"/>
        <v>1.63809736776281E-3</v>
      </c>
      <c r="J25" s="35">
        <f t="shared" si="6"/>
        <v>1.8996274761003459E-3</v>
      </c>
      <c r="K25" s="71">
        <f t="shared" si="7"/>
        <v>0.1723509698175528</v>
      </c>
      <c r="L25" s="70">
        <f t="shared" si="8"/>
        <v>0.19986762950794956</v>
      </c>
      <c r="M25" s="27">
        <f t="shared" si="9"/>
        <v>0.34306384226734271</v>
      </c>
      <c r="N25" s="87">
        <f t="shared" si="10"/>
        <v>0.39783563153979873</v>
      </c>
      <c r="O25" s="29">
        <f t="shared" si="11"/>
        <v>1.0920649118418735E-3</v>
      </c>
      <c r="P25" s="70">
        <f t="shared" si="12"/>
        <v>1.8996274761003459E-3</v>
      </c>
      <c r="Q25" s="50">
        <f t="shared" si="13"/>
        <v>0.11490064654503521</v>
      </c>
      <c r="R25" s="35">
        <f t="shared" si="14"/>
        <v>0.19986762950794953</v>
      </c>
      <c r="S25" s="52">
        <f t="shared" si="2"/>
        <v>0.2287092281782285</v>
      </c>
      <c r="T25" s="17">
        <f t="shared" si="3"/>
        <v>0.39783563153979873</v>
      </c>
    </row>
    <row r="26" spans="2:20" x14ac:dyDescent="0.35">
      <c r="B26" s="9" t="s">
        <v>56</v>
      </c>
      <c r="C26" s="34">
        <v>1.3411129013417044E-3</v>
      </c>
      <c r="D26" s="88">
        <f t="shared" si="0"/>
        <v>1.3411129013417044E-7</v>
      </c>
      <c r="E26" s="35">
        <v>0.1607767822652883</v>
      </c>
      <c r="F26" s="31">
        <f t="shared" si="4"/>
        <v>1.6077678226528831E-5</v>
      </c>
      <c r="G26" s="35">
        <v>0.37667178407201762</v>
      </c>
      <c r="H26" s="75">
        <f t="shared" si="1"/>
        <v>3.7667178407201762E-5</v>
      </c>
      <c r="I26" s="113">
        <f t="shared" si="5"/>
        <v>1.1564759623662883E-3</v>
      </c>
      <c r="J26" s="35">
        <f t="shared" si="6"/>
        <v>1.3411129013417044E-3</v>
      </c>
      <c r="K26" s="71">
        <f t="shared" si="7"/>
        <v>0.13864193224178814</v>
      </c>
      <c r="L26" s="70">
        <f t="shared" si="8"/>
        <v>0.1607767822652883</v>
      </c>
      <c r="M26" s="27">
        <f t="shared" si="9"/>
        <v>0.32481371519512592</v>
      </c>
      <c r="N26" s="87">
        <f t="shared" si="10"/>
        <v>0.37667178407201762</v>
      </c>
      <c r="O26" s="29">
        <f t="shared" si="11"/>
        <v>7.7098397491085901E-4</v>
      </c>
      <c r="P26" s="70">
        <f t="shared" si="12"/>
        <v>1.3411129013417044E-3</v>
      </c>
      <c r="Q26" s="50">
        <f t="shared" si="13"/>
        <v>9.2427954827858788E-2</v>
      </c>
      <c r="R26" s="35">
        <f t="shared" si="14"/>
        <v>0.1607767822652883</v>
      </c>
      <c r="S26" s="52">
        <f t="shared" si="2"/>
        <v>0.21654247679675065</v>
      </c>
      <c r="T26" s="17">
        <f t="shared" si="3"/>
        <v>0.37667178407201768</v>
      </c>
    </row>
    <row r="27" spans="2:20" x14ac:dyDescent="0.35">
      <c r="B27" s="9" t="s">
        <v>57</v>
      </c>
      <c r="C27" s="34">
        <v>2.9782608901696653E-3</v>
      </c>
      <c r="D27" s="88">
        <f t="shared" si="0"/>
        <v>2.9782608901696651E-7</v>
      </c>
      <c r="E27" s="35">
        <v>0.18982502248109367</v>
      </c>
      <c r="F27" s="31">
        <f t="shared" si="4"/>
        <v>1.8982502248109369E-5</v>
      </c>
      <c r="G27" s="35">
        <v>0.32021245162923484</v>
      </c>
      <c r="H27" s="75">
        <f t="shared" si="1"/>
        <v>3.2021245162923488E-5</v>
      </c>
      <c r="I27" s="113">
        <f t="shared" si="5"/>
        <v>2.5682305536625857E-3</v>
      </c>
      <c r="J27" s="35">
        <f t="shared" si="6"/>
        <v>2.9782608901696653E-3</v>
      </c>
      <c r="K27" s="71">
        <f t="shared" si="7"/>
        <v>0.1636909728743943</v>
      </c>
      <c r="L27" s="70">
        <f t="shared" si="8"/>
        <v>0.1898250224810937</v>
      </c>
      <c r="M27" s="27">
        <f t="shared" si="9"/>
        <v>0.27612738852120999</v>
      </c>
      <c r="N27" s="87">
        <f t="shared" si="10"/>
        <v>0.32021245162923484</v>
      </c>
      <c r="O27" s="29">
        <f t="shared" si="11"/>
        <v>1.7121537024417238E-3</v>
      </c>
      <c r="P27" s="70">
        <f t="shared" si="12"/>
        <v>2.9782608901696649E-3</v>
      </c>
      <c r="Q27" s="50">
        <f t="shared" si="13"/>
        <v>0.10912731524959621</v>
      </c>
      <c r="R27" s="35">
        <f t="shared" si="14"/>
        <v>0.1898250224810937</v>
      </c>
      <c r="S27" s="52">
        <f t="shared" si="2"/>
        <v>0.18408492568080667</v>
      </c>
      <c r="T27" s="17">
        <f t="shared" si="3"/>
        <v>0.32021245162923484</v>
      </c>
    </row>
    <row r="28" spans="2:20" x14ac:dyDescent="0.35">
      <c r="B28" s="9" t="s">
        <v>58</v>
      </c>
      <c r="C28" s="34">
        <v>6.3683096785608533E-3</v>
      </c>
      <c r="D28" s="88">
        <f t="shared" si="0"/>
        <v>6.3683096785608538E-7</v>
      </c>
      <c r="E28" s="86">
        <v>0.51481317231714285</v>
      </c>
      <c r="F28" s="31">
        <f t="shared" si="4"/>
        <v>5.1481317231714283E-5</v>
      </c>
      <c r="G28" s="35">
        <v>1.023258034955725</v>
      </c>
      <c r="H28" s="75">
        <f t="shared" si="1"/>
        <v>1.0232580349557249E-4</v>
      </c>
      <c r="I28" s="113">
        <f t="shared" si="5"/>
        <v>5.4915563460706156E-3</v>
      </c>
      <c r="J28" s="35">
        <f t="shared" si="6"/>
        <v>6.3683096785608533E-3</v>
      </c>
      <c r="K28" s="71">
        <f t="shared" si="7"/>
        <v>0.44393656812836413</v>
      </c>
      <c r="L28" s="70">
        <f t="shared" si="8"/>
        <v>0.51481317231714285</v>
      </c>
      <c r="M28" s="27">
        <f t="shared" si="9"/>
        <v>0.88238157991065769</v>
      </c>
      <c r="N28" s="87">
        <f t="shared" si="10"/>
        <v>1.0232580349557248</v>
      </c>
      <c r="O28" s="29">
        <f t="shared" si="11"/>
        <v>3.6610375640470771E-3</v>
      </c>
      <c r="P28" s="70">
        <f t="shared" si="12"/>
        <v>6.3683096785608533E-3</v>
      </c>
      <c r="Q28" s="50">
        <f t="shared" si="13"/>
        <v>0.29595771208557614</v>
      </c>
      <c r="R28" s="35">
        <f t="shared" si="14"/>
        <v>0.51481317231714285</v>
      </c>
      <c r="S28" s="52">
        <f t="shared" si="2"/>
        <v>0.58825438660710516</v>
      </c>
      <c r="T28" s="17">
        <f t="shared" si="3"/>
        <v>1.0232580349557248</v>
      </c>
    </row>
    <row r="29" spans="2:20" x14ac:dyDescent="0.35">
      <c r="B29" s="9" t="s">
        <v>59</v>
      </c>
      <c r="C29" s="34">
        <v>1.2362615337151962E-3</v>
      </c>
      <c r="D29" s="88">
        <f t="shared" si="0"/>
        <v>1.2362615337151961E-7</v>
      </c>
      <c r="E29" s="35">
        <v>0.24170523720193757</v>
      </c>
      <c r="F29" s="31">
        <f t="shared" si="4"/>
        <v>2.4170523720193756E-5</v>
      </c>
      <c r="G29" s="35">
        <v>0.48217421287015977</v>
      </c>
      <c r="H29" s="75">
        <f t="shared" si="1"/>
        <v>4.8217421287015977E-5</v>
      </c>
      <c r="I29" s="113">
        <f t="shared" si="5"/>
        <v>1.0660599458176621E-3</v>
      </c>
      <c r="J29" s="35">
        <f t="shared" si="6"/>
        <v>1.236261533715196E-3</v>
      </c>
      <c r="K29" s="71">
        <f t="shared" si="7"/>
        <v>0.2084286091964615</v>
      </c>
      <c r="L29" s="70">
        <f t="shared" si="8"/>
        <v>0.24170523720193754</v>
      </c>
      <c r="M29" s="27">
        <f t="shared" si="9"/>
        <v>0.41579115844710524</v>
      </c>
      <c r="N29" s="87">
        <f t="shared" si="10"/>
        <v>0.48217421287015977</v>
      </c>
      <c r="O29" s="29">
        <f t="shared" si="11"/>
        <v>7.1070663054510817E-4</v>
      </c>
      <c r="P29" s="70">
        <f t="shared" si="12"/>
        <v>1.2362615337151962E-3</v>
      </c>
      <c r="Q29" s="50">
        <f t="shared" si="13"/>
        <v>0.13895240613097434</v>
      </c>
      <c r="R29" s="35">
        <f t="shared" si="14"/>
        <v>0.24170523720193751</v>
      </c>
      <c r="S29" s="52">
        <f t="shared" si="2"/>
        <v>0.27719410563140351</v>
      </c>
      <c r="T29" s="17">
        <f t="shared" si="3"/>
        <v>0.48217421287015971</v>
      </c>
    </row>
    <row r="30" spans="2:20" x14ac:dyDescent="0.35">
      <c r="B30" s="9" t="s">
        <v>60</v>
      </c>
      <c r="C30" s="34">
        <v>3.1248970446572828E-3</v>
      </c>
      <c r="D30" s="88">
        <f t="shared" si="0"/>
        <v>3.1248970446572831E-7</v>
      </c>
      <c r="E30" s="86">
        <v>0.44545442498102861</v>
      </c>
      <c r="F30" s="31">
        <f t="shared" si="4"/>
        <v>4.4545442498102865E-5</v>
      </c>
      <c r="G30" s="35">
        <v>0.88778395291739964</v>
      </c>
      <c r="H30" s="75">
        <f t="shared" si="1"/>
        <v>8.877839529173997E-5</v>
      </c>
      <c r="I30" s="113">
        <f t="shared" si="5"/>
        <v>2.6946786608346989E-3</v>
      </c>
      <c r="J30" s="35">
        <f t="shared" si="6"/>
        <v>3.1248970446572828E-3</v>
      </c>
      <c r="K30" s="71">
        <f t="shared" si="7"/>
        <v>0.38412674600689634</v>
      </c>
      <c r="L30" s="70">
        <f t="shared" si="8"/>
        <v>0.44545442498102866</v>
      </c>
      <c r="M30" s="27">
        <f t="shared" si="9"/>
        <v>0.76555881335295772</v>
      </c>
      <c r="N30" s="87">
        <f t="shared" si="10"/>
        <v>0.88778395291739964</v>
      </c>
      <c r="O30" s="29">
        <f t="shared" si="11"/>
        <v>1.7964524405564663E-3</v>
      </c>
      <c r="P30" s="70">
        <f t="shared" si="12"/>
        <v>3.1248970446572833E-3</v>
      </c>
      <c r="Q30" s="50">
        <f t="shared" si="13"/>
        <v>0.25608449733793093</v>
      </c>
      <c r="R30" s="35">
        <f t="shared" si="14"/>
        <v>0.44545442498102866</v>
      </c>
      <c r="S30" s="52">
        <f t="shared" si="2"/>
        <v>0.51037254223530515</v>
      </c>
      <c r="T30" s="17">
        <f t="shared" si="3"/>
        <v>0.88778395291739964</v>
      </c>
    </row>
    <row r="31" spans="2:20" x14ac:dyDescent="0.35">
      <c r="B31" s="9" t="s">
        <v>61</v>
      </c>
      <c r="C31" s="34">
        <v>1.0381673037002615E-2</v>
      </c>
      <c r="D31" s="88">
        <f t="shared" si="0"/>
        <v>1.0381673037002616E-6</v>
      </c>
      <c r="E31" s="35">
        <v>0.57357518658593365</v>
      </c>
      <c r="F31" s="31">
        <f t="shared" si="4"/>
        <v>5.7357518658593362E-5</v>
      </c>
      <c r="G31" s="35">
        <v>1.1367687001348648</v>
      </c>
      <c r="H31" s="75">
        <f t="shared" si="1"/>
        <v>1.1367687001348648E-4</v>
      </c>
      <c r="I31" s="113">
        <f t="shared" si="5"/>
        <v>8.9523822374896981E-3</v>
      </c>
      <c r="J31" s="35">
        <f t="shared" si="6"/>
        <v>1.0381673037002615E-2</v>
      </c>
      <c r="K31" s="71">
        <f t="shared" si="7"/>
        <v>0.49460855624666089</v>
      </c>
      <c r="L31" s="70">
        <f t="shared" si="8"/>
        <v>0.57357518658593354</v>
      </c>
      <c r="M31" s="27">
        <f t="shared" si="9"/>
        <v>0.98026473025583227</v>
      </c>
      <c r="N31" s="87">
        <f t="shared" si="10"/>
        <v>1.1367687001348648</v>
      </c>
      <c r="O31" s="29">
        <f t="shared" si="11"/>
        <v>5.9682548249931321E-3</v>
      </c>
      <c r="P31" s="70">
        <f t="shared" si="12"/>
        <v>1.0381673037002615E-2</v>
      </c>
      <c r="Q31" s="50">
        <f t="shared" si="13"/>
        <v>0.32973903749777395</v>
      </c>
      <c r="R31" s="35">
        <f t="shared" si="14"/>
        <v>0.57357518658593354</v>
      </c>
      <c r="S31" s="52">
        <f t="shared" si="2"/>
        <v>0.65350982017055492</v>
      </c>
      <c r="T31" s="17">
        <f t="shared" si="3"/>
        <v>1.1367687001348648</v>
      </c>
    </row>
    <row r="32" spans="2:20" x14ac:dyDescent="0.35">
      <c r="B32" s="9" t="s">
        <v>62</v>
      </c>
      <c r="C32" s="34">
        <v>5.6411692128850322E-3</v>
      </c>
      <c r="D32" s="88">
        <f t="shared" si="0"/>
        <v>5.6411692128850323E-7</v>
      </c>
      <c r="E32" s="35">
        <v>0.3856837738209789</v>
      </c>
      <c r="F32" s="31">
        <f t="shared" si="4"/>
        <v>3.8568377382097889E-5</v>
      </c>
      <c r="G32" s="35">
        <v>0.76572637842907265</v>
      </c>
      <c r="H32" s="75">
        <f t="shared" si="1"/>
        <v>7.6572637842907274E-5</v>
      </c>
      <c r="I32" s="113">
        <f t="shared" si="5"/>
        <v>4.864524521250628E-3</v>
      </c>
      <c r="J32" s="35">
        <f t="shared" si="6"/>
        <v>5.6411692128850322E-3</v>
      </c>
      <c r="K32" s="71">
        <f t="shared" si="7"/>
        <v>0.33258498449492785</v>
      </c>
      <c r="L32" s="70">
        <f t="shared" si="8"/>
        <v>0.38568377382097885</v>
      </c>
      <c r="M32" s="27">
        <f t="shared" si="9"/>
        <v>0.66030544446860506</v>
      </c>
      <c r="N32" s="87">
        <f t="shared" si="10"/>
        <v>0.76572637842907265</v>
      </c>
      <c r="O32" s="29">
        <f t="shared" si="11"/>
        <v>3.2430163475004191E-3</v>
      </c>
      <c r="P32" s="70">
        <f t="shared" si="12"/>
        <v>5.6411692128850322E-3</v>
      </c>
      <c r="Q32" s="50">
        <f t="shared" si="13"/>
        <v>0.22172332299661862</v>
      </c>
      <c r="R32" s="35">
        <f t="shared" si="14"/>
        <v>0.3856837738209789</v>
      </c>
      <c r="S32" s="52">
        <f t="shared" si="2"/>
        <v>0.44020362964573678</v>
      </c>
      <c r="T32" s="17">
        <f t="shared" si="3"/>
        <v>0.76572637842907276</v>
      </c>
    </row>
    <row r="33" spans="2:20" x14ac:dyDescent="0.35">
      <c r="B33" s="9" t="s">
        <v>63</v>
      </c>
      <c r="C33" s="34">
        <v>5.9619704113288725E-3</v>
      </c>
      <c r="D33" s="88">
        <f t="shared" si="0"/>
        <v>5.9619704113288726E-7</v>
      </c>
      <c r="E33" s="35">
        <v>0.37335694760594285</v>
      </c>
      <c r="F33" s="31">
        <f t="shared" si="4"/>
        <v>3.7335694760594285E-5</v>
      </c>
      <c r="G33" s="35">
        <v>0.74075192480055674</v>
      </c>
      <c r="H33" s="75">
        <f t="shared" si="1"/>
        <v>7.4075192480055682E-5</v>
      </c>
      <c r="I33" s="113">
        <f t="shared" si="5"/>
        <v>5.1411596012110369E-3</v>
      </c>
      <c r="J33" s="35">
        <f t="shared" si="6"/>
        <v>5.9619704113288725E-3</v>
      </c>
      <c r="K33" s="71">
        <f t="shared" si="7"/>
        <v>0.3219552469122875</v>
      </c>
      <c r="L33" s="70">
        <f t="shared" si="8"/>
        <v>0.37335694760594285</v>
      </c>
      <c r="M33" s="27">
        <f t="shared" si="9"/>
        <v>0.6387693342233639</v>
      </c>
      <c r="N33" s="87">
        <f t="shared" si="10"/>
        <v>0.74075192480055685</v>
      </c>
      <c r="O33" s="29">
        <f t="shared" si="11"/>
        <v>3.4274397341406918E-3</v>
      </c>
      <c r="P33" s="70">
        <f t="shared" si="12"/>
        <v>5.9619704113288725E-3</v>
      </c>
      <c r="Q33" s="50">
        <f t="shared" si="13"/>
        <v>0.21463683127485836</v>
      </c>
      <c r="R33" s="35">
        <f t="shared" si="14"/>
        <v>0.3733569476059429</v>
      </c>
      <c r="S33" s="52">
        <f t="shared" si="2"/>
        <v>0.42584622281557599</v>
      </c>
      <c r="T33" s="17">
        <f t="shared" si="3"/>
        <v>0.74075192480055685</v>
      </c>
    </row>
    <row r="34" spans="2:20" x14ac:dyDescent="0.35">
      <c r="B34" s="9" t="s">
        <v>64</v>
      </c>
      <c r="C34" s="34">
        <v>5.2379435434210773E-3</v>
      </c>
      <c r="D34" s="88">
        <f t="shared" si="0"/>
        <v>5.2379435434210774E-7</v>
      </c>
      <c r="E34" s="35">
        <v>0.3650876651977078</v>
      </c>
      <c r="F34" s="31">
        <f t="shared" si="4"/>
        <v>3.6508766519770783E-5</v>
      </c>
      <c r="G34" s="35">
        <v>0.72493738685199438</v>
      </c>
      <c r="H34" s="75">
        <f t="shared" si="1"/>
        <v>7.2493738685199446E-5</v>
      </c>
      <c r="I34" s="113">
        <f t="shared" si="5"/>
        <v>4.5168127113965947E-3</v>
      </c>
      <c r="J34" s="35">
        <f t="shared" si="6"/>
        <v>5.2379435434210773E-3</v>
      </c>
      <c r="K34" s="71">
        <f t="shared" si="7"/>
        <v>0.31482443315188391</v>
      </c>
      <c r="L34" s="70">
        <f t="shared" si="8"/>
        <v>0.36508766519770786</v>
      </c>
      <c r="M34" s="27">
        <f t="shared" si="9"/>
        <v>0.62513205359237112</v>
      </c>
      <c r="N34" s="87">
        <f t="shared" si="10"/>
        <v>0.72493738685199449</v>
      </c>
      <c r="O34" s="29">
        <f t="shared" si="11"/>
        <v>3.0112084742643964E-3</v>
      </c>
      <c r="P34" s="70">
        <f t="shared" si="12"/>
        <v>5.2379435434210765E-3</v>
      </c>
      <c r="Q34" s="50">
        <f t="shared" si="13"/>
        <v>0.20988295543458929</v>
      </c>
      <c r="R34" s="35">
        <f t="shared" si="14"/>
        <v>0.36508766519770786</v>
      </c>
      <c r="S34" s="52">
        <f t="shared" si="2"/>
        <v>0.41675470239491408</v>
      </c>
      <c r="T34" s="17">
        <f t="shared" si="3"/>
        <v>0.72493738685199449</v>
      </c>
    </row>
    <row r="35" spans="2:20" x14ac:dyDescent="0.35">
      <c r="B35" s="9" t="s">
        <v>65</v>
      </c>
      <c r="C35" s="34">
        <v>5.2291818454079479E-3</v>
      </c>
      <c r="D35" s="88">
        <f t="shared" si="0"/>
        <v>5.2291818454079475E-7</v>
      </c>
      <c r="E35" s="86">
        <v>0.40821154209414695</v>
      </c>
      <c r="F35" s="31">
        <f t="shared" si="4"/>
        <v>4.0821154209414702E-5</v>
      </c>
      <c r="G35" s="35">
        <v>0.81119390234288558</v>
      </c>
      <c r="H35" s="75">
        <f t="shared" si="1"/>
        <v>8.1119390234288562E-5</v>
      </c>
      <c r="I35" s="113">
        <f t="shared" si="5"/>
        <v>4.5092572750634122E-3</v>
      </c>
      <c r="J35" s="35">
        <f t="shared" si="6"/>
        <v>5.2291818454079479E-3</v>
      </c>
      <c r="K35" s="71">
        <f t="shared" si="7"/>
        <v>0.35201125536862726</v>
      </c>
      <c r="L35" s="70">
        <f t="shared" si="8"/>
        <v>0.40821154209414701</v>
      </c>
      <c r="M35" s="27">
        <f t="shared" si="9"/>
        <v>0.69951325346219062</v>
      </c>
      <c r="N35" s="87">
        <f t="shared" si="10"/>
        <v>0.81119390234288558</v>
      </c>
      <c r="O35" s="29">
        <f t="shared" si="11"/>
        <v>3.0061715167089414E-3</v>
      </c>
      <c r="P35" s="70">
        <f t="shared" si="12"/>
        <v>5.2291818454079471E-3</v>
      </c>
      <c r="Q35" s="50">
        <f t="shared" si="13"/>
        <v>0.23467417024575152</v>
      </c>
      <c r="R35" s="35">
        <f t="shared" si="14"/>
        <v>0.40821154209414701</v>
      </c>
      <c r="S35" s="52">
        <f t="shared" si="2"/>
        <v>0.46634216897479386</v>
      </c>
      <c r="T35" s="17">
        <f t="shared" si="3"/>
        <v>0.81119390234288558</v>
      </c>
    </row>
    <row r="36" spans="2:20" x14ac:dyDescent="0.35">
      <c r="B36" s="9" t="s">
        <v>66</v>
      </c>
      <c r="C36" s="34">
        <v>5.8449163323843522E-3</v>
      </c>
      <c r="D36" s="88">
        <f t="shared" si="0"/>
        <v>5.8449163323843523E-7</v>
      </c>
      <c r="E36" s="86">
        <v>0.386539286091718</v>
      </c>
      <c r="F36" s="31">
        <f t="shared" si="4"/>
        <v>3.86539286091718E-5</v>
      </c>
      <c r="G36" s="35">
        <v>0.76723365585105163</v>
      </c>
      <c r="H36" s="75">
        <f t="shared" si="1"/>
        <v>7.6723365585105161E-5</v>
      </c>
      <c r="I36" s="113">
        <f t="shared" si="5"/>
        <v>5.0402208745305068E-3</v>
      </c>
      <c r="J36" s="35">
        <f t="shared" si="6"/>
        <v>5.8449163323843522E-3</v>
      </c>
      <c r="K36" s="71">
        <f t="shared" si="7"/>
        <v>0.33332271461118379</v>
      </c>
      <c r="L36" s="70">
        <f t="shared" si="8"/>
        <v>0.386539286091718</v>
      </c>
      <c r="M36" s="27">
        <f t="shared" si="9"/>
        <v>0.66160520834783709</v>
      </c>
      <c r="N36" s="87">
        <f t="shared" si="10"/>
        <v>0.76723365585105163</v>
      </c>
      <c r="O36" s="29">
        <f t="shared" si="11"/>
        <v>3.360147249687005E-3</v>
      </c>
      <c r="P36" s="70">
        <f t="shared" si="12"/>
        <v>5.8449163323843522E-3</v>
      </c>
      <c r="Q36" s="50">
        <f t="shared" si="13"/>
        <v>0.22221514307412255</v>
      </c>
      <c r="R36" s="35">
        <f t="shared" si="14"/>
        <v>0.38653928609171795</v>
      </c>
      <c r="S36" s="52">
        <f t="shared" si="2"/>
        <v>0.44107013889855812</v>
      </c>
      <c r="T36" s="17">
        <f t="shared" si="3"/>
        <v>0.76723365585105163</v>
      </c>
    </row>
    <row r="37" spans="2:20" x14ac:dyDescent="0.35">
      <c r="B37" s="9" t="s">
        <v>67</v>
      </c>
      <c r="C37" s="34">
        <v>6.1879210416376108E-3</v>
      </c>
      <c r="D37" s="88">
        <f t="shared" si="0"/>
        <v>6.1879210416376107E-7</v>
      </c>
      <c r="E37" s="35">
        <v>0.33440059963644314</v>
      </c>
      <c r="F37" s="31">
        <f t="shared" si="4"/>
        <v>3.3440059963644318E-5</v>
      </c>
      <c r="G37" s="35">
        <v>0.6626132782312486</v>
      </c>
      <c r="H37" s="75">
        <f t="shared" si="1"/>
        <v>6.6261327823124869E-5</v>
      </c>
      <c r="I37" s="113">
        <f t="shared" si="5"/>
        <v>5.3360026098586656E-3</v>
      </c>
      <c r="J37" s="35">
        <f t="shared" si="6"/>
        <v>6.1879210416376108E-3</v>
      </c>
      <c r="K37" s="71">
        <f t="shared" si="7"/>
        <v>0.28836219150044917</v>
      </c>
      <c r="L37" s="70">
        <f t="shared" si="8"/>
        <v>0.3344005996364432</v>
      </c>
      <c r="M37" s="27">
        <f t="shared" si="9"/>
        <v>0.57138838039103956</v>
      </c>
      <c r="N37" s="87">
        <f t="shared" si="10"/>
        <v>0.66261327823124871</v>
      </c>
      <c r="O37" s="29">
        <f t="shared" si="11"/>
        <v>3.5573350732391105E-3</v>
      </c>
      <c r="P37" s="70">
        <f t="shared" si="12"/>
        <v>6.1879210416376108E-3</v>
      </c>
      <c r="Q37" s="50">
        <f t="shared" si="13"/>
        <v>0.19224146100029946</v>
      </c>
      <c r="R37" s="35">
        <f t="shared" si="14"/>
        <v>0.33440059963644314</v>
      </c>
      <c r="S37" s="52">
        <f t="shared" si="2"/>
        <v>0.38092558692735978</v>
      </c>
      <c r="T37" s="17">
        <f t="shared" si="3"/>
        <v>0.66261327823124871</v>
      </c>
    </row>
    <row r="38" spans="2:20" x14ac:dyDescent="0.35">
      <c r="B38" s="9" t="s">
        <v>68</v>
      </c>
      <c r="C38" s="34">
        <v>1.013408077016638E-3</v>
      </c>
      <c r="D38" s="88">
        <f t="shared" si="0"/>
        <v>1.013408077016638E-7</v>
      </c>
      <c r="E38" s="35">
        <v>7.2079028722452143E-2</v>
      </c>
      <c r="F38" s="31">
        <f t="shared" si="4"/>
        <v>7.2079028722452138E-6</v>
      </c>
      <c r="G38" s="35">
        <v>0.14314464936788765</v>
      </c>
      <c r="H38" s="75">
        <f t="shared" si="1"/>
        <v>1.4314464936788764E-5</v>
      </c>
      <c r="I38" s="113">
        <f t="shared" si="5"/>
        <v>8.7388770920411487E-4</v>
      </c>
      <c r="J38" s="35">
        <f t="shared" si="6"/>
        <v>1.013408077016638E-3</v>
      </c>
      <c r="K38" s="71">
        <f t="shared" si="7"/>
        <v>6.2155590349500592E-2</v>
      </c>
      <c r="L38" s="70">
        <f t="shared" si="8"/>
        <v>7.2079028722452143E-2</v>
      </c>
      <c r="M38" s="27">
        <f t="shared" si="9"/>
        <v>0.12343729298979707</v>
      </c>
      <c r="N38" s="87">
        <f t="shared" si="10"/>
        <v>0.14314464936788765</v>
      </c>
      <c r="O38" s="29">
        <f t="shared" si="11"/>
        <v>5.8259180613607665E-4</v>
      </c>
      <c r="P38" s="70">
        <f t="shared" si="12"/>
        <v>1.013408077016638E-3</v>
      </c>
      <c r="Q38" s="50">
        <f t="shared" si="13"/>
        <v>4.1437060233000395E-2</v>
      </c>
      <c r="R38" s="35">
        <f t="shared" si="14"/>
        <v>7.2079028722452129E-2</v>
      </c>
      <c r="S38" s="52">
        <f t="shared" si="2"/>
        <v>8.2291528659864721E-2</v>
      </c>
      <c r="T38" s="17">
        <f t="shared" si="3"/>
        <v>0.14314464936788765</v>
      </c>
    </row>
    <row r="39" spans="2:20" x14ac:dyDescent="0.35">
      <c r="B39" s="9" t="s">
        <v>69</v>
      </c>
      <c r="C39" s="34">
        <v>5.3873779001366558E-3</v>
      </c>
      <c r="D39" s="88">
        <f t="shared" si="0"/>
        <v>5.387377900136656E-7</v>
      </c>
      <c r="E39" s="35">
        <v>0.26610894884930092</v>
      </c>
      <c r="F39" s="31">
        <f t="shared" si="4"/>
        <v>2.6610894884930092E-5</v>
      </c>
      <c r="G39" s="35">
        <v>0.52683051979846518</v>
      </c>
      <c r="H39" s="75">
        <f t="shared" si="1"/>
        <v>5.2683051979846524E-5</v>
      </c>
      <c r="I39" s="113">
        <f t="shared" si="5"/>
        <v>4.6456737799317957E-3</v>
      </c>
      <c r="J39" s="35">
        <f t="shared" si="6"/>
        <v>5.3873779001366567E-3</v>
      </c>
      <c r="K39" s="71">
        <f t="shared" si="7"/>
        <v>0.22947255403097858</v>
      </c>
      <c r="L39" s="70">
        <f t="shared" si="8"/>
        <v>0.26610894884930092</v>
      </c>
      <c r="M39" s="27">
        <f t="shared" si="9"/>
        <v>0.45429943428202535</v>
      </c>
      <c r="N39" s="87">
        <f t="shared" si="10"/>
        <v>0.52683051979846518</v>
      </c>
      <c r="O39" s="29">
        <f t="shared" si="11"/>
        <v>3.0971158532878641E-3</v>
      </c>
      <c r="P39" s="70">
        <f t="shared" si="12"/>
        <v>5.3873779001366558E-3</v>
      </c>
      <c r="Q39" s="50">
        <f t="shared" si="13"/>
        <v>0.15298170268731906</v>
      </c>
      <c r="R39" s="35">
        <f t="shared" si="14"/>
        <v>0.26610894884930092</v>
      </c>
      <c r="S39" s="52">
        <f t="shared" si="2"/>
        <v>0.30286628952135025</v>
      </c>
      <c r="T39" s="17">
        <f t="shared" si="3"/>
        <v>0.52683051979846518</v>
      </c>
    </row>
    <row r="40" spans="2:20" x14ac:dyDescent="0.35">
      <c r="B40" s="9" t="s">
        <v>70</v>
      </c>
      <c r="C40" s="34">
        <v>5.4139557549541953E-3</v>
      </c>
      <c r="D40" s="88">
        <f t="shared" si="0"/>
        <v>5.4139557549541957E-7</v>
      </c>
      <c r="E40" s="35">
        <v>0.30931243659458219</v>
      </c>
      <c r="F40" s="31">
        <f t="shared" si="4"/>
        <v>3.0931243659458217E-5</v>
      </c>
      <c r="G40" s="35">
        <v>0.61321091743421008</v>
      </c>
      <c r="H40" s="75">
        <f t="shared" si="1"/>
        <v>6.1321091743421011E-5</v>
      </c>
      <c r="I40" s="113">
        <f t="shared" si="5"/>
        <v>4.6685925440395721E-3</v>
      </c>
      <c r="J40" s="35">
        <f t="shared" si="6"/>
        <v>5.4139557549541962E-3</v>
      </c>
      <c r="K40" s="71">
        <f t="shared" si="7"/>
        <v>0.26672802671923501</v>
      </c>
      <c r="L40" s="70">
        <f t="shared" si="8"/>
        <v>0.30931243659458213</v>
      </c>
      <c r="M40" s="27">
        <f t="shared" si="9"/>
        <v>0.52878746089443052</v>
      </c>
      <c r="N40" s="87">
        <f t="shared" si="10"/>
        <v>0.61321091743421019</v>
      </c>
      <c r="O40" s="29">
        <f t="shared" si="11"/>
        <v>3.1123950293597148E-3</v>
      </c>
      <c r="P40" s="70">
        <f t="shared" si="12"/>
        <v>5.4139557549541953E-3</v>
      </c>
      <c r="Q40" s="50">
        <f t="shared" si="13"/>
        <v>0.17781868447949006</v>
      </c>
      <c r="R40" s="35">
        <f t="shared" si="14"/>
        <v>0.30931243659458219</v>
      </c>
      <c r="S40" s="52">
        <f t="shared" si="2"/>
        <v>0.3525249739296204</v>
      </c>
      <c r="T40" s="17">
        <f t="shared" si="3"/>
        <v>0.61321091743421019</v>
      </c>
    </row>
    <row r="41" spans="2:20" x14ac:dyDescent="0.35">
      <c r="B41" s="9" t="s">
        <v>71</v>
      </c>
      <c r="C41" s="34">
        <v>1.597559333183108E-3</v>
      </c>
      <c r="D41" s="88">
        <f t="shared" si="0"/>
        <v>1.5975593331831081E-7</v>
      </c>
      <c r="E41" s="35">
        <v>0.21456443872046607</v>
      </c>
      <c r="F41" s="31">
        <f t="shared" si="4"/>
        <v>2.1456443872046607E-5</v>
      </c>
      <c r="G41" s="35">
        <v>0.42753131810774903</v>
      </c>
      <c r="H41" s="75">
        <f t="shared" si="1"/>
        <v>4.2753131810774903E-5</v>
      </c>
      <c r="I41" s="113">
        <f t="shared" si="5"/>
        <v>1.3776162808006897E-3</v>
      </c>
      <c r="J41" s="35">
        <f t="shared" si="6"/>
        <v>1.5975593331831084E-3</v>
      </c>
      <c r="K41" s="71">
        <f t="shared" si="7"/>
        <v>0.18502440436639259</v>
      </c>
      <c r="L41" s="70">
        <f t="shared" si="8"/>
        <v>0.21456443872046604</v>
      </c>
      <c r="M41" s="27">
        <f t="shared" si="9"/>
        <v>0.36867119245198454</v>
      </c>
      <c r="N41" s="87">
        <f t="shared" si="10"/>
        <v>0.42753131810774903</v>
      </c>
      <c r="O41" s="29">
        <f t="shared" si="11"/>
        <v>9.1841085386712646E-4</v>
      </c>
      <c r="P41" s="70">
        <f t="shared" si="12"/>
        <v>1.5975593331831082E-3</v>
      </c>
      <c r="Q41" s="50">
        <f t="shared" si="13"/>
        <v>0.12334960291092842</v>
      </c>
      <c r="R41" s="35">
        <f t="shared" si="14"/>
        <v>0.21456443872046604</v>
      </c>
      <c r="S41" s="52">
        <f t="shared" si="2"/>
        <v>0.24578079496798969</v>
      </c>
      <c r="T41" s="17">
        <f t="shared" si="3"/>
        <v>0.42753131810774897</v>
      </c>
    </row>
    <row r="42" spans="2:20" x14ac:dyDescent="0.35">
      <c r="B42" s="9" t="s">
        <v>72</v>
      </c>
      <c r="C42" s="34">
        <v>1.0223893828957629E-2</v>
      </c>
      <c r="D42" s="88">
        <f t="shared" si="0"/>
        <v>1.0223893828957629E-6</v>
      </c>
      <c r="E42" s="86">
        <v>0.83803378753754432</v>
      </c>
      <c r="F42" s="31">
        <f t="shared" si="4"/>
        <v>8.3803378753754445E-5</v>
      </c>
      <c r="G42" s="35">
        <v>1.6658436812461301</v>
      </c>
      <c r="H42" s="75">
        <f t="shared" si="1"/>
        <v>1.6658436812461302E-4</v>
      </c>
      <c r="I42" s="113">
        <f t="shared" si="5"/>
        <v>8.8163251901802065E-3</v>
      </c>
      <c r="J42" s="35">
        <f t="shared" si="6"/>
        <v>1.0223893828957628E-2</v>
      </c>
      <c r="K42" s="71">
        <f t="shared" si="7"/>
        <v>0.72265797306725932</v>
      </c>
      <c r="L42" s="70">
        <f t="shared" si="8"/>
        <v>0.83803378753754443</v>
      </c>
      <c r="M42" s="27">
        <f t="shared" si="9"/>
        <v>1.4364996209443373</v>
      </c>
      <c r="N42" s="87">
        <f t="shared" si="10"/>
        <v>1.6658436812461301</v>
      </c>
      <c r="O42" s="29">
        <f t="shared" si="11"/>
        <v>5.8775501267868055E-3</v>
      </c>
      <c r="P42" s="70">
        <f t="shared" si="12"/>
        <v>1.0223893828957629E-2</v>
      </c>
      <c r="Q42" s="50">
        <f t="shared" si="13"/>
        <v>0.48177198204483956</v>
      </c>
      <c r="R42" s="35">
        <f t="shared" si="14"/>
        <v>0.83803378753754443</v>
      </c>
      <c r="S42" s="52">
        <f t="shared" si="2"/>
        <v>0.95766641396289176</v>
      </c>
      <c r="T42" s="17">
        <f t="shared" si="3"/>
        <v>1.6658436812461301</v>
      </c>
    </row>
    <row r="43" spans="2:20" x14ac:dyDescent="0.35">
      <c r="B43" s="9" t="s">
        <v>73</v>
      </c>
      <c r="C43" s="34">
        <v>3.4163853855919564E-3</v>
      </c>
      <c r="D43" s="88">
        <f t="shared" si="0"/>
        <v>3.4163853855919566E-7</v>
      </c>
      <c r="E43" s="35">
        <v>0.28161012850838979</v>
      </c>
      <c r="F43" s="31">
        <f t="shared" si="4"/>
        <v>2.8161012850838981E-5</v>
      </c>
      <c r="G43" s="35">
        <v>0.55980387163118783</v>
      </c>
      <c r="H43" s="75">
        <f t="shared" si="1"/>
        <v>5.5980387163118781E-5</v>
      </c>
      <c r="I43" s="113">
        <f t="shared" si="5"/>
        <v>2.9460365139011573E-3</v>
      </c>
      <c r="J43" s="35">
        <f t="shared" si="6"/>
        <v>3.4163853855919569E-3</v>
      </c>
      <c r="K43" s="71">
        <f t="shared" si="7"/>
        <v>0.24283961779281615</v>
      </c>
      <c r="L43" s="70">
        <f t="shared" si="8"/>
        <v>0.28161012850838979</v>
      </c>
      <c r="M43" s="27">
        <f t="shared" si="9"/>
        <v>0.48273319907173123</v>
      </c>
      <c r="N43" s="87">
        <f t="shared" si="10"/>
        <v>0.55980387163118772</v>
      </c>
      <c r="O43" s="29">
        <f t="shared" si="11"/>
        <v>1.9640243426007715E-3</v>
      </c>
      <c r="P43" s="70">
        <f t="shared" si="12"/>
        <v>3.416385385591956E-3</v>
      </c>
      <c r="Q43" s="50">
        <f t="shared" si="13"/>
        <v>0.16189307852854412</v>
      </c>
      <c r="R43" s="35">
        <f t="shared" si="14"/>
        <v>0.28161012850838979</v>
      </c>
      <c r="S43" s="52">
        <f t="shared" si="2"/>
        <v>0.32182213271448756</v>
      </c>
      <c r="T43" s="17">
        <f t="shared" si="3"/>
        <v>0.55980387163118783</v>
      </c>
    </row>
    <row r="44" spans="2:20" x14ac:dyDescent="0.35">
      <c r="B44" s="9" t="s">
        <v>74</v>
      </c>
      <c r="C44" s="34">
        <v>1.7289603967069876E-2</v>
      </c>
      <c r="D44" s="88">
        <f t="shared" si="0"/>
        <v>1.7289603967069877E-6</v>
      </c>
      <c r="E44" s="86">
        <v>1.69791663230955</v>
      </c>
      <c r="F44" s="31">
        <f t="shared" si="4"/>
        <v>1.6979166323095502E-4</v>
      </c>
      <c r="G44" s="35">
        <v>3.3785436606520305</v>
      </c>
      <c r="H44" s="75">
        <f t="shared" si="1"/>
        <v>3.3785436606520306E-4</v>
      </c>
      <c r="I44" s="113">
        <f t="shared" si="5"/>
        <v>1.4909267792998861E-2</v>
      </c>
      <c r="J44" s="35">
        <f t="shared" si="6"/>
        <v>1.7289603967069876E-2</v>
      </c>
      <c r="K44" s="71">
        <f t="shared" si="7"/>
        <v>1.4641569471171656</v>
      </c>
      <c r="L44" s="70">
        <f t="shared" si="8"/>
        <v>1.69791663230955</v>
      </c>
      <c r="M44" s="27">
        <f t="shared" si="9"/>
        <v>2.9134046264413325</v>
      </c>
      <c r="N44" s="87">
        <f t="shared" si="10"/>
        <v>3.3785436606520305</v>
      </c>
      <c r="O44" s="29">
        <f t="shared" si="11"/>
        <v>9.9395118619992427E-3</v>
      </c>
      <c r="P44" s="70">
        <f t="shared" si="12"/>
        <v>1.7289603967069876E-2</v>
      </c>
      <c r="Q44" s="50">
        <f t="shared" si="13"/>
        <v>0.97610463141144377</v>
      </c>
      <c r="R44" s="35">
        <f t="shared" si="14"/>
        <v>1.69791663230955</v>
      </c>
      <c r="S44" s="52">
        <f t="shared" si="2"/>
        <v>1.9422697509608886</v>
      </c>
      <c r="T44" s="17">
        <f t="shared" si="3"/>
        <v>3.3785436606520305</v>
      </c>
    </row>
    <row r="45" spans="2:20" x14ac:dyDescent="0.35">
      <c r="B45" s="9" t="s">
        <v>75</v>
      </c>
      <c r="C45" s="34">
        <v>5.7803330475647225E-3</v>
      </c>
      <c r="D45" s="88">
        <f t="shared" si="0"/>
        <v>5.7803330475647222E-7</v>
      </c>
      <c r="E45" s="35">
        <v>0.28744179966374617</v>
      </c>
      <c r="F45" s="31">
        <f t="shared" si="4"/>
        <v>2.8744179966374615E-5</v>
      </c>
      <c r="G45" s="35">
        <v>0.57244931065305071</v>
      </c>
      <c r="H45" s="75">
        <f t="shared" si="1"/>
        <v>5.7244931065305071E-5</v>
      </c>
      <c r="I45" s="113">
        <f t="shared" si="5"/>
        <v>4.9845290558999979E-3</v>
      </c>
      <c r="J45" s="35">
        <f t="shared" si="6"/>
        <v>5.7803330475647216E-3</v>
      </c>
      <c r="K45" s="71">
        <f t="shared" si="7"/>
        <v>0.24786841701236531</v>
      </c>
      <c r="L45" s="70">
        <f t="shared" si="8"/>
        <v>0.28744179966374617</v>
      </c>
      <c r="M45" s="27">
        <f t="shared" si="9"/>
        <v>0.49363768462825863</v>
      </c>
      <c r="N45" s="87">
        <f t="shared" si="10"/>
        <v>0.57244931065305071</v>
      </c>
      <c r="O45" s="29">
        <f t="shared" si="11"/>
        <v>3.323019370599999E-3</v>
      </c>
      <c r="P45" s="70">
        <f t="shared" si="12"/>
        <v>5.7803330475647216E-3</v>
      </c>
      <c r="Q45" s="50">
        <f t="shared" si="13"/>
        <v>0.16524561134157686</v>
      </c>
      <c r="R45" s="35">
        <f t="shared" si="14"/>
        <v>0.28744179966374611</v>
      </c>
      <c r="S45" s="52">
        <f t="shared" si="2"/>
        <v>0.32909178975217246</v>
      </c>
      <c r="T45" s="17">
        <f t="shared" si="3"/>
        <v>0.57244931065305071</v>
      </c>
    </row>
    <row r="46" spans="2:20" x14ac:dyDescent="0.35">
      <c r="B46" s="9" t="s">
        <v>76</v>
      </c>
      <c r="C46" s="34">
        <v>5.7803330475647225E-3</v>
      </c>
      <c r="D46" s="88">
        <f t="shared" si="0"/>
        <v>5.7803330475647222E-7</v>
      </c>
      <c r="E46" s="35">
        <v>0.32412138636150778</v>
      </c>
      <c r="F46" s="31">
        <f t="shared" si="4"/>
        <v>3.2412138636150778E-5</v>
      </c>
      <c r="G46" s="35">
        <v>0.6424624396754508</v>
      </c>
      <c r="H46" s="75">
        <f t="shared" si="1"/>
        <v>6.4246243967545081E-5</v>
      </c>
      <c r="I46" s="113">
        <f t="shared" si="5"/>
        <v>4.9845290558999979E-3</v>
      </c>
      <c r="J46" s="35">
        <f t="shared" si="6"/>
        <v>5.7803330475647216E-3</v>
      </c>
      <c r="K46" s="71">
        <f t="shared" si="7"/>
        <v>0.2794981629368537</v>
      </c>
      <c r="L46" s="70">
        <f t="shared" si="8"/>
        <v>0.32412138636150778</v>
      </c>
      <c r="M46" s="27">
        <f t="shared" si="9"/>
        <v>0.55401179681780743</v>
      </c>
      <c r="N46" s="87">
        <f t="shared" si="10"/>
        <v>0.64246243967545091</v>
      </c>
      <c r="O46" s="29">
        <f t="shared" si="11"/>
        <v>3.323019370599999E-3</v>
      </c>
      <c r="P46" s="70">
        <f t="shared" si="12"/>
        <v>5.7803330475647216E-3</v>
      </c>
      <c r="Q46" s="50">
        <f t="shared" si="13"/>
        <v>0.18633210862456917</v>
      </c>
      <c r="R46" s="35">
        <f t="shared" si="14"/>
        <v>0.32412138636150778</v>
      </c>
      <c r="S46" s="52">
        <f t="shared" si="2"/>
        <v>0.36934119787853825</v>
      </c>
      <c r="T46" s="17">
        <f t="shared" si="3"/>
        <v>0.64246243967545069</v>
      </c>
    </row>
    <row r="47" spans="2:20" x14ac:dyDescent="0.35">
      <c r="B47" s="9" t="s">
        <v>77</v>
      </c>
      <c r="C47" s="34">
        <v>4.4837615579179048E-3</v>
      </c>
      <c r="D47" s="88">
        <f t="shared" si="0"/>
        <v>4.4837615579179044E-7</v>
      </c>
      <c r="E47" s="35">
        <v>0.36353966807937932</v>
      </c>
      <c r="F47" s="31">
        <f t="shared" si="4"/>
        <v>3.635396680793793E-5</v>
      </c>
      <c r="G47" s="35">
        <v>0.7225955746008409</v>
      </c>
      <c r="H47" s="75">
        <f t="shared" si="1"/>
        <v>7.225955746008409E-5</v>
      </c>
      <c r="I47" s="113">
        <f t="shared" si="5"/>
        <v>3.8664622922696722E-3</v>
      </c>
      <c r="J47" s="35">
        <f t="shared" si="6"/>
        <v>4.4837615579179048E-3</v>
      </c>
      <c r="K47" s="71">
        <f t="shared" si="7"/>
        <v>0.3134895556368229</v>
      </c>
      <c r="L47" s="70">
        <f t="shared" si="8"/>
        <v>0.36353966807937926</v>
      </c>
      <c r="M47" s="27">
        <f t="shared" si="9"/>
        <v>0.6231126489813763</v>
      </c>
      <c r="N47" s="87">
        <f t="shared" si="10"/>
        <v>0.7225955746008409</v>
      </c>
      <c r="O47" s="29">
        <f t="shared" si="11"/>
        <v>2.5776415281797815E-3</v>
      </c>
      <c r="P47" s="70">
        <f t="shared" si="12"/>
        <v>4.4837615579179039E-3</v>
      </c>
      <c r="Q47" s="50">
        <f t="shared" si="13"/>
        <v>0.20899303709121528</v>
      </c>
      <c r="R47" s="35">
        <f t="shared" si="14"/>
        <v>0.36353966807937926</v>
      </c>
      <c r="S47" s="52">
        <f t="shared" si="2"/>
        <v>0.41540843265425087</v>
      </c>
      <c r="T47" s="17">
        <f t="shared" si="3"/>
        <v>0.72259557460084078</v>
      </c>
    </row>
    <row r="48" spans="2:20" x14ac:dyDescent="0.35">
      <c r="B48" s="9" t="s">
        <v>78</v>
      </c>
      <c r="C48" s="34">
        <v>4.0423039359254002E-3</v>
      </c>
      <c r="D48" s="88">
        <f t="shared" si="0"/>
        <v>4.0423039359254006E-7</v>
      </c>
      <c r="E48" s="86">
        <v>0.41662240865503342</v>
      </c>
      <c r="F48" s="31">
        <f t="shared" si="4"/>
        <v>4.1662240865503339E-5</v>
      </c>
      <c r="G48" s="35">
        <v>0.82920251337414153</v>
      </c>
      <c r="H48" s="75">
        <f t="shared" si="1"/>
        <v>8.292025133741415E-5</v>
      </c>
      <c r="I48" s="113">
        <f t="shared" si="5"/>
        <v>3.4857820917235782E-3</v>
      </c>
      <c r="J48" s="35">
        <f t="shared" si="6"/>
        <v>4.0423039359254002E-3</v>
      </c>
      <c r="K48" s="71">
        <f t="shared" si="7"/>
        <v>0.35926416076578233</v>
      </c>
      <c r="L48" s="70">
        <f t="shared" si="8"/>
        <v>0.41662240865503347</v>
      </c>
      <c r="M48" s="27">
        <f t="shared" si="9"/>
        <v>0.7150425394398412</v>
      </c>
      <c r="N48" s="87">
        <f t="shared" si="10"/>
        <v>0.82920251337414164</v>
      </c>
      <c r="O48" s="29">
        <f t="shared" si="11"/>
        <v>2.3238547278157189E-3</v>
      </c>
      <c r="P48" s="70">
        <f t="shared" si="12"/>
        <v>4.0423039359254002E-3</v>
      </c>
      <c r="Q48" s="50">
        <f t="shared" si="13"/>
        <v>0.23950944051052159</v>
      </c>
      <c r="R48" s="35">
        <f t="shared" si="14"/>
        <v>0.41662240865503342</v>
      </c>
      <c r="S48" s="52">
        <f t="shared" si="2"/>
        <v>0.47669502629322746</v>
      </c>
      <c r="T48" s="17">
        <f t="shared" si="3"/>
        <v>0.82920251337414153</v>
      </c>
    </row>
    <row r="49" spans="2:22" x14ac:dyDescent="0.35">
      <c r="B49" s="9" t="s">
        <v>79</v>
      </c>
      <c r="C49" s="34">
        <v>1.4295903075883922E-3</v>
      </c>
      <c r="D49" s="88">
        <f t="shared" si="0"/>
        <v>1.4295903075883922E-7</v>
      </c>
      <c r="E49" s="35">
        <v>0.147037381654232</v>
      </c>
      <c r="F49" s="31">
        <f t="shared" si="4"/>
        <v>1.47037381654232E-5</v>
      </c>
      <c r="G49" s="35">
        <v>0.29264517300087561</v>
      </c>
      <c r="H49" s="75">
        <f t="shared" si="1"/>
        <v>2.9264517300087562E-5</v>
      </c>
      <c r="I49" s="113">
        <f t="shared" si="5"/>
        <v>1.232772293148316E-3</v>
      </c>
      <c r="J49" s="35">
        <f t="shared" si="6"/>
        <v>1.4295903075883922E-3</v>
      </c>
      <c r="K49" s="71">
        <f t="shared" si="7"/>
        <v>0.12679409562183541</v>
      </c>
      <c r="L49" s="70">
        <f t="shared" si="8"/>
        <v>0.147037381654232</v>
      </c>
      <c r="M49" s="27">
        <f t="shared" si="9"/>
        <v>0.25235541895052249</v>
      </c>
      <c r="N49" s="87">
        <f t="shared" si="10"/>
        <v>0.29264517300087561</v>
      </c>
      <c r="O49" s="29">
        <f t="shared" si="11"/>
        <v>8.2184819543221069E-4</v>
      </c>
      <c r="P49" s="70">
        <f t="shared" si="12"/>
        <v>1.4295903075883922E-3</v>
      </c>
      <c r="Q49" s="50">
        <f t="shared" si="13"/>
        <v>8.4529397081223631E-2</v>
      </c>
      <c r="R49" s="35">
        <f t="shared" si="14"/>
        <v>0.14703738165423202</v>
      </c>
      <c r="S49" s="52">
        <f t="shared" si="2"/>
        <v>0.16823694596701505</v>
      </c>
      <c r="T49" s="17">
        <f t="shared" si="3"/>
        <v>0.29264517300087561</v>
      </c>
    </row>
    <row r="50" spans="2:22" x14ac:dyDescent="0.35">
      <c r="B50" s="9" t="s">
        <v>80</v>
      </c>
      <c r="C50" s="34">
        <v>3.5034333012563187E-3</v>
      </c>
      <c r="D50" s="88">
        <f t="shared" si="0"/>
        <v>3.5034333012563188E-7</v>
      </c>
      <c r="E50" s="86">
        <v>0.39976040745275909</v>
      </c>
      <c r="F50" s="31">
        <f t="shared" si="4"/>
        <v>3.9976040745275905E-5</v>
      </c>
      <c r="G50" s="35">
        <v>0.79601738160426194</v>
      </c>
      <c r="H50" s="75">
        <f t="shared" si="1"/>
        <v>7.9601738160426202E-5</v>
      </c>
      <c r="I50" s="113">
        <f t="shared" si="5"/>
        <v>3.0211001583856818E-3</v>
      </c>
      <c r="J50" s="35">
        <f t="shared" si="6"/>
        <v>3.5034333012563187E-3</v>
      </c>
      <c r="K50" s="71">
        <f t="shared" si="7"/>
        <v>0.344723625775542</v>
      </c>
      <c r="L50" s="70">
        <f t="shared" si="8"/>
        <v>0.39976040745275904</v>
      </c>
      <c r="M50" s="27">
        <f t="shared" si="9"/>
        <v>0.68642615139269847</v>
      </c>
      <c r="N50" s="87">
        <f t="shared" si="10"/>
        <v>0.79601738160426194</v>
      </c>
      <c r="O50" s="29">
        <f t="shared" si="11"/>
        <v>2.0140667722571212E-3</v>
      </c>
      <c r="P50" s="70">
        <f t="shared" si="12"/>
        <v>3.5034333012563187E-3</v>
      </c>
      <c r="Q50" s="50">
        <f t="shared" si="13"/>
        <v>0.22981575051702804</v>
      </c>
      <c r="R50" s="35">
        <f t="shared" si="14"/>
        <v>0.39976040745275909</v>
      </c>
      <c r="S50" s="52">
        <f t="shared" si="2"/>
        <v>0.45761743426179907</v>
      </c>
      <c r="T50" s="17">
        <f t="shared" si="3"/>
        <v>0.79601738160426194</v>
      </c>
    </row>
    <row r="51" spans="2:22" x14ac:dyDescent="0.35">
      <c r="B51" s="9" t="s">
        <v>81</v>
      </c>
      <c r="C51" s="34">
        <v>3.3457002836432331E-3</v>
      </c>
      <c r="D51" s="88">
        <f t="shared" si="0"/>
        <v>3.3457002836432333E-7</v>
      </c>
      <c r="E51" s="86">
        <v>0.39902851563542618</v>
      </c>
      <c r="F51" s="31">
        <f t="shared" si="4"/>
        <v>3.9902851563542614E-5</v>
      </c>
      <c r="G51" s="35">
        <v>0.79471133098720936</v>
      </c>
      <c r="H51" s="75">
        <f t="shared" si="1"/>
        <v>7.947113309872094E-5</v>
      </c>
      <c r="I51" s="113">
        <f t="shared" si="5"/>
        <v>2.8850829422672349E-3</v>
      </c>
      <c r="J51" s="35">
        <f t="shared" si="6"/>
        <v>3.3457002836432331E-3</v>
      </c>
      <c r="K51" s="71">
        <f t="shared" si="7"/>
        <v>0.3440924967386419</v>
      </c>
      <c r="L51" s="70">
        <f t="shared" si="8"/>
        <v>0.39902851563542613</v>
      </c>
      <c r="M51" s="27">
        <f t="shared" si="9"/>
        <v>0.68529991053501693</v>
      </c>
      <c r="N51" s="87">
        <f t="shared" si="10"/>
        <v>0.79471133098720936</v>
      </c>
      <c r="O51" s="29">
        <f t="shared" si="11"/>
        <v>1.9233886281781567E-3</v>
      </c>
      <c r="P51" s="70">
        <f t="shared" si="12"/>
        <v>3.3457002836432331E-3</v>
      </c>
      <c r="Q51" s="50">
        <f t="shared" si="13"/>
        <v>0.22939499782576128</v>
      </c>
      <c r="R51" s="35">
        <f t="shared" si="14"/>
        <v>0.39902851563542613</v>
      </c>
      <c r="S51" s="52">
        <f t="shared" si="2"/>
        <v>0.45686660702334464</v>
      </c>
      <c r="T51" s="17">
        <f t="shared" si="3"/>
        <v>0.79471133098720936</v>
      </c>
    </row>
    <row r="52" spans="2:22" ht="15" thickBot="1" x14ac:dyDescent="0.4">
      <c r="B52" s="46" t="s">
        <v>82</v>
      </c>
      <c r="C52" s="32">
        <v>2.0369196032378779E-3</v>
      </c>
      <c r="D52" s="115">
        <f t="shared" si="0"/>
        <v>2.036919603237878E-7</v>
      </c>
      <c r="E52" s="74">
        <v>0.20428339049739441</v>
      </c>
      <c r="F52" s="30">
        <f t="shared" si="4"/>
        <v>2.0428339049739444E-5</v>
      </c>
      <c r="G52" s="74">
        <v>0.40652986139155101</v>
      </c>
      <c r="H52" s="72">
        <f t="shared" si="1"/>
        <v>4.0652986139155099E-5</v>
      </c>
      <c r="I52" s="69">
        <f t="shared" si="5"/>
        <v>1.7564878811176866E-3</v>
      </c>
      <c r="J52" s="57">
        <f t="shared" si="6"/>
        <v>2.0369196032378779E-3</v>
      </c>
      <c r="K52" s="114">
        <f t="shared" si="7"/>
        <v>0.17615879348007876</v>
      </c>
      <c r="L52" s="54">
        <f t="shared" si="8"/>
        <v>0.20428339049739447</v>
      </c>
      <c r="M52" s="26">
        <f t="shared" si="9"/>
        <v>0.35056109907903982</v>
      </c>
      <c r="N52" s="73">
        <f t="shared" si="10"/>
        <v>0.40652986139155101</v>
      </c>
      <c r="O52" s="28">
        <f t="shared" si="11"/>
        <v>1.1709919207451246E-3</v>
      </c>
      <c r="P52" s="54">
        <f t="shared" si="12"/>
        <v>2.0369196032378779E-3</v>
      </c>
      <c r="Q52" s="49">
        <f t="shared" si="13"/>
        <v>0.11743919565338586</v>
      </c>
      <c r="R52" s="57">
        <f t="shared" si="14"/>
        <v>0.20428339049739444</v>
      </c>
      <c r="S52" s="51">
        <f t="shared" si="2"/>
        <v>0.23370739938602655</v>
      </c>
      <c r="T52" s="16">
        <f t="shared" si="3"/>
        <v>0.40652986139155095</v>
      </c>
    </row>
    <row r="53" spans="2:22" x14ac:dyDescent="0.35">
      <c r="G53" s="106"/>
      <c r="H53" s="106"/>
      <c r="I53" s="106"/>
      <c r="J53" s="106"/>
      <c r="K53" s="106"/>
      <c r="L53" s="106"/>
    </row>
    <row r="54" spans="2:22" x14ac:dyDescent="0.35">
      <c r="C54" s="5" t="s">
        <v>83</v>
      </c>
      <c r="G54" s="106"/>
      <c r="H54" s="106"/>
      <c r="I54" s="106"/>
      <c r="J54" s="106"/>
      <c r="K54" s="106"/>
      <c r="L54" s="106"/>
    </row>
    <row r="55" spans="2:22" ht="15" thickBot="1" x14ac:dyDescent="0.4">
      <c r="B55" s="5" t="s">
        <v>30</v>
      </c>
      <c r="C55" s="290">
        <v>2019</v>
      </c>
      <c r="D55" s="40" t="s">
        <v>0</v>
      </c>
      <c r="E55" s="39">
        <v>3.0000000000000001E-3</v>
      </c>
      <c r="F55" s="5" t="s">
        <v>84</v>
      </c>
      <c r="H55" s="5"/>
      <c r="I55" s="5" t="s">
        <v>85</v>
      </c>
      <c r="K55" s="5"/>
      <c r="L55" s="5"/>
      <c r="M55" s="5"/>
      <c r="N55" s="5"/>
      <c r="O55" s="5"/>
      <c r="P55" s="5"/>
      <c r="Q55" s="5"/>
      <c r="R55" s="5"/>
      <c r="S55" s="5"/>
      <c r="T55" s="5"/>
    </row>
    <row r="56" spans="2:22" x14ac:dyDescent="0.35">
      <c r="B56" s="98"/>
      <c r="C56" s="58"/>
      <c r="D56" s="58"/>
      <c r="E56" s="58"/>
      <c r="F56" s="58"/>
      <c r="G56" s="58"/>
      <c r="H56" s="58"/>
      <c r="I56" s="98" t="s">
        <v>33</v>
      </c>
      <c r="J56" s="58"/>
      <c r="K56" s="12">
        <f>$R$4*1000*0.33</f>
        <v>28.456744186046514</v>
      </c>
      <c r="L56" s="38" t="s">
        <v>34</v>
      </c>
      <c r="M56" s="58"/>
      <c r="N56" s="58"/>
      <c r="O56" s="98" t="s">
        <v>35</v>
      </c>
      <c r="P56" s="58"/>
      <c r="Q56" s="12">
        <f>$R$5*1000*0.33</f>
        <v>18.971162790697679</v>
      </c>
      <c r="R56" s="38" t="s">
        <v>34</v>
      </c>
      <c r="S56" s="58"/>
      <c r="T56" s="95"/>
    </row>
    <row r="57" spans="2:22" x14ac:dyDescent="0.35">
      <c r="B57" s="37" t="s">
        <v>36</v>
      </c>
      <c r="C57" s="5"/>
      <c r="D57" s="5"/>
      <c r="E57" s="5"/>
      <c r="F57" s="5"/>
      <c r="G57" s="5"/>
      <c r="H57" s="5"/>
      <c r="I57" s="37" t="s">
        <v>37</v>
      </c>
      <c r="J57" s="5"/>
      <c r="K57" s="5"/>
      <c r="L57" s="5"/>
      <c r="M57" s="5"/>
      <c r="N57" s="5"/>
      <c r="O57" s="59" t="s">
        <v>37</v>
      </c>
      <c r="P57" s="63"/>
      <c r="Q57" s="63"/>
      <c r="R57" s="63"/>
      <c r="S57" s="63"/>
      <c r="T57" s="48"/>
    </row>
    <row r="58" spans="2:22" x14ac:dyDescent="0.35">
      <c r="B58" s="43" t="s">
        <v>38</v>
      </c>
      <c r="C58" s="4" t="s">
        <v>39</v>
      </c>
      <c r="D58" s="45"/>
      <c r="E58" s="4" t="s">
        <v>40</v>
      </c>
      <c r="F58" s="45"/>
      <c r="G58" s="4" t="s">
        <v>41</v>
      </c>
      <c r="H58" s="112"/>
      <c r="I58" s="77" t="s">
        <v>39</v>
      </c>
      <c r="J58" s="112"/>
      <c r="K58" s="112" t="s">
        <v>40</v>
      </c>
      <c r="L58" s="112"/>
      <c r="M58" s="112" t="s">
        <v>41</v>
      </c>
      <c r="N58" s="112"/>
      <c r="O58" s="77" t="s">
        <v>39</v>
      </c>
      <c r="P58" s="112"/>
      <c r="Q58" s="112" t="s">
        <v>40</v>
      </c>
      <c r="R58" s="112"/>
      <c r="S58" s="112" t="s">
        <v>41</v>
      </c>
      <c r="T58" s="65"/>
    </row>
    <row r="59" spans="2:22" x14ac:dyDescent="0.35">
      <c r="B59" s="108"/>
      <c r="C59" s="64" t="s">
        <v>42</v>
      </c>
      <c r="D59" s="62" t="s">
        <v>43</v>
      </c>
      <c r="E59" s="64" t="s">
        <v>42</v>
      </c>
      <c r="F59" s="62" t="s">
        <v>43</v>
      </c>
      <c r="G59" s="64" t="s">
        <v>42</v>
      </c>
      <c r="H59" s="63" t="s">
        <v>43</v>
      </c>
      <c r="I59" s="59" t="s">
        <v>44</v>
      </c>
      <c r="J59" s="63" t="s">
        <v>45</v>
      </c>
      <c r="K59" s="63" t="s">
        <v>44</v>
      </c>
      <c r="L59" s="63" t="s">
        <v>45</v>
      </c>
      <c r="M59" s="63" t="s">
        <v>46</v>
      </c>
      <c r="N59" s="63" t="s">
        <v>45</v>
      </c>
      <c r="O59" s="59" t="s">
        <v>44</v>
      </c>
      <c r="P59" s="63" t="s">
        <v>45</v>
      </c>
      <c r="Q59" s="63" t="s">
        <v>44</v>
      </c>
      <c r="R59" s="63" t="s">
        <v>45</v>
      </c>
      <c r="S59" s="63" t="s">
        <v>46</v>
      </c>
      <c r="T59" s="48" t="s">
        <v>45</v>
      </c>
    </row>
    <row r="60" spans="2:22" x14ac:dyDescent="0.35">
      <c r="B60" s="37" t="s">
        <v>47</v>
      </c>
      <c r="C60" s="85">
        <v>4.6204517546938183E-2</v>
      </c>
      <c r="D60" s="320">
        <f>C60*$E$55/100</f>
        <v>1.3861355264081457E-6</v>
      </c>
      <c r="E60" s="85">
        <v>7.5610043918674998</v>
      </c>
      <c r="F60" s="119">
        <f>E60*$E$55/100</f>
        <v>2.26830131756025E-4</v>
      </c>
      <c r="G60" s="35">
        <v>15.075804266188063</v>
      </c>
      <c r="H60" s="82">
        <f>G60*$E$55/100</f>
        <v>4.522741279856419E-4</v>
      </c>
      <c r="I60" s="113">
        <f>(D60*$K$56)/($E$55)</f>
        <v>1.3148301360729173E-2</v>
      </c>
      <c r="J60" s="35">
        <f>(I60*100)/$K$56</f>
        <v>4.6204517546938183E-2</v>
      </c>
      <c r="K60" s="71">
        <f>(F60*$K$56)/($E$55)</f>
        <v>2.1516156776894766</v>
      </c>
      <c r="L60" s="70">
        <f>(K60*100)/$K$56</f>
        <v>7.5610043918675007</v>
      </c>
      <c r="M60" s="22">
        <f>(H60*$K$56)/($E$55)</f>
        <v>4.2900830540182238</v>
      </c>
      <c r="N60" s="35">
        <f>(M60*100)/$K$56</f>
        <v>15.075804266188063</v>
      </c>
      <c r="O60" s="103">
        <f>(D60*$Q$56)/($E$55)</f>
        <v>8.7655342404861173E-3</v>
      </c>
      <c r="P60" s="35">
        <f>(O60*100)/$Q$56</f>
        <v>4.6204517546938183E-2</v>
      </c>
      <c r="Q60" s="90">
        <f>(F60*$Q$56)/($E$55)</f>
        <v>1.4344104517929845</v>
      </c>
      <c r="R60" s="56">
        <f>(Q60*100)/$Q$56</f>
        <v>7.5610043918674998</v>
      </c>
      <c r="S60">
        <f>(H60*$Q$56)/($E$55)</f>
        <v>2.8600553693454831</v>
      </c>
      <c r="T60" s="17">
        <f>(S60*100)/$Q$56</f>
        <v>15.075804266188063</v>
      </c>
      <c r="V60" s="2"/>
    </row>
    <row r="61" spans="2:22" x14ac:dyDescent="0.35">
      <c r="B61" s="37" t="s">
        <v>48</v>
      </c>
      <c r="C61" s="86">
        <v>1.3909405830882392E-2</v>
      </c>
      <c r="D61" s="321">
        <f t="shared" ref="D61:D95" si="15">C61*$E$55/100</f>
        <v>4.1728217492647176E-7</v>
      </c>
      <c r="E61" s="86">
        <v>1.7976721582813437</v>
      </c>
      <c r="F61" s="109">
        <f t="shared" ref="F61:F95" si="16">E61*$E$55/100</f>
        <v>5.393016474844032E-5</v>
      </c>
      <c r="G61" s="35">
        <v>3.5814349107318044</v>
      </c>
      <c r="H61" s="82">
        <f t="shared" ref="H61:H95" si="17">G61*$E$55/100</f>
        <v>1.0744304732195413E-4</v>
      </c>
      <c r="I61" s="113">
        <f t="shared" ref="I61:I95" si="18">(D61*$K$56)/($E$55)</f>
        <v>3.9581640350932401E-3</v>
      </c>
      <c r="J61" s="35">
        <f t="shared" ref="J61:J95" si="19">(I61*100)/$K$56</f>
        <v>1.3909405830882392E-2</v>
      </c>
      <c r="K61" s="71">
        <f t="shared" ref="K61:K95" si="20">(F61*$K$56)/($E$55)</f>
        <v>0.51155896738590323</v>
      </c>
      <c r="L61" s="70">
        <f t="shared" ref="L61:L95" si="21">(K61*100)/$K$56</f>
        <v>1.797672158281344</v>
      </c>
      <c r="M61" s="22">
        <f t="shared" ref="M61:M95" si="22">(H61*$K$56)/($E$55)</f>
        <v>1.0191597707367128</v>
      </c>
      <c r="N61" s="35">
        <f t="shared" ref="N61:N95" si="23">(M61*100)/$K$56</f>
        <v>3.5814349107318044</v>
      </c>
      <c r="O61" s="103">
        <f t="shared" ref="O61:O95" si="24">(D61*$Q$56)/($E$55)</f>
        <v>2.6387760233954937E-3</v>
      </c>
      <c r="P61" s="35">
        <f t="shared" ref="P61:P95" si="25">(O61*100)/$Q$56</f>
        <v>1.3909405830882392E-2</v>
      </c>
      <c r="Q61" s="55">
        <f t="shared" ref="Q61:Q95" si="26">(F61*$Q$56)/($E$55)</f>
        <v>0.34103931159060219</v>
      </c>
      <c r="R61" s="70">
        <f t="shared" ref="R61:R95" si="27">(Q61*100)/$Q$56</f>
        <v>1.7976721582813437</v>
      </c>
      <c r="S61">
        <f t="shared" ref="S61:S95" si="28">(H61*$Q$56)/($E$55)</f>
        <v>0.6794398471578087</v>
      </c>
      <c r="T61" s="17">
        <f t="shared" ref="T61:T95" si="29">(S61*100)/$Q$56</f>
        <v>3.5814349107318044</v>
      </c>
      <c r="V61" s="2"/>
    </row>
    <row r="62" spans="2:22" x14ac:dyDescent="0.35">
      <c r="B62" s="37" t="s">
        <v>49</v>
      </c>
      <c r="C62" s="86">
        <v>1.5149190666281244E-2</v>
      </c>
      <c r="D62" s="321">
        <f t="shared" si="15"/>
        <v>4.5447571998843733E-7</v>
      </c>
      <c r="E62" s="86">
        <v>1.9896718671759712</v>
      </c>
      <c r="F62" s="109">
        <f t="shared" si="16"/>
        <v>5.9690156015279139E-5</v>
      </c>
      <c r="G62" s="35">
        <v>3.9641945436856609</v>
      </c>
      <c r="H62" s="82">
        <f t="shared" si="17"/>
        <v>1.1892583631056983E-4</v>
      </c>
      <c r="I62" s="113">
        <f t="shared" si="18"/>
        <v>4.3109664341600884E-3</v>
      </c>
      <c r="J62" s="35">
        <f t="shared" si="19"/>
        <v>1.5149190666281242E-2</v>
      </c>
      <c r="K62" s="71">
        <f t="shared" si="20"/>
        <v>0.56619583338400126</v>
      </c>
      <c r="L62" s="70">
        <f t="shared" si="21"/>
        <v>1.989671867175971</v>
      </c>
      <c r="M62" s="22">
        <f t="shared" si="22"/>
        <v>1.1280807003338424</v>
      </c>
      <c r="N62" s="35">
        <f t="shared" si="23"/>
        <v>3.9641945436856609</v>
      </c>
      <c r="O62" s="103">
        <f t="shared" si="24"/>
        <v>2.8739776227733934E-3</v>
      </c>
      <c r="P62" s="35">
        <f t="shared" si="25"/>
        <v>1.5149190666281244E-2</v>
      </c>
      <c r="Q62" s="55">
        <f t="shared" si="26"/>
        <v>0.37746388892266763</v>
      </c>
      <c r="R62" s="70">
        <f t="shared" si="27"/>
        <v>1.9896718671759714</v>
      </c>
      <c r="S62">
        <f t="shared" si="28"/>
        <v>0.75205380022256174</v>
      </c>
      <c r="T62" s="17">
        <f t="shared" si="29"/>
        <v>3.9641945436856609</v>
      </c>
      <c r="V62" s="2"/>
    </row>
    <row r="63" spans="2:22" x14ac:dyDescent="0.35">
      <c r="B63" s="37" t="s">
        <v>50</v>
      </c>
      <c r="C63" s="86">
        <v>6.4361110947479113E-3</v>
      </c>
      <c r="D63" s="321">
        <f t="shared" si="15"/>
        <v>1.9308333284243734E-7</v>
      </c>
      <c r="E63" s="86">
        <v>0.87207122087259503</v>
      </c>
      <c r="F63" s="109">
        <f t="shared" si="16"/>
        <v>2.6162136626177854E-5</v>
      </c>
      <c r="G63" s="35">
        <v>1.7377063306504419</v>
      </c>
      <c r="H63" s="82">
        <f t="shared" si="17"/>
        <v>5.2131189919513262E-5</v>
      </c>
      <c r="I63" s="113">
        <f t="shared" si="18"/>
        <v>1.8315076697621709E-3</v>
      </c>
      <c r="J63" s="35">
        <f t="shared" si="19"/>
        <v>6.4361110947479113E-3</v>
      </c>
      <c r="K63" s="71">
        <f t="shared" si="20"/>
        <v>0.24816307644384708</v>
      </c>
      <c r="L63" s="70">
        <f t="shared" si="21"/>
        <v>0.87207122087259514</v>
      </c>
      <c r="M63" s="22">
        <f t="shared" si="22"/>
        <v>0.49449464521793185</v>
      </c>
      <c r="N63" s="35">
        <f t="shared" si="23"/>
        <v>1.7377063306504419</v>
      </c>
      <c r="O63" s="103">
        <f t="shared" si="24"/>
        <v>1.2210051131747808E-3</v>
      </c>
      <c r="P63" s="35">
        <f t="shared" si="25"/>
        <v>6.4361110947479113E-3</v>
      </c>
      <c r="Q63" s="55">
        <f t="shared" si="26"/>
        <v>0.16544205096256473</v>
      </c>
      <c r="R63" s="70">
        <f t="shared" si="27"/>
        <v>0.87207122087259503</v>
      </c>
      <c r="S63">
        <f t="shared" si="28"/>
        <v>0.32966309681195466</v>
      </c>
      <c r="T63" s="17">
        <f t="shared" si="29"/>
        <v>1.7377063306504423</v>
      </c>
      <c r="V63" s="2"/>
    </row>
    <row r="64" spans="2:22" x14ac:dyDescent="0.35">
      <c r="B64" s="37" t="s">
        <v>51</v>
      </c>
      <c r="C64" s="86">
        <v>1.1905964253153102E-2</v>
      </c>
      <c r="D64" s="321">
        <f t="shared" si="15"/>
        <v>3.5717892759459304E-7</v>
      </c>
      <c r="E64" s="86">
        <v>1.8619540265525139</v>
      </c>
      <c r="F64" s="109">
        <f t="shared" si="16"/>
        <v>5.5858620796575414E-5</v>
      </c>
      <c r="G64" s="35">
        <v>3.7120020888518752</v>
      </c>
      <c r="H64" s="82">
        <f t="shared" si="17"/>
        <v>1.1136006266555625E-4</v>
      </c>
      <c r="I64" s="113">
        <f t="shared" si="18"/>
        <v>3.3880497904019212E-3</v>
      </c>
      <c r="J64" s="35">
        <f t="shared" si="19"/>
        <v>1.1905964253153101E-2</v>
      </c>
      <c r="K64" s="71">
        <f t="shared" si="20"/>
        <v>0.52985149419784139</v>
      </c>
      <c r="L64" s="70">
        <f t="shared" si="21"/>
        <v>1.8619540265525136</v>
      </c>
      <c r="M64" s="22">
        <f t="shared" si="22"/>
        <v>1.056314938605281</v>
      </c>
      <c r="N64" s="35">
        <f t="shared" si="23"/>
        <v>3.7120020888518752</v>
      </c>
      <c r="O64" s="103">
        <f t="shared" si="24"/>
        <v>2.2586998602679479E-3</v>
      </c>
      <c r="P64" s="35">
        <f t="shared" si="25"/>
        <v>1.1905964253153101E-2</v>
      </c>
      <c r="Q64" s="55">
        <f t="shared" si="26"/>
        <v>0.35323432946522765</v>
      </c>
      <c r="R64" s="70">
        <f t="shared" si="27"/>
        <v>1.8619540265525136</v>
      </c>
      <c r="S64">
        <f t="shared" si="28"/>
        <v>0.70420995907018746</v>
      </c>
      <c r="T64" s="17">
        <f t="shared" si="29"/>
        <v>3.7120020888518748</v>
      </c>
      <c r="V64" s="2"/>
    </row>
    <row r="65" spans="2:22" x14ac:dyDescent="0.35">
      <c r="B65" s="37" t="s">
        <v>52</v>
      </c>
      <c r="C65" s="86">
        <v>1.6780600434517026E-2</v>
      </c>
      <c r="D65" s="321">
        <f t="shared" si="15"/>
        <v>5.0341801303551073E-7</v>
      </c>
      <c r="E65" s="86">
        <v>1.2543006095972831</v>
      </c>
      <c r="F65" s="109">
        <f t="shared" si="16"/>
        <v>3.762901828791849E-5</v>
      </c>
      <c r="G65" s="35">
        <v>2.4918206187600491</v>
      </c>
      <c r="H65" s="82">
        <f t="shared" si="17"/>
        <v>7.4754618562801481E-5</v>
      </c>
      <c r="I65" s="113">
        <f t="shared" si="18"/>
        <v>4.7752125385331192E-3</v>
      </c>
      <c r="J65" s="35">
        <f t="shared" si="19"/>
        <v>1.6780600434517023E-2</v>
      </c>
      <c r="K65" s="71">
        <f t="shared" si="20"/>
        <v>0.35693311579712084</v>
      </c>
      <c r="L65" s="70">
        <f t="shared" si="21"/>
        <v>1.2543006095972831</v>
      </c>
      <c r="M65" s="22">
        <f t="shared" si="22"/>
        <v>0.70909101905570859</v>
      </c>
      <c r="N65" s="35">
        <f t="shared" si="23"/>
        <v>2.4918206187600496</v>
      </c>
      <c r="O65" s="103">
        <f t="shared" si="24"/>
        <v>3.1834750256887465E-3</v>
      </c>
      <c r="P65" s="35">
        <f t="shared" si="25"/>
        <v>1.6780600434517023E-2</v>
      </c>
      <c r="Q65" s="55">
        <f t="shared" si="26"/>
        <v>0.23795541053141392</v>
      </c>
      <c r="R65" s="70">
        <f t="shared" si="27"/>
        <v>1.2543006095972831</v>
      </c>
      <c r="S65">
        <f t="shared" si="28"/>
        <v>0.47272734603713917</v>
      </c>
      <c r="T65" s="17">
        <f t="shared" si="29"/>
        <v>2.4918206187600491</v>
      </c>
      <c r="V65" s="2"/>
    </row>
    <row r="66" spans="2:22" x14ac:dyDescent="0.35">
      <c r="B66" s="37" t="s">
        <v>53</v>
      </c>
      <c r="C66" s="86">
        <v>1.7497335414886076E-2</v>
      </c>
      <c r="D66" s="321">
        <f t="shared" si="15"/>
        <v>5.2492006244658232E-7</v>
      </c>
      <c r="E66" s="86">
        <v>1.5405262709205068</v>
      </c>
      <c r="F66" s="109">
        <f t="shared" si="16"/>
        <v>4.621578812761521E-5</v>
      </c>
      <c r="G66" s="35">
        <v>3.0635552064261264</v>
      </c>
      <c r="H66" s="82">
        <f t="shared" si="17"/>
        <v>9.1906656192783796E-5</v>
      </c>
      <c r="I66" s="113">
        <f t="shared" si="18"/>
        <v>4.9791719783886515E-3</v>
      </c>
      <c r="J66" s="35">
        <f t="shared" si="19"/>
        <v>1.7497335414886076E-2</v>
      </c>
      <c r="K66" s="71">
        <f t="shared" si="20"/>
        <v>0.43838362003469056</v>
      </c>
      <c r="L66" s="70">
        <f t="shared" si="21"/>
        <v>1.5405262709205072</v>
      </c>
      <c r="M66" s="22">
        <f t="shared" si="22"/>
        <v>0.87178806809099196</v>
      </c>
      <c r="N66" s="35">
        <f t="shared" si="23"/>
        <v>3.0635552064261264</v>
      </c>
      <c r="O66" s="103">
        <f t="shared" si="24"/>
        <v>3.3194479855924346E-3</v>
      </c>
      <c r="P66" s="35">
        <f t="shared" si="25"/>
        <v>1.7497335414886076E-2</v>
      </c>
      <c r="Q66" s="55">
        <f t="shared" si="26"/>
        <v>0.29225574668979376</v>
      </c>
      <c r="R66" s="70">
        <f t="shared" si="27"/>
        <v>1.5405262709205072</v>
      </c>
      <c r="S66">
        <f t="shared" si="28"/>
        <v>0.58119204539399483</v>
      </c>
      <c r="T66" s="17">
        <f t="shared" si="29"/>
        <v>3.0635552064261269</v>
      </c>
      <c r="V66" s="2"/>
    </row>
    <row r="67" spans="2:22" x14ac:dyDescent="0.35">
      <c r="B67" s="37" t="s">
        <v>54</v>
      </c>
      <c r="C67" s="86">
        <v>6.3856492756670189E-3</v>
      </c>
      <c r="D67" s="321">
        <f t="shared" si="15"/>
        <v>1.9156947827001057E-7</v>
      </c>
      <c r="E67" s="86">
        <v>0.93308396411438543</v>
      </c>
      <c r="F67" s="109">
        <f t="shared" si="16"/>
        <v>2.7992518923431564E-5</v>
      </c>
      <c r="G67" s="35">
        <v>1.859782278953104</v>
      </c>
      <c r="H67" s="82">
        <f t="shared" si="17"/>
        <v>5.5793468368593122E-5</v>
      </c>
      <c r="I67" s="113">
        <f t="shared" si="18"/>
        <v>1.8171478789946957E-3</v>
      </c>
      <c r="J67" s="35">
        <f t="shared" si="19"/>
        <v>6.3856492756670189E-3</v>
      </c>
      <c r="K67" s="71">
        <f t="shared" si="20"/>
        <v>0.26552531670905272</v>
      </c>
      <c r="L67" s="70">
        <f t="shared" si="21"/>
        <v>0.93308396411438543</v>
      </c>
      <c r="M67" s="22">
        <f t="shared" si="22"/>
        <v>0.52923348553911076</v>
      </c>
      <c r="N67" s="35">
        <f t="shared" si="23"/>
        <v>1.859782278953104</v>
      </c>
      <c r="O67" s="103">
        <f t="shared" si="24"/>
        <v>1.2114319193297974E-3</v>
      </c>
      <c r="P67" s="35">
        <f t="shared" si="25"/>
        <v>6.3856492756670198E-3</v>
      </c>
      <c r="Q67" s="55">
        <f t="shared" si="26"/>
        <v>0.17701687780603517</v>
      </c>
      <c r="R67" s="70">
        <f t="shared" si="27"/>
        <v>0.93308396411438543</v>
      </c>
      <c r="S67">
        <f t="shared" si="28"/>
        <v>0.35282232369274058</v>
      </c>
      <c r="T67" s="17">
        <f t="shared" si="29"/>
        <v>1.8597822789531038</v>
      </c>
      <c r="V67" s="2"/>
    </row>
    <row r="68" spans="2:22" x14ac:dyDescent="0.35">
      <c r="B68" s="37" t="s">
        <v>55</v>
      </c>
      <c r="C68" s="86">
        <v>5.4430586012477527E-3</v>
      </c>
      <c r="D68" s="321">
        <f t="shared" si="15"/>
        <v>1.6329175803743258E-7</v>
      </c>
      <c r="E68" s="86">
        <v>0.70772091732340281</v>
      </c>
      <c r="F68" s="109">
        <f t="shared" si="16"/>
        <v>2.1231627519702085E-5</v>
      </c>
      <c r="G68" s="35">
        <v>1.4099987760455581</v>
      </c>
      <c r="H68" s="82">
        <f t="shared" si="17"/>
        <v>4.2299963281366744E-5</v>
      </c>
      <c r="I68" s="113">
        <f t="shared" si="18"/>
        <v>1.5489172620536747E-3</v>
      </c>
      <c r="J68" s="35">
        <f t="shared" si="19"/>
        <v>5.4430586012477536E-3</v>
      </c>
      <c r="K68" s="71">
        <f t="shared" si="20"/>
        <v>0.20139433099386247</v>
      </c>
      <c r="L68" s="70">
        <f t="shared" si="21"/>
        <v>0.70772091732340281</v>
      </c>
      <c r="M68" s="22">
        <f t="shared" si="22"/>
        <v>0.40123974472567137</v>
      </c>
      <c r="N68" s="35">
        <f t="shared" si="23"/>
        <v>1.4099987760455581</v>
      </c>
      <c r="O68" s="103">
        <f t="shared" si="24"/>
        <v>1.0326115080357833E-3</v>
      </c>
      <c r="P68" s="35">
        <f t="shared" si="25"/>
        <v>5.4430586012477527E-3</v>
      </c>
      <c r="Q68" s="55">
        <f t="shared" si="26"/>
        <v>0.13426288732924169</v>
      </c>
      <c r="R68" s="70">
        <f t="shared" si="27"/>
        <v>0.70772091732340281</v>
      </c>
      <c r="S68">
        <f t="shared" si="28"/>
        <v>0.26749316315044763</v>
      </c>
      <c r="T68" s="17">
        <f t="shared" si="29"/>
        <v>1.4099987760455581</v>
      </c>
      <c r="V68" s="2"/>
    </row>
    <row r="69" spans="2:22" x14ac:dyDescent="0.35">
      <c r="B69" s="37" t="s">
        <v>56</v>
      </c>
      <c r="C69" s="86">
        <v>4.6649677277367527E-3</v>
      </c>
      <c r="D69" s="321">
        <f t="shared" si="15"/>
        <v>1.399490318321026E-7</v>
      </c>
      <c r="E69" s="86">
        <v>0.57973793476105917</v>
      </c>
      <c r="F69" s="109">
        <f t="shared" si="16"/>
        <v>1.7392138042831776E-5</v>
      </c>
      <c r="G69" s="35">
        <v>1.1548109017943819</v>
      </c>
      <c r="H69" s="82">
        <f t="shared" si="17"/>
        <v>3.4644327053831461E-5</v>
      </c>
      <c r="I69" s="113">
        <f t="shared" si="18"/>
        <v>1.3274979326436749E-3</v>
      </c>
      <c r="J69" s="35">
        <f t="shared" si="19"/>
        <v>4.6649677277367544E-3</v>
      </c>
      <c r="K69" s="71">
        <f t="shared" si="20"/>
        <v>0.16497454104442383</v>
      </c>
      <c r="L69" s="70">
        <f t="shared" si="21"/>
        <v>0.57973793476105917</v>
      </c>
      <c r="M69" s="22">
        <f t="shared" si="22"/>
        <v>0.32862158415620407</v>
      </c>
      <c r="N69" s="35">
        <f t="shared" si="23"/>
        <v>1.1548109017943817</v>
      </c>
      <c r="O69" s="103">
        <f t="shared" si="24"/>
        <v>8.8499862176245002E-4</v>
      </c>
      <c r="P69" s="35">
        <f t="shared" si="25"/>
        <v>4.6649677277367536E-3</v>
      </c>
      <c r="Q69" s="55">
        <f t="shared" si="26"/>
        <v>0.10998302736294925</v>
      </c>
      <c r="R69" s="70">
        <f t="shared" si="27"/>
        <v>0.57973793476105917</v>
      </c>
      <c r="S69">
        <f t="shared" si="28"/>
        <v>0.21908105610413611</v>
      </c>
      <c r="T69" s="17">
        <f t="shared" si="29"/>
        <v>1.1548109017943819</v>
      </c>
      <c r="V69" s="2"/>
    </row>
    <row r="70" spans="2:22" x14ac:dyDescent="0.35">
      <c r="B70" s="37" t="s">
        <v>57</v>
      </c>
      <c r="C70" s="86">
        <v>6.7063837653407628E-3</v>
      </c>
      <c r="D70" s="321">
        <f t="shared" si="15"/>
        <v>2.0119151296022288E-7</v>
      </c>
      <c r="E70" s="86">
        <v>0.73145706966091029</v>
      </c>
      <c r="F70" s="109">
        <f t="shared" si="16"/>
        <v>2.194371208982731E-5</v>
      </c>
      <c r="G70" s="35">
        <v>1.4562077555564803</v>
      </c>
      <c r="H70" s="82">
        <f t="shared" si="17"/>
        <v>4.3686232666694411E-5</v>
      </c>
      <c r="I70" s="113">
        <f t="shared" si="18"/>
        <v>1.9084184722375746E-3</v>
      </c>
      <c r="J70" s="35">
        <f t="shared" si="19"/>
        <v>6.7063837653407619E-3</v>
      </c>
      <c r="K70" s="71">
        <f t="shared" si="20"/>
        <v>0.20814886714415731</v>
      </c>
      <c r="L70" s="70">
        <f t="shared" si="21"/>
        <v>0.7314570696609104</v>
      </c>
      <c r="M70" s="22">
        <f t="shared" si="22"/>
        <v>0.41438931581607719</v>
      </c>
      <c r="N70" s="35">
        <f t="shared" si="23"/>
        <v>1.4562077555564805</v>
      </c>
      <c r="O70" s="103">
        <f t="shared" si="24"/>
        <v>1.2722789814917168E-3</v>
      </c>
      <c r="P70" s="35">
        <f t="shared" si="25"/>
        <v>6.7063837653407628E-3</v>
      </c>
      <c r="Q70" s="55">
        <f t="shared" si="26"/>
        <v>0.13876591142943823</v>
      </c>
      <c r="R70" s="70">
        <f t="shared" si="27"/>
        <v>0.7314570696609104</v>
      </c>
      <c r="S70">
        <f t="shared" si="28"/>
        <v>0.27625954387738477</v>
      </c>
      <c r="T70" s="17">
        <f t="shared" si="29"/>
        <v>1.4562077555564801</v>
      </c>
      <c r="V70" s="2"/>
    </row>
    <row r="71" spans="2:22" x14ac:dyDescent="0.35">
      <c r="B71" s="37" t="s">
        <v>58</v>
      </c>
      <c r="C71" s="86">
        <v>1.4697397913888072E-2</v>
      </c>
      <c r="D71" s="321">
        <f t="shared" si="15"/>
        <v>4.4092193741664216E-7</v>
      </c>
      <c r="E71" s="86">
        <v>1.9714860940520786</v>
      </c>
      <c r="F71" s="109">
        <f t="shared" si="16"/>
        <v>5.9144582821562362E-5</v>
      </c>
      <c r="G71" s="35">
        <v>3.9282747901902697</v>
      </c>
      <c r="H71" s="82">
        <f t="shared" si="17"/>
        <v>1.1784824370570809E-4</v>
      </c>
      <c r="I71" s="113">
        <f t="shared" si="18"/>
        <v>4.1824009263604659E-3</v>
      </c>
      <c r="J71" s="35">
        <f t="shared" si="19"/>
        <v>1.4697397913888074E-2</v>
      </c>
      <c r="K71" s="71">
        <f t="shared" si="20"/>
        <v>0.56102075444788047</v>
      </c>
      <c r="L71" s="70">
        <f t="shared" si="21"/>
        <v>1.9714860940520791</v>
      </c>
      <c r="M71" s="22">
        <f t="shared" si="22"/>
        <v>1.1178591079694005</v>
      </c>
      <c r="N71" s="35">
        <f t="shared" si="23"/>
        <v>3.9282747901902697</v>
      </c>
      <c r="O71" s="103">
        <f t="shared" si="24"/>
        <v>2.7882672842403106E-3</v>
      </c>
      <c r="P71" s="35">
        <f t="shared" si="25"/>
        <v>1.469739791388807E-2</v>
      </c>
      <c r="Q71" s="55">
        <f t="shared" si="26"/>
        <v>0.37401383629858703</v>
      </c>
      <c r="R71" s="70">
        <f t="shared" si="27"/>
        <v>1.9714860940520791</v>
      </c>
      <c r="S71">
        <f t="shared" si="28"/>
        <v>0.74523940531293376</v>
      </c>
      <c r="T71" s="17">
        <f t="shared" si="29"/>
        <v>3.9282747901902697</v>
      </c>
      <c r="V71" s="2"/>
    </row>
    <row r="72" spans="2:22" x14ac:dyDescent="0.35">
      <c r="B72" s="37" t="s">
        <v>59</v>
      </c>
      <c r="C72" s="86">
        <v>8.8329240956878576E-3</v>
      </c>
      <c r="D72" s="321">
        <f t="shared" si="15"/>
        <v>2.6498772287063572E-7</v>
      </c>
      <c r="E72" s="86">
        <v>1.2682761806830141</v>
      </c>
      <c r="F72" s="109">
        <f t="shared" si="16"/>
        <v>3.8048285420490423E-5</v>
      </c>
      <c r="G72" s="35">
        <v>2.5277194372703407</v>
      </c>
      <c r="H72" s="82">
        <f t="shared" si="17"/>
        <v>7.5831583118110221E-5</v>
      </c>
      <c r="I72" s="113">
        <f t="shared" si="18"/>
        <v>2.5135626140575561E-3</v>
      </c>
      <c r="J72" s="35">
        <f t="shared" si="19"/>
        <v>8.8329240956878576E-3</v>
      </c>
      <c r="K72" s="71">
        <f t="shared" si="20"/>
        <v>0.36091010830952636</v>
      </c>
      <c r="L72" s="70">
        <f t="shared" si="21"/>
        <v>1.2682761806830138</v>
      </c>
      <c r="M72" s="22">
        <f t="shared" si="22"/>
        <v>0.71930665400499527</v>
      </c>
      <c r="N72" s="35">
        <f t="shared" si="23"/>
        <v>2.5277194372703402</v>
      </c>
      <c r="O72" s="103">
        <f t="shared" si="24"/>
        <v>1.6757084093717042E-3</v>
      </c>
      <c r="P72" s="35">
        <f t="shared" si="25"/>
        <v>8.8329240956878576E-3</v>
      </c>
      <c r="Q72" s="55">
        <f t="shared" si="26"/>
        <v>0.24060673887301764</v>
      </c>
      <c r="R72" s="70">
        <f t="shared" si="27"/>
        <v>1.2682761806830141</v>
      </c>
      <c r="S72">
        <f t="shared" si="28"/>
        <v>0.47953776933666364</v>
      </c>
      <c r="T72" s="17">
        <f t="shared" si="29"/>
        <v>2.5277194372703407</v>
      </c>
      <c r="V72" s="2"/>
    </row>
    <row r="73" spans="2:22" x14ac:dyDescent="0.35">
      <c r="B73" s="37" t="s">
        <v>60</v>
      </c>
      <c r="C73" s="86">
        <v>1.5803090061652467E-2</v>
      </c>
      <c r="D73" s="321">
        <f t="shared" si="15"/>
        <v>4.7409270184957403E-7</v>
      </c>
      <c r="E73" s="86">
        <v>2.1495233499052113</v>
      </c>
      <c r="F73" s="109">
        <f t="shared" si="16"/>
        <v>6.4485700497156337E-5</v>
      </c>
      <c r="G73" s="35">
        <v>4.2832436097487703</v>
      </c>
      <c r="H73" s="82">
        <f t="shared" si="17"/>
        <v>1.284973082924631E-4</v>
      </c>
      <c r="I73" s="113">
        <f t="shared" si="18"/>
        <v>4.4970449123349831E-3</v>
      </c>
      <c r="J73" s="35">
        <f t="shared" si="19"/>
        <v>1.5803090061652467E-2</v>
      </c>
      <c r="K73" s="71">
        <f t="shared" si="20"/>
        <v>0.6116843609018634</v>
      </c>
      <c r="L73" s="70">
        <f t="shared" si="21"/>
        <v>2.1495233499052109</v>
      </c>
      <c r="M73" s="22">
        <f t="shared" si="22"/>
        <v>1.2188716768913921</v>
      </c>
      <c r="N73" s="35">
        <f t="shared" si="23"/>
        <v>4.2832436097487703</v>
      </c>
      <c r="O73" s="103">
        <f t="shared" si="24"/>
        <v>2.9980299415566557E-3</v>
      </c>
      <c r="P73" s="35">
        <f t="shared" si="25"/>
        <v>1.5803090061652467E-2</v>
      </c>
      <c r="Q73" s="55">
        <f t="shared" si="26"/>
        <v>0.40778957393457571</v>
      </c>
      <c r="R73" s="70">
        <f t="shared" si="27"/>
        <v>2.1495233499052113</v>
      </c>
      <c r="S73">
        <f t="shared" si="28"/>
        <v>0.8125811179275948</v>
      </c>
      <c r="T73" s="17">
        <f t="shared" si="29"/>
        <v>4.2832436097487703</v>
      </c>
      <c r="V73" s="2"/>
    </row>
    <row r="74" spans="2:22" x14ac:dyDescent="0.35">
      <c r="B74" s="37" t="s">
        <v>61</v>
      </c>
      <c r="C74" s="86">
        <v>1.4840404526759547E-2</v>
      </c>
      <c r="D74" s="321">
        <f t="shared" si="15"/>
        <v>4.452121358027864E-7</v>
      </c>
      <c r="E74" s="86">
        <v>1.6137484259203516</v>
      </c>
      <c r="F74" s="109">
        <f t="shared" si="16"/>
        <v>4.8412452777610547E-5</v>
      </c>
      <c r="G74" s="35">
        <v>3.2126564473139427</v>
      </c>
      <c r="H74" s="82">
        <f t="shared" si="17"/>
        <v>9.6379693419418287E-5</v>
      </c>
      <c r="I74" s="113">
        <f t="shared" si="18"/>
        <v>4.2230959523544311E-3</v>
      </c>
      <c r="J74" s="35">
        <f t="shared" si="19"/>
        <v>1.4840404526759547E-2</v>
      </c>
      <c r="K74" s="71">
        <f t="shared" si="20"/>
        <v>0.45922026137050675</v>
      </c>
      <c r="L74" s="70">
        <f t="shared" si="21"/>
        <v>1.6137484259203516</v>
      </c>
      <c r="M74" s="22">
        <f t="shared" si="22"/>
        <v>0.91421742678865892</v>
      </c>
      <c r="N74" s="35">
        <f t="shared" si="23"/>
        <v>3.2126564473139432</v>
      </c>
      <c r="O74" s="103">
        <f t="shared" si="24"/>
        <v>2.8153973015696211E-3</v>
      </c>
      <c r="P74" s="35">
        <f t="shared" si="25"/>
        <v>1.4840404526759545E-2</v>
      </c>
      <c r="Q74" s="55">
        <f t="shared" si="26"/>
        <v>0.30614684091367123</v>
      </c>
      <c r="R74" s="70">
        <f t="shared" si="27"/>
        <v>1.6137484259203516</v>
      </c>
      <c r="S74">
        <f t="shared" si="28"/>
        <v>0.6094782845257728</v>
      </c>
      <c r="T74" s="17">
        <f t="shared" si="29"/>
        <v>3.2126564473139432</v>
      </c>
      <c r="V74" s="2"/>
    </row>
    <row r="75" spans="2:22" x14ac:dyDescent="0.35">
      <c r="B75" s="37" t="s">
        <v>62</v>
      </c>
      <c r="C75" s="86">
        <v>1.3292849727630297E-2</v>
      </c>
      <c r="D75" s="321">
        <f t="shared" si="15"/>
        <v>3.9878549182890897E-7</v>
      </c>
      <c r="E75" s="86">
        <v>1.385110622410167</v>
      </c>
      <c r="F75" s="109">
        <f t="shared" si="16"/>
        <v>4.1553318672305009E-5</v>
      </c>
      <c r="G75" s="35">
        <v>2.7569283950927046</v>
      </c>
      <c r="H75" s="82">
        <f t="shared" si="17"/>
        <v>8.2707851852781137E-5</v>
      </c>
      <c r="I75" s="113">
        <f t="shared" si="18"/>
        <v>3.7827122420273349E-3</v>
      </c>
      <c r="J75" s="35">
        <f t="shared" si="19"/>
        <v>1.32928497276303E-2</v>
      </c>
      <c r="K75" s="71">
        <f t="shared" si="20"/>
        <v>0.39415738651301785</v>
      </c>
      <c r="L75" s="70">
        <f t="shared" si="21"/>
        <v>1.385110622410167</v>
      </c>
      <c r="M75" s="22">
        <f t="shared" si="22"/>
        <v>0.78453206078400872</v>
      </c>
      <c r="N75" s="35">
        <f t="shared" si="23"/>
        <v>2.7569283950927046</v>
      </c>
      <c r="O75" s="103">
        <f t="shared" si="24"/>
        <v>2.5218081613515571E-3</v>
      </c>
      <c r="P75" s="35">
        <f t="shared" si="25"/>
        <v>1.3292849727630299E-2</v>
      </c>
      <c r="Q75" s="55">
        <f t="shared" si="26"/>
        <v>0.26277159100867864</v>
      </c>
      <c r="R75" s="70">
        <f t="shared" si="27"/>
        <v>1.385110622410167</v>
      </c>
      <c r="S75">
        <f t="shared" si="28"/>
        <v>0.52302137385600589</v>
      </c>
      <c r="T75" s="17">
        <f t="shared" si="29"/>
        <v>2.7569283950927046</v>
      </c>
      <c r="V75" s="2"/>
    </row>
    <row r="76" spans="2:22" x14ac:dyDescent="0.35">
      <c r="B76" s="37" t="s">
        <v>63</v>
      </c>
      <c r="C76" s="86">
        <v>1.1925378632205734E-2</v>
      </c>
      <c r="D76" s="321">
        <f t="shared" si="15"/>
        <v>3.5776135896617205E-7</v>
      </c>
      <c r="E76" s="86">
        <v>1.3109058441056662</v>
      </c>
      <c r="F76" s="109">
        <f t="shared" si="16"/>
        <v>3.9327175323169988E-5</v>
      </c>
      <c r="G76" s="35">
        <v>2.6098863095791267</v>
      </c>
      <c r="H76" s="82">
        <f t="shared" si="17"/>
        <v>7.8296589287373805E-5</v>
      </c>
      <c r="I76" s="113">
        <f t="shared" si="18"/>
        <v>3.3935744905842389E-3</v>
      </c>
      <c r="J76" s="35">
        <f t="shared" si="19"/>
        <v>1.1925378632205736E-2</v>
      </c>
      <c r="K76" s="71">
        <f t="shared" si="20"/>
        <v>0.37304112257708311</v>
      </c>
      <c r="L76" s="70">
        <f t="shared" si="21"/>
        <v>1.310905844105666</v>
      </c>
      <c r="M76" s="22">
        <f t="shared" si="22"/>
        <v>0.74268867066358213</v>
      </c>
      <c r="N76" s="35">
        <f t="shared" si="23"/>
        <v>2.6098863095791267</v>
      </c>
      <c r="O76" s="103">
        <f t="shared" si="24"/>
        <v>2.2623829937228261E-3</v>
      </c>
      <c r="P76" s="35">
        <f t="shared" si="25"/>
        <v>1.1925378632205734E-2</v>
      </c>
      <c r="Q76" s="55">
        <f t="shared" si="26"/>
        <v>0.24869408171805549</v>
      </c>
      <c r="R76" s="70">
        <f t="shared" si="27"/>
        <v>1.3109058441056662</v>
      </c>
      <c r="S76">
        <f t="shared" si="28"/>
        <v>0.49512578044238814</v>
      </c>
      <c r="T76" s="17">
        <f t="shared" si="29"/>
        <v>2.6098863095791267</v>
      </c>
      <c r="V76" s="2"/>
    </row>
    <row r="77" spans="2:22" x14ac:dyDescent="0.35">
      <c r="B77" s="37" t="s">
        <v>64</v>
      </c>
      <c r="C77" s="86">
        <v>1.372424182936712E-2</v>
      </c>
      <c r="D77" s="321">
        <f t="shared" si="15"/>
        <v>4.1172725488101362E-7</v>
      </c>
      <c r="E77" s="86">
        <v>1.2882346163710752</v>
      </c>
      <c r="F77" s="109">
        <f t="shared" si="16"/>
        <v>3.8647038491132256E-5</v>
      </c>
      <c r="G77" s="35">
        <v>2.5627449909127837</v>
      </c>
      <c r="H77" s="82">
        <f t="shared" si="17"/>
        <v>7.6882349727383514E-5</v>
      </c>
      <c r="I77" s="113">
        <f t="shared" si="18"/>
        <v>3.9054723888573917E-3</v>
      </c>
      <c r="J77" s="35">
        <f t="shared" si="19"/>
        <v>1.372424182936712E-2</v>
      </c>
      <c r="K77" s="71">
        <f t="shared" si="20"/>
        <v>0.36658962929681449</v>
      </c>
      <c r="L77" s="70">
        <f t="shared" si="21"/>
        <v>1.2882346163710749</v>
      </c>
      <c r="M77" s="22">
        <f t="shared" si="22"/>
        <v>0.7292737862047719</v>
      </c>
      <c r="N77" s="35">
        <f t="shared" si="23"/>
        <v>2.5627449909127837</v>
      </c>
      <c r="O77" s="103">
        <f t="shared" si="24"/>
        <v>2.6036482592382616E-3</v>
      </c>
      <c r="P77" s="35">
        <f t="shared" si="25"/>
        <v>1.372424182936712E-2</v>
      </c>
      <c r="Q77" s="55">
        <f t="shared" si="26"/>
        <v>0.24439308619787642</v>
      </c>
      <c r="R77" s="70">
        <f t="shared" si="27"/>
        <v>1.2882346163710752</v>
      </c>
      <c r="S77">
        <f t="shared" si="28"/>
        <v>0.48618252413651464</v>
      </c>
      <c r="T77" s="17">
        <f t="shared" si="29"/>
        <v>2.5627449909127837</v>
      </c>
      <c r="V77" s="2"/>
    </row>
    <row r="78" spans="2:22" x14ac:dyDescent="0.35">
      <c r="B78" s="37" t="s">
        <v>65</v>
      </c>
      <c r="C78" s="86">
        <v>1.018002953549324E-2</v>
      </c>
      <c r="D78" s="321">
        <f t="shared" si="15"/>
        <v>3.0540088606479718E-7</v>
      </c>
      <c r="E78" s="86">
        <v>1.5500357958296342</v>
      </c>
      <c r="F78" s="109">
        <f t="shared" si="16"/>
        <v>4.6501073874889029E-5</v>
      </c>
      <c r="G78" s="35">
        <v>3.0898915621237757</v>
      </c>
      <c r="H78" s="82">
        <f t="shared" si="17"/>
        <v>9.2696746863713258E-5</v>
      </c>
      <c r="I78" s="113">
        <f t="shared" si="18"/>
        <v>2.8969049629792901E-3</v>
      </c>
      <c r="J78" s="35">
        <f t="shared" si="19"/>
        <v>1.018002953549324E-2</v>
      </c>
      <c r="K78" s="71">
        <f t="shared" si="20"/>
        <v>0.44108972121138929</v>
      </c>
      <c r="L78" s="70">
        <f t="shared" si="21"/>
        <v>1.5500357958296342</v>
      </c>
      <c r="M78" s="22">
        <f t="shared" si="22"/>
        <v>0.87928253745979923</v>
      </c>
      <c r="N78" s="35">
        <f t="shared" si="23"/>
        <v>3.0898915621237757</v>
      </c>
      <c r="O78" s="103">
        <f t="shared" si="24"/>
        <v>1.9312699753195272E-3</v>
      </c>
      <c r="P78" s="35">
        <f t="shared" si="25"/>
        <v>1.018002953549324E-2</v>
      </c>
      <c r="Q78" s="55">
        <f t="shared" si="26"/>
        <v>0.29405981414092625</v>
      </c>
      <c r="R78" s="70">
        <f t="shared" si="27"/>
        <v>1.5500357958296345</v>
      </c>
      <c r="S78">
        <f t="shared" si="28"/>
        <v>0.58618835830653293</v>
      </c>
      <c r="T78" s="17">
        <f t="shared" si="29"/>
        <v>3.0898915621237752</v>
      </c>
      <c r="V78" s="2"/>
    </row>
    <row r="79" spans="2:22" x14ac:dyDescent="0.35">
      <c r="B79" s="37" t="s">
        <v>66</v>
      </c>
      <c r="C79" s="86">
        <v>8.8250219895231203E-3</v>
      </c>
      <c r="D79" s="321">
        <f t="shared" si="15"/>
        <v>2.647506596856936E-7</v>
      </c>
      <c r="E79" s="86">
        <v>1.2407539088260535</v>
      </c>
      <c r="F79" s="109">
        <f t="shared" si="16"/>
        <v>3.722261726478161E-5</v>
      </c>
      <c r="G79" s="35">
        <v>2.4726827956625845</v>
      </c>
      <c r="H79" s="82">
        <f t="shared" si="17"/>
        <v>7.418048386987754E-5</v>
      </c>
      <c r="I79" s="113">
        <f t="shared" si="18"/>
        <v>2.5113139319209469E-3</v>
      </c>
      <c r="J79" s="35">
        <f t="shared" si="19"/>
        <v>8.8250219895231203E-3</v>
      </c>
      <c r="K79" s="71">
        <f t="shared" si="20"/>
        <v>0.35307816581300289</v>
      </c>
      <c r="L79" s="70">
        <f t="shared" si="21"/>
        <v>1.2407539088260535</v>
      </c>
      <c r="M79" s="22">
        <f t="shared" si="22"/>
        <v>0.70364501769408494</v>
      </c>
      <c r="N79" s="35">
        <f t="shared" si="23"/>
        <v>2.4726827956625845</v>
      </c>
      <c r="O79" s="103">
        <f t="shared" si="24"/>
        <v>1.6742092879472982E-3</v>
      </c>
      <c r="P79" s="35">
        <f t="shared" si="25"/>
        <v>8.8250219895231203E-3</v>
      </c>
      <c r="Q79" s="55">
        <f t="shared" si="26"/>
        <v>0.2353854438753353</v>
      </c>
      <c r="R79" s="70">
        <f t="shared" si="27"/>
        <v>1.2407539088260537</v>
      </c>
      <c r="S79">
        <f t="shared" si="28"/>
        <v>0.46909667846272335</v>
      </c>
      <c r="T79" s="17">
        <f t="shared" si="29"/>
        <v>2.4726827956625845</v>
      </c>
      <c r="V79" s="2"/>
    </row>
    <row r="80" spans="2:22" x14ac:dyDescent="0.35">
      <c r="B80" s="37" t="s">
        <v>67</v>
      </c>
      <c r="C80" s="86">
        <v>1.5326080271761725E-2</v>
      </c>
      <c r="D80" s="321">
        <f t="shared" si="15"/>
        <v>4.5978240815285171E-7</v>
      </c>
      <c r="E80" s="86">
        <v>1.3357106732629502</v>
      </c>
      <c r="F80" s="109">
        <f t="shared" si="16"/>
        <v>4.0071320197888511E-5</v>
      </c>
      <c r="G80" s="35">
        <v>2.6560952662541388</v>
      </c>
      <c r="H80" s="82">
        <f t="shared" si="17"/>
        <v>7.9682857987624158E-5</v>
      </c>
      <c r="I80" s="113">
        <f t="shared" si="18"/>
        <v>4.3613034566833764E-3</v>
      </c>
      <c r="J80" s="35">
        <f t="shared" si="19"/>
        <v>1.5326080271761725E-2</v>
      </c>
      <c r="K80" s="71">
        <f t="shared" si="20"/>
        <v>0.38009976935615741</v>
      </c>
      <c r="L80" s="70">
        <f t="shared" si="21"/>
        <v>1.3357106732629505</v>
      </c>
      <c r="M80" s="22">
        <f t="shared" si="22"/>
        <v>0.75583823525563121</v>
      </c>
      <c r="N80" s="35">
        <f t="shared" si="23"/>
        <v>2.6560952662541384</v>
      </c>
      <c r="O80" s="103">
        <f t="shared" si="24"/>
        <v>2.9075356377889178E-3</v>
      </c>
      <c r="P80" s="35">
        <f t="shared" si="25"/>
        <v>1.5326080271761723E-2</v>
      </c>
      <c r="Q80" s="55">
        <f t="shared" si="26"/>
        <v>0.25339984623743828</v>
      </c>
      <c r="R80" s="70">
        <f t="shared" si="27"/>
        <v>1.3357106732629502</v>
      </c>
      <c r="S80">
        <f t="shared" si="28"/>
        <v>0.50389215683708755</v>
      </c>
      <c r="T80" s="17">
        <f t="shared" si="29"/>
        <v>2.6560952662541384</v>
      </c>
      <c r="V80" s="2"/>
    </row>
    <row r="81" spans="2:22" x14ac:dyDescent="0.35">
      <c r="B81" s="37" t="s">
        <v>68</v>
      </c>
      <c r="C81" s="86">
        <v>1.3479252980607682E-3</v>
      </c>
      <c r="D81" s="321">
        <f t="shared" si="15"/>
        <v>4.0437758941823045E-8</v>
      </c>
      <c r="E81" s="86">
        <v>0.25749166225796427</v>
      </c>
      <c r="F81" s="109">
        <f t="shared" si="16"/>
        <v>7.7247498677389283E-6</v>
      </c>
      <c r="G81" s="35">
        <v>0.51363539921786783</v>
      </c>
      <c r="H81" s="82">
        <f t="shared" si="17"/>
        <v>1.5409061976536033E-5</v>
      </c>
      <c r="I81" s="113">
        <f t="shared" si="18"/>
        <v>3.8357565388815774E-4</v>
      </c>
      <c r="J81" s="35">
        <f t="shared" si="19"/>
        <v>1.3479252980607679E-3</v>
      </c>
      <c r="K81" s="71">
        <f t="shared" si="20"/>
        <v>7.3273743629147764E-2</v>
      </c>
      <c r="L81" s="70">
        <f t="shared" si="21"/>
        <v>0.25749166225796422</v>
      </c>
      <c r="M81" s="22">
        <f t="shared" si="22"/>
        <v>0.14616391160440739</v>
      </c>
      <c r="N81" s="35">
        <f t="shared" si="23"/>
        <v>0.51363539921786783</v>
      </c>
      <c r="O81" s="103">
        <f t="shared" si="24"/>
        <v>2.557171025921052E-4</v>
      </c>
      <c r="P81" s="35">
        <f t="shared" si="25"/>
        <v>1.3479252980607679E-3</v>
      </c>
      <c r="Q81" s="55">
        <f t="shared" si="26"/>
        <v>4.8849162419431859E-2</v>
      </c>
      <c r="R81" s="70">
        <f t="shared" si="27"/>
        <v>0.25749166225796427</v>
      </c>
      <c r="S81">
        <f t="shared" si="28"/>
        <v>9.74426077362716E-2</v>
      </c>
      <c r="T81" s="17">
        <f t="shared" si="29"/>
        <v>0.51363539921786772</v>
      </c>
      <c r="V81" s="2"/>
    </row>
    <row r="82" spans="2:22" x14ac:dyDescent="0.35">
      <c r="B82" s="37" t="s">
        <v>69</v>
      </c>
      <c r="C82" s="86">
        <v>1.6034430825822021E-2</v>
      </c>
      <c r="D82" s="321">
        <f t="shared" si="15"/>
        <v>4.8103292477466068E-7</v>
      </c>
      <c r="E82" s="86">
        <v>1.0386348910760597</v>
      </c>
      <c r="F82" s="109">
        <f t="shared" si="16"/>
        <v>3.1159046732281792E-5</v>
      </c>
      <c r="G82" s="35">
        <v>2.0612353513262978</v>
      </c>
      <c r="H82" s="82">
        <f t="shared" si="17"/>
        <v>6.1837060539788932E-5</v>
      </c>
      <c r="I82" s="113">
        <f t="shared" si="18"/>
        <v>4.5628769617927587E-3</v>
      </c>
      <c r="J82" s="35">
        <f t="shared" si="19"/>
        <v>1.6034430825822024E-2</v>
      </c>
      <c r="K82" s="71">
        <f t="shared" si="20"/>
        <v>0.29556167398053718</v>
      </c>
      <c r="L82" s="70">
        <f t="shared" si="21"/>
        <v>1.0386348910760597</v>
      </c>
      <c r="M82" s="22">
        <f t="shared" si="22"/>
        <v>0.58656047099928166</v>
      </c>
      <c r="N82" s="35">
        <f t="shared" si="23"/>
        <v>2.0612353513262978</v>
      </c>
      <c r="O82" s="103">
        <f t="shared" si="24"/>
        <v>3.041917974528506E-3</v>
      </c>
      <c r="P82" s="35">
        <f t="shared" si="25"/>
        <v>1.6034430825822021E-2</v>
      </c>
      <c r="Q82" s="55">
        <f t="shared" si="26"/>
        <v>0.19704111598702481</v>
      </c>
      <c r="R82" s="70">
        <f t="shared" si="27"/>
        <v>1.0386348910760597</v>
      </c>
      <c r="S82">
        <f t="shared" si="28"/>
        <v>0.39104031399952116</v>
      </c>
      <c r="T82" s="17">
        <f t="shared" si="29"/>
        <v>2.0612353513262973</v>
      </c>
      <c r="V82" s="2"/>
    </row>
    <row r="83" spans="2:22" x14ac:dyDescent="0.35">
      <c r="B83" s="37" t="s">
        <v>70</v>
      </c>
      <c r="C83" s="86">
        <v>1.4700128060256175E-2</v>
      </c>
      <c r="D83" s="321">
        <f t="shared" si="15"/>
        <v>4.4100384180768525E-7</v>
      </c>
      <c r="E83" s="86">
        <v>1.0515173133445033</v>
      </c>
      <c r="F83" s="109">
        <f t="shared" si="16"/>
        <v>3.1545519400335103E-5</v>
      </c>
      <c r="G83" s="35">
        <v>2.0883344986287504</v>
      </c>
      <c r="H83" s="82">
        <f t="shared" si="17"/>
        <v>6.2650034958862511E-5</v>
      </c>
      <c r="I83" s="113">
        <f t="shared" si="18"/>
        <v>4.1831778371283412E-3</v>
      </c>
      <c r="J83" s="35">
        <f t="shared" si="19"/>
        <v>1.4700128060256175E-2</v>
      </c>
      <c r="K83" s="71">
        <f t="shared" si="20"/>
        <v>0.29922759193043447</v>
      </c>
      <c r="L83" s="70">
        <f t="shared" si="21"/>
        <v>1.0515173133445035</v>
      </c>
      <c r="M83" s="22">
        <f t="shared" si="22"/>
        <v>0.59427200602374053</v>
      </c>
      <c r="N83" s="35">
        <f t="shared" si="23"/>
        <v>2.0883344986287504</v>
      </c>
      <c r="O83" s="103">
        <f t="shared" si="24"/>
        <v>2.7887852247522283E-3</v>
      </c>
      <c r="P83" s="35">
        <f t="shared" si="25"/>
        <v>1.4700128060256177E-2</v>
      </c>
      <c r="Q83" s="55">
        <f t="shared" si="26"/>
        <v>0.19948506128695634</v>
      </c>
      <c r="R83" s="70">
        <f t="shared" si="27"/>
        <v>1.0515173133445033</v>
      </c>
      <c r="S83">
        <f t="shared" si="28"/>
        <v>0.39618133734916039</v>
      </c>
      <c r="T83" s="17">
        <f t="shared" si="29"/>
        <v>2.08833449862875</v>
      </c>
      <c r="V83" s="2"/>
    </row>
    <row r="84" spans="2:22" x14ac:dyDescent="0.35">
      <c r="B84" s="37" t="s">
        <v>71</v>
      </c>
      <c r="C84" s="86">
        <v>5.0927740623130614E-3</v>
      </c>
      <c r="D84" s="321">
        <f t="shared" si="15"/>
        <v>1.5278322186939184E-7</v>
      </c>
      <c r="E84" s="86">
        <v>0.93324947003846026</v>
      </c>
      <c r="F84" s="109">
        <f t="shared" si="16"/>
        <v>2.7997484101153807E-5</v>
      </c>
      <c r="G84" s="35">
        <v>1.8614061660146073</v>
      </c>
      <c r="H84" s="82">
        <f t="shared" si="17"/>
        <v>5.5842184980438219E-5</v>
      </c>
      <c r="I84" s="113">
        <f t="shared" si="18"/>
        <v>1.449237686885757E-3</v>
      </c>
      <c r="J84" s="35">
        <f t="shared" si="19"/>
        <v>5.0927740623130614E-3</v>
      </c>
      <c r="K84" s="71">
        <f t="shared" si="20"/>
        <v>0.26557241430647943</v>
      </c>
      <c r="L84" s="70">
        <f t="shared" si="21"/>
        <v>0.93324947003846015</v>
      </c>
      <c r="M84" s="22">
        <f t="shared" si="22"/>
        <v>0.5296955909260731</v>
      </c>
      <c r="N84" s="35">
        <f t="shared" si="23"/>
        <v>1.8614061660146075</v>
      </c>
      <c r="O84" s="103">
        <f t="shared" si="24"/>
        <v>9.6615845792383823E-4</v>
      </c>
      <c r="P84" s="35">
        <f t="shared" si="25"/>
        <v>5.0927740623130614E-3</v>
      </c>
      <c r="Q84" s="55">
        <f t="shared" si="26"/>
        <v>0.17704827620431965</v>
      </c>
      <c r="R84" s="70">
        <f t="shared" si="27"/>
        <v>0.93324947003846015</v>
      </c>
      <c r="S84">
        <f t="shared" si="28"/>
        <v>0.35313039395071549</v>
      </c>
      <c r="T84" s="17">
        <f t="shared" si="29"/>
        <v>1.8614061660146075</v>
      </c>
      <c r="V84" s="2"/>
    </row>
    <row r="85" spans="2:22" x14ac:dyDescent="0.35">
      <c r="B85" s="37" t="s">
        <v>72</v>
      </c>
      <c r="C85" s="86">
        <v>3.4119872623365063E-2</v>
      </c>
      <c r="D85" s="321">
        <f t="shared" si="15"/>
        <v>1.0235961787009519E-6</v>
      </c>
      <c r="E85" s="86">
        <v>4.1075423421329331</v>
      </c>
      <c r="F85" s="109">
        <f t="shared" si="16"/>
        <v>1.2322627026398799E-4</v>
      </c>
      <c r="G85" s="35">
        <v>8.180964811642502</v>
      </c>
      <c r="H85" s="82">
        <f t="shared" si="17"/>
        <v>2.4542894434927506E-4</v>
      </c>
      <c r="I85" s="113">
        <f t="shared" si="18"/>
        <v>9.7094048690359123E-3</v>
      </c>
      <c r="J85" s="35">
        <f t="shared" si="19"/>
        <v>3.4119872623365056E-2</v>
      </c>
      <c r="K85" s="71">
        <f t="shared" si="20"/>
        <v>1.1688728166343121</v>
      </c>
      <c r="L85" s="70">
        <f t="shared" si="21"/>
        <v>4.1075423421329322</v>
      </c>
      <c r="M85" s="22">
        <f t="shared" si="22"/>
        <v>2.3280362283995886</v>
      </c>
      <c r="N85" s="35">
        <f t="shared" si="23"/>
        <v>8.1809648116425002</v>
      </c>
      <c r="O85" s="103">
        <f t="shared" si="24"/>
        <v>6.4729365793572769E-3</v>
      </c>
      <c r="P85" s="35">
        <f t="shared" si="25"/>
        <v>3.4119872623365063E-2</v>
      </c>
      <c r="Q85" s="55">
        <f t="shared" si="26"/>
        <v>0.77924854442287506</v>
      </c>
      <c r="R85" s="70">
        <f t="shared" si="27"/>
        <v>4.107542342132934</v>
      </c>
      <c r="S85">
        <f t="shared" si="28"/>
        <v>1.5520241522663927</v>
      </c>
      <c r="T85" s="17">
        <f t="shared" si="29"/>
        <v>8.1809648116425002</v>
      </c>
      <c r="V85" s="2"/>
    </row>
    <row r="86" spans="2:22" x14ac:dyDescent="0.35">
      <c r="B86" s="37" t="s">
        <v>73</v>
      </c>
      <c r="C86" s="86">
        <v>1.3253792304989791E-2</v>
      </c>
      <c r="D86" s="321">
        <f t="shared" si="15"/>
        <v>3.9761376914969368E-7</v>
      </c>
      <c r="E86" s="86">
        <v>1.3044890873277784</v>
      </c>
      <c r="F86" s="109">
        <f t="shared" si="16"/>
        <v>3.9134672619833354E-5</v>
      </c>
      <c r="G86" s="35">
        <v>2.595724382350566</v>
      </c>
      <c r="H86" s="82">
        <f t="shared" si="17"/>
        <v>7.7871731470516983E-5</v>
      </c>
      <c r="I86" s="113">
        <f t="shared" si="18"/>
        <v>3.771597771180862E-3</v>
      </c>
      <c r="J86" s="35">
        <f t="shared" si="19"/>
        <v>1.3253792304989789E-2</v>
      </c>
      <c r="K86" s="71">
        <f t="shared" si="20"/>
        <v>0.37121512251575878</v>
      </c>
      <c r="L86" s="70">
        <f t="shared" si="21"/>
        <v>1.3044890873277784</v>
      </c>
      <c r="M86" s="22">
        <f t="shared" si="22"/>
        <v>0.73865864726033648</v>
      </c>
      <c r="N86" s="35">
        <f t="shared" si="23"/>
        <v>2.595724382350566</v>
      </c>
      <c r="O86" s="103">
        <f t="shared" si="24"/>
        <v>2.5143985141205753E-3</v>
      </c>
      <c r="P86" s="35">
        <f t="shared" si="25"/>
        <v>1.3253792304989791E-2</v>
      </c>
      <c r="Q86" s="55">
        <f t="shared" si="26"/>
        <v>0.24747674834383929</v>
      </c>
      <c r="R86" s="70">
        <f t="shared" si="27"/>
        <v>1.3044890873277786</v>
      </c>
      <c r="S86">
        <f t="shared" si="28"/>
        <v>0.4924390981735578</v>
      </c>
      <c r="T86" s="17">
        <f t="shared" si="29"/>
        <v>2.595724382350566</v>
      </c>
      <c r="V86" s="2"/>
    </row>
    <row r="87" spans="2:22" x14ac:dyDescent="0.35">
      <c r="B87" s="37" t="s">
        <v>74</v>
      </c>
      <c r="C87" s="86">
        <v>6.6686572814122672E-2</v>
      </c>
      <c r="D87" s="321">
        <f t="shared" si="15"/>
        <v>2.0005971844236799E-6</v>
      </c>
      <c r="E87" s="86">
        <v>8.1810788077843686</v>
      </c>
      <c r="F87" s="109">
        <f t="shared" si="16"/>
        <v>2.4543236423353105E-4</v>
      </c>
      <c r="G87" s="35">
        <v>16.29547104275461</v>
      </c>
      <c r="H87" s="82">
        <f t="shared" si="17"/>
        <v>4.8886413128263828E-4</v>
      </c>
      <c r="I87" s="113">
        <f t="shared" si="18"/>
        <v>1.8976827432156528E-2</v>
      </c>
      <c r="J87" s="35">
        <f t="shared" si="19"/>
        <v>6.6686572814122672E-2</v>
      </c>
      <c r="K87" s="71">
        <f t="shared" si="20"/>
        <v>2.3280686679900615</v>
      </c>
      <c r="L87" s="70">
        <f t="shared" si="21"/>
        <v>8.1810788077843668</v>
      </c>
      <c r="M87" s="22">
        <f t="shared" si="22"/>
        <v>4.6371605085479652</v>
      </c>
      <c r="N87" s="35">
        <f t="shared" si="23"/>
        <v>16.29547104275461</v>
      </c>
      <c r="O87" s="103">
        <f t="shared" si="24"/>
        <v>1.2651218288104353E-2</v>
      </c>
      <c r="P87" s="35">
        <f t="shared" si="25"/>
        <v>6.6686572814122672E-2</v>
      </c>
      <c r="Q87" s="55">
        <f t="shared" si="26"/>
        <v>1.5520457786600415</v>
      </c>
      <c r="R87" s="70">
        <f t="shared" si="27"/>
        <v>8.1810788077843686</v>
      </c>
      <c r="S87">
        <f t="shared" si="28"/>
        <v>3.0914403390319776</v>
      </c>
      <c r="T87" s="17">
        <f t="shared" si="29"/>
        <v>16.29547104275461</v>
      </c>
      <c r="V87" s="2"/>
    </row>
    <row r="88" spans="2:22" x14ac:dyDescent="0.35">
      <c r="B88" s="37" t="s">
        <v>75</v>
      </c>
      <c r="C88" s="86">
        <v>6.5628911303858249E-3</v>
      </c>
      <c r="D88" s="321">
        <f t="shared" si="15"/>
        <v>1.9688673391157476E-7</v>
      </c>
      <c r="E88" s="86">
        <v>1.2517846395174168</v>
      </c>
      <c r="F88" s="109">
        <f t="shared" si="16"/>
        <v>3.7553539185522508E-5</v>
      </c>
      <c r="G88" s="35">
        <v>2.4970063879044484</v>
      </c>
      <c r="H88" s="82">
        <f t="shared" si="17"/>
        <v>7.4910191637133462E-5</v>
      </c>
      <c r="I88" s="113">
        <f t="shared" si="18"/>
        <v>1.8675851401826306E-3</v>
      </c>
      <c r="J88" s="35">
        <f t="shared" si="19"/>
        <v>6.5628911303858258E-3</v>
      </c>
      <c r="K88" s="71">
        <f t="shared" si="20"/>
        <v>0.35621715262769588</v>
      </c>
      <c r="L88" s="70">
        <f t="shared" si="21"/>
        <v>1.251784639517417</v>
      </c>
      <c r="M88" s="22">
        <f t="shared" si="22"/>
        <v>0.71056672011520916</v>
      </c>
      <c r="N88" s="35">
        <f t="shared" si="23"/>
        <v>2.4970063879044484</v>
      </c>
      <c r="O88" s="103">
        <f t="shared" si="24"/>
        <v>1.245056760121754E-3</v>
      </c>
      <c r="P88" s="35">
        <f t="shared" si="25"/>
        <v>6.5628911303858249E-3</v>
      </c>
      <c r="Q88" s="55">
        <f t="shared" si="26"/>
        <v>0.23747810175179729</v>
      </c>
      <c r="R88" s="70">
        <f t="shared" si="27"/>
        <v>1.251784639517417</v>
      </c>
      <c r="S88">
        <f t="shared" si="28"/>
        <v>0.47371114674347292</v>
      </c>
      <c r="T88" s="17">
        <f t="shared" si="29"/>
        <v>2.4970063879044484</v>
      </c>
      <c r="V88" s="2"/>
    </row>
    <row r="89" spans="2:22" x14ac:dyDescent="0.35">
      <c r="B89" s="37" t="s">
        <v>76</v>
      </c>
      <c r="C89" s="86">
        <v>2.2677566844768272E-2</v>
      </c>
      <c r="D89" s="321">
        <f t="shared" si="15"/>
        <v>6.8032700534304812E-7</v>
      </c>
      <c r="E89" s="86">
        <v>1.3872211234491743</v>
      </c>
      <c r="F89" s="109">
        <f t="shared" si="16"/>
        <v>4.1616633703475229E-5</v>
      </c>
      <c r="G89" s="35">
        <v>2.7517646800535807</v>
      </c>
      <c r="H89" s="82">
        <f t="shared" si="17"/>
        <v>8.2552940401607421E-5</v>
      </c>
      <c r="I89" s="113">
        <f t="shared" si="18"/>
        <v>6.453297184635407E-3</v>
      </c>
      <c r="J89" s="35">
        <f t="shared" si="19"/>
        <v>2.2677566844768272E-2</v>
      </c>
      <c r="K89" s="71">
        <f t="shared" si="20"/>
        <v>0.39475796639473204</v>
      </c>
      <c r="L89" s="70">
        <f t="shared" si="21"/>
        <v>1.3872211234491743</v>
      </c>
      <c r="M89" s="22">
        <f t="shared" si="22"/>
        <v>0.78306263560482881</v>
      </c>
      <c r="N89" s="35">
        <f t="shared" si="23"/>
        <v>2.7517646800535807</v>
      </c>
      <c r="O89" s="103">
        <f t="shared" si="24"/>
        <v>4.3021981230902716E-3</v>
      </c>
      <c r="P89" s="35">
        <f t="shared" si="25"/>
        <v>2.2677566844768269E-2</v>
      </c>
      <c r="Q89" s="55">
        <f t="shared" si="26"/>
        <v>0.26317197759648808</v>
      </c>
      <c r="R89" s="70">
        <f t="shared" si="27"/>
        <v>1.3872211234491745</v>
      </c>
      <c r="S89">
        <f t="shared" si="28"/>
        <v>0.52204175706988598</v>
      </c>
      <c r="T89" s="17">
        <f t="shared" si="29"/>
        <v>2.7517646800535811</v>
      </c>
      <c r="V89" s="2"/>
    </row>
    <row r="90" spans="2:22" x14ac:dyDescent="0.35">
      <c r="B90" s="37" t="s">
        <v>77</v>
      </c>
      <c r="C90" s="86">
        <v>7.0103540272653678E-3</v>
      </c>
      <c r="D90" s="321">
        <f t="shared" si="15"/>
        <v>2.1031062081796104E-7</v>
      </c>
      <c r="E90" s="86">
        <v>1.1015574769228971</v>
      </c>
      <c r="F90" s="109">
        <f t="shared" si="16"/>
        <v>3.3046724307686916E-5</v>
      </c>
      <c r="G90" s="35">
        <v>2.1961045998185287</v>
      </c>
      <c r="H90" s="82">
        <f t="shared" si="17"/>
        <v>6.5883137994555865E-5</v>
      </c>
      <c r="I90" s="113">
        <f t="shared" si="18"/>
        <v>1.9949185120751154E-3</v>
      </c>
      <c r="J90" s="35">
        <f t="shared" si="19"/>
        <v>7.0103540272653687E-3</v>
      </c>
      <c r="K90" s="71">
        <f t="shared" si="20"/>
        <v>0.31346739327021722</v>
      </c>
      <c r="L90" s="70">
        <f t="shared" si="21"/>
        <v>1.1015574769228973</v>
      </c>
      <c r="M90" s="22">
        <f t="shared" si="22"/>
        <v>0.62493986802835921</v>
      </c>
      <c r="N90" s="35">
        <f t="shared" si="23"/>
        <v>2.1961045998185287</v>
      </c>
      <c r="O90" s="103">
        <f t="shared" si="24"/>
        <v>1.3299456747167438E-3</v>
      </c>
      <c r="P90" s="35">
        <f t="shared" si="25"/>
        <v>7.0103540272653678E-3</v>
      </c>
      <c r="Q90" s="55">
        <f t="shared" si="26"/>
        <v>0.20897826218014484</v>
      </c>
      <c r="R90" s="70">
        <f t="shared" si="27"/>
        <v>1.1015574769228971</v>
      </c>
      <c r="S90">
        <f t="shared" si="28"/>
        <v>0.4166265786855729</v>
      </c>
      <c r="T90" s="17">
        <f t="shared" si="29"/>
        <v>2.1961045998185287</v>
      </c>
      <c r="V90" s="2"/>
    </row>
    <row r="91" spans="2:22" x14ac:dyDescent="0.35">
      <c r="B91" s="37" t="s">
        <v>78</v>
      </c>
      <c r="C91" s="86">
        <v>1.8232064435125709E-2</v>
      </c>
      <c r="D91" s="321">
        <f t="shared" si="15"/>
        <v>5.4696193305377134E-7</v>
      </c>
      <c r="E91" s="86">
        <v>1.4668678199074003</v>
      </c>
      <c r="F91" s="109">
        <f t="shared" si="16"/>
        <v>4.4006034597222004E-5</v>
      </c>
      <c r="G91" s="35">
        <v>2.9155035753796756</v>
      </c>
      <c r="H91" s="82">
        <f t="shared" si="17"/>
        <v>8.7465107261390257E-5</v>
      </c>
      <c r="I91" s="113">
        <f t="shared" si="18"/>
        <v>5.1882519361388891E-3</v>
      </c>
      <c r="J91" s="35">
        <f t="shared" si="19"/>
        <v>1.8232064435125709E-2</v>
      </c>
      <c r="K91" s="71">
        <f t="shared" si="20"/>
        <v>0.41742282305848633</v>
      </c>
      <c r="L91" s="70">
        <f t="shared" si="21"/>
        <v>1.4668678199074001</v>
      </c>
      <c r="M91" s="22">
        <f t="shared" si="22"/>
        <v>0.82965739418083395</v>
      </c>
      <c r="N91" s="35">
        <f t="shared" si="23"/>
        <v>2.9155035753796752</v>
      </c>
      <c r="O91" s="103">
        <f t="shared" si="24"/>
        <v>3.4588346240925936E-3</v>
      </c>
      <c r="P91" s="35">
        <f t="shared" si="25"/>
        <v>1.8232064435125709E-2</v>
      </c>
      <c r="Q91" s="55">
        <f t="shared" si="26"/>
        <v>0.27828188203899096</v>
      </c>
      <c r="R91" s="70">
        <f t="shared" si="27"/>
        <v>1.4668678199074001</v>
      </c>
      <c r="S91">
        <f t="shared" si="28"/>
        <v>0.55310492945388945</v>
      </c>
      <c r="T91" s="17">
        <f t="shared" si="29"/>
        <v>2.9155035753796752</v>
      </c>
      <c r="V91" s="2"/>
    </row>
    <row r="92" spans="2:22" x14ac:dyDescent="0.35">
      <c r="B92" s="37" t="s">
        <v>79</v>
      </c>
      <c r="C92" s="86">
        <v>4.4668531343697113E-3</v>
      </c>
      <c r="D92" s="321">
        <f t="shared" si="15"/>
        <v>1.3400559403109135E-7</v>
      </c>
      <c r="E92" s="86">
        <v>0.50304585881270636</v>
      </c>
      <c r="F92" s="109">
        <f t="shared" si="16"/>
        <v>1.5091375764381191E-5</v>
      </c>
      <c r="G92" s="35">
        <v>1.0016248644910433</v>
      </c>
      <c r="H92" s="82">
        <f t="shared" si="17"/>
        <v>3.0048745934731299E-5</v>
      </c>
      <c r="I92" s="113">
        <f t="shared" si="18"/>
        <v>1.2711209696139893E-3</v>
      </c>
      <c r="J92" s="35">
        <f t="shared" si="19"/>
        <v>4.4668531343697113E-3</v>
      </c>
      <c r="K92" s="71">
        <f t="shared" si="20"/>
        <v>0.14315047318083257</v>
      </c>
      <c r="L92" s="70">
        <f t="shared" si="21"/>
        <v>0.50304585881270636</v>
      </c>
      <c r="M92" s="22">
        <f t="shared" si="22"/>
        <v>0.28502982539205124</v>
      </c>
      <c r="N92" s="35">
        <f t="shared" si="23"/>
        <v>1.0016248644910433</v>
      </c>
      <c r="O92" s="103">
        <f t="shared" si="24"/>
        <v>8.4741397974265971E-4</v>
      </c>
      <c r="P92" s="35">
        <f t="shared" si="25"/>
        <v>4.4668531343697113E-3</v>
      </c>
      <c r="Q92" s="55">
        <f t="shared" si="26"/>
        <v>9.5433648787221742E-2</v>
      </c>
      <c r="R92" s="70">
        <f t="shared" si="27"/>
        <v>0.50304585881270647</v>
      </c>
      <c r="S92">
        <f t="shared" si="28"/>
        <v>0.19001988359470084</v>
      </c>
      <c r="T92" s="17">
        <f t="shared" si="29"/>
        <v>1.001624864491043</v>
      </c>
      <c r="V92" s="2"/>
    </row>
    <row r="93" spans="2:22" x14ac:dyDescent="0.35">
      <c r="B93" s="37" t="s">
        <v>80</v>
      </c>
      <c r="C93" s="86">
        <v>8.9581091316940278E-3</v>
      </c>
      <c r="D93" s="321">
        <f t="shared" si="15"/>
        <v>2.6874327395082082E-7</v>
      </c>
      <c r="E93" s="86">
        <v>1.3838261265129392</v>
      </c>
      <c r="F93" s="109">
        <f t="shared" si="16"/>
        <v>4.1514783795388181E-5</v>
      </c>
      <c r="G93" s="35">
        <v>2.7586941438941852</v>
      </c>
      <c r="H93" s="82">
        <f t="shared" si="17"/>
        <v>8.276082431682556E-5</v>
      </c>
      <c r="I93" s="113">
        <f t="shared" si="18"/>
        <v>2.5491861995130421E-3</v>
      </c>
      <c r="J93" s="35">
        <f t="shared" si="19"/>
        <v>8.9581091316940278E-3</v>
      </c>
      <c r="K93" s="71">
        <f t="shared" si="20"/>
        <v>0.39379186080146356</v>
      </c>
      <c r="L93" s="70">
        <f t="shared" si="21"/>
        <v>1.3838261265129395</v>
      </c>
      <c r="M93" s="22">
        <f t="shared" si="22"/>
        <v>0.78503453540341428</v>
      </c>
      <c r="N93" s="35">
        <f t="shared" si="23"/>
        <v>2.7586941438941852</v>
      </c>
      <c r="O93" s="103">
        <f t="shared" si="24"/>
        <v>1.6994574663420283E-3</v>
      </c>
      <c r="P93" s="35">
        <f t="shared" si="25"/>
        <v>8.9581091316940278E-3</v>
      </c>
      <c r="Q93" s="55">
        <f t="shared" si="26"/>
        <v>0.26252790720097574</v>
      </c>
      <c r="R93" s="70">
        <f t="shared" si="27"/>
        <v>1.3838261265129395</v>
      </c>
      <c r="S93">
        <f t="shared" si="28"/>
        <v>0.52335635693560956</v>
      </c>
      <c r="T93" s="17">
        <f t="shared" si="29"/>
        <v>2.7586941438941852</v>
      </c>
      <c r="V93" s="2"/>
    </row>
    <row r="94" spans="2:22" x14ac:dyDescent="0.35">
      <c r="B94" s="37" t="s">
        <v>81</v>
      </c>
      <c r="C94" s="86">
        <v>8.346972401862331E-3</v>
      </c>
      <c r="D94" s="321">
        <f t="shared" si="15"/>
        <v>2.5040917205586997E-7</v>
      </c>
      <c r="E94" s="86">
        <v>1.4739430132890212</v>
      </c>
      <c r="F94" s="109">
        <f t="shared" si="16"/>
        <v>4.4218290398670642E-5</v>
      </c>
      <c r="G94" s="35">
        <v>2.9395390541761803</v>
      </c>
      <c r="H94" s="82">
        <f t="shared" si="17"/>
        <v>8.8186171625285421E-5</v>
      </c>
      <c r="I94" s="113">
        <f t="shared" si="18"/>
        <v>2.3752765836778664E-3</v>
      </c>
      <c r="J94" s="35">
        <f t="shared" si="19"/>
        <v>8.3469724018623327E-3</v>
      </c>
      <c r="K94" s="71">
        <f t="shared" si="20"/>
        <v>0.4194361927397624</v>
      </c>
      <c r="L94" s="70">
        <f t="shared" si="21"/>
        <v>1.4739430132890214</v>
      </c>
      <c r="M94" s="22">
        <f t="shared" si="22"/>
        <v>0.83649710889584705</v>
      </c>
      <c r="N94" s="35">
        <f t="shared" si="23"/>
        <v>2.9395390541761812</v>
      </c>
      <c r="O94" s="103">
        <f t="shared" si="24"/>
        <v>1.583517722451911E-3</v>
      </c>
      <c r="P94" s="35">
        <f t="shared" si="25"/>
        <v>8.346972401862331E-3</v>
      </c>
      <c r="Q94" s="55">
        <f t="shared" si="26"/>
        <v>0.27962412849317497</v>
      </c>
      <c r="R94" s="70">
        <f t="shared" si="27"/>
        <v>1.4739430132890214</v>
      </c>
      <c r="S94">
        <f t="shared" si="28"/>
        <v>0.55766473926389815</v>
      </c>
      <c r="T94" s="17">
        <f t="shared" si="29"/>
        <v>2.9395390541761808</v>
      </c>
      <c r="V94" s="2"/>
    </row>
    <row r="95" spans="2:22" ht="15" thickBot="1" x14ac:dyDescent="0.4">
      <c r="B95" s="107" t="s">
        <v>82</v>
      </c>
      <c r="C95" s="74">
        <v>5.9062620086616033E-3</v>
      </c>
      <c r="D95" s="322">
        <f t="shared" si="15"/>
        <v>1.7718786025984812E-7</v>
      </c>
      <c r="E95" s="74">
        <v>0.71332361358753549</v>
      </c>
      <c r="F95" s="44">
        <f t="shared" si="16"/>
        <v>2.1399708407626064E-5</v>
      </c>
      <c r="G95" s="57">
        <v>1.4207409651664094</v>
      </c>
      <c r="H95" s="42">
        <f t="shared" si="17"/>
        <v>4.262222895499228E-5</v>
      </c>
      <c r="I95" s="69">
        <f t="shared" si="18"/>
        <v>1.6807298707624849E-3</v>
      </c>
      <c r="J95" s="57">
        <f t="shared" si="19"/>
        <v>5.9062620086616033E-3</v>
      </c>
      <c r="K95" s="114">
        <f t="shared" si="20"/>
        <v>0.20298867593726791</v>
      </c>
      <c r="L95" s="54">
        <f t="shared" si="21"/>
        <v>0.71332361358753549</v>
      </c>
      <c r="M95" s="41">
        <f t="shared" si="22"/>
        <v>0.40429662200377331</v>
      </c>
      <c r="N95" s="57">
        <f t="shared" si="23"/>
        <v>1.4207409651664094</v>
      </c>
      <c r="O95" s="101">
        <f t="shared" si="24"/>
        <v>1.1204865805083235E-3</v>
      </c>
      <c r="P95" s="57">
        <f t="shared" si="25"/>
        <v>5.9062620086616033E-3</v>
      </c>
      <c r="Q95" s="53">
        <f t="shared" si="26"/>
        <v>0.13532578395817862</v>
      </c>
      <c r="R95" s="54">
        <f t="shared" si="27"/>
        <v>0.71332361358753549</v>
      </c>
      <c r="S95" s="100">
        <f t="shared" si="28"/>
        <v>0.26953108133584897</v>
      </c>
      <c r="T95" s="16">
        <f t="shared" si="29"/>
        <v>1.4207409651664096</v>
      </c>
      <c r="V95" s="2"/>
    </row>
    <row r="97" spans="2:20" x14ac:dyDescent="0.35">
      <c r="C97" s="5" t="s">
        <v>86</v>
      </c>
    </row>
    <row r="98" spans="2:20" ht="15" thickBot="1" x14ac:dyDescent="0.4">
      <c r="B98" s="5" t="s">
        <v>30</v>
      </c>
      <c r="C98" s="291">
        <v>2018</v>
      </c>
      <c r="D98" s="40" t="s">
        <v>0</v>
      </c>
      <c r="E98" s="39">
        <v>3.0000000000000001E-3</v>
      </c>
      <c r="F98" s="5" t="s">
        <v>84</v>
      </c>
      <c r="H98" s="5"/>
      <c r="I98" s="5" t="s">
        <v>85</v>
      </c>
      <c r="K98" s="5"/>
      <c r="L98" s="5"/>
      <c r="M98" s="5"/>
      <c r="N98" s="5"/>
      <c r="O98" s="5"/>
      <c r="P98" s="5"/>
      <c r="Q98" s="5"/>
      <c r="R98" s="5"/>
      <c r="S98" s="5"/>
      <c r="T98" s="5"/>
    </row>
    <row r="99" spans="2:20" x14ac:dyDescent="0.35">
      <c r="B99" s="98"/>
      <c r="C99" s="58"/>
      <c r="D99" s="58"/>
      <c r="E99" s="58"/>
      <c r="F99" s="95"/>
      <c r="G99" s="58"/>
      <c r="H99" s="58"/>
      <c r="I99" s="98" t="s">
        <v>33</v>
      </c>
      <c r="J99" s="58"/>
      <c r="K99" s="12">
        <f>$R$4*1000*0.33</f>
        <v>28.456744186046514</v>
      </c>
      <c r="L99" s="18" t="s">
        <v>34</v>
      </c>
      <c r="M99" s="58"/>
      <c r="N99" s="95"/>
      <c r="O99" s="98" t="s">
        <v>35</v>
      </c>
      <c r="P99" s="58"/>
      <c r="Q99" s="12">
        <f>$R$5*1000*0.33</f>
        <v>18.971162790697679</v>
      </c>
      <c r="R99" s="18" t="s">
        <v>34</v>
      </c>
      <c r="S99" s="58"/>
      <c r="T99" s="95"/>
    </row>
    <row r="100" spans="2:20" x14ac:dyDescent="0.35">
      <c r="B100" s="37" t="s">
        <v>36</v>
      </c>
      <c r="C100" s="5"/>
      <c r="D100" s="5"/>
      <c r="E100" s="5"/>
      <c r="F100" s="19"/>
      <c r="G100" s="5"/>
      <c r="H100" s="5"/>
      <c r="I100" s="37" t="s">
        <v>37</v>
      </c>
      <c r="J100" s="5"/>
      <c r="K100" s="5"/>
      <c r="L100" s="19"/>
      <c r="M100" s="5"/>
      <c r="N100" s="19"/>
      <c r="O100" s="59" t="s">
        <v>37</v>
      </c>
      <c r="P100" s="63"/>
      <c r="Q100" s="63"/>
      <c r="R100" s="48"/>
      <c r="S100" s="63"/>
      <c r="T100" s="48"/>
    </row>
    <row r="101" spans="2:20" x14ac:dyDescent="0.35">
      <c r="B101" s="43" t="s">
        <v>38</v>
      </c>
      <c r="C101" s="4" t="s">
        <v>39</v>
      </c>
      <c r="D101" s="45"/>
      <c r="E101" s="4" t="s">
        <v>41</v>
      </c>
      <c r="F101" s="65"/>
      <c r="G101" s="112"/>
      <c r="H101" s="112"/>
      <c r="I101" s="77" t="s">
        <v>39</v>
      </c>
      <c r="J101" s="112"/>
      <c r="K101" s="112" t="s">
        <v>41</v>
      </c>
      <c r="L101" s="65"/>
      <c r="M101" s="112" t="s">
        <v>136</v>
      </c>
      <c r="N101" s="65"/>
      <c r="O101" s="77" t="s">
        <v>39</v>
      </c>
      <c r="P101" s="112"/>
      <c r="Q101" s="112" t="s">
        <v>41</v>
      </c>
      <c r="R101" s="65"/>
      <c r="S101" s="5" t="s">
        <v>136</v>
      </c>
      <c r="T101" s="19"/>
    </row>
    <row r="102" spans="2:20" x14ac:dyDescent="0.35">
      <c r="B102" s="108"/>
      <c r="C102" s="64" t="s">
        <v>42</v>
      </c>
      <c r="D102" s="62" t="s">
        <v>43</v>
      </c>
      <c r="E102" s="64" t="s">
        <v>42</v>
      </c>
      <c r="F102" s="48" t="s">
        <v>43</v>
      </c>
      <c r="G102" s="63"/>
      <c r="H102" s="63"/>
      <c r="I102" s="59" t="s">
        <v>44</v>
      </c>
      <c r="J102" s="63" t="s">
        <v>45</v>
      </c>
      <c r="K102" s="63" t="s">
        <v>44</v>
      </c>
      <c r="L102" s="48" t="s">
        <v>45</v>
      </c>
      <c r="M102" s="63" t="s">
        <v>44</v>
      </c>
      <c r="N102" s="48"/>
      <c r="O102" s="59" t="s">
        <v>44</v>
      </c>
      <c r="P102" s="63" t="s">
        <v>45</v>
      </c>
      <c r="Q102" s="63" t="s">
        <v>44</v>
      </c>
      <c r="R102" s="48" t="s">
        <v>45</v>
      </c>
      <c r="S102" s="63" t="s">
        <v>44</v>
      </c>
      <c r="T102" s="48"/>
    </row>
    <row r="103" spans="2:20" x14ac:dyDescent="0.35">
      <c r="B103" s="37" t="s">
        <v>47</v>
      </c>
      <c r="C103" s="85">
        <v>4.8814563578798771E-2</v>
      </c>
      <c r="D103" s="320">
        <f>C103*$E$98/100</f>
        <v>1.4644369073639631E-6</v>
      </c>
      <c r="E103" s="85">
        <v>9.6803408475647732</v>
      </c>
      <c r="F103" s="363">
        <f>E103*$E$98/100</f>
        <v>2.9041022542694318E-4</v>
      </c>
      <c r="G103" s="35"/>
      <c r="H103" s="82"/>
      <c r="I103" s="113">
        <f>(D103*$K$99)/($E$98)</f>
        <v>1.3891035483153798E-2</v>
      </c>
      <c r="J103" s="35">
        <v>4.8814563578798778E-2</v>
      </c>
      <c r="K103" s="71">
        <f>(F103*$K$99)/($E$98)</f>
        <v>2.7547098313288743</v>
      </c>
      <c r="L103" s="17">
        <v>9.6803408475647714</v>
      </c>
      <c r="M103" s="22">
        <f>(I103+K103)/2</f>
        <v>1.3843004334060141</v>
      </c>
      <c r="N103" s="35"/>
      <c r="O103" s="103">
        <f>(D103*$Q$99)/($E$98)</f>
        <v>9.2606903221025341E-3</v>
      </c>
      <c r="P103" s="35">
        <f>(O103*100)/$Q$99</f>
        <v>4.8814563578798771E-2</v>
      </c>
      <c r="Q103" s="90">
        <f>(F103*$Q$99)/($E$98)</f>
        <v>1.8364732208859165</v>
      </c>
      <c r="R103" s="110">
        <f>(Q103*100)/$Q$99</f>
        <v>9.6803408475647714</v>
      </c>
      <c r="S103">
        <f>(O103+Q103)/2</f>
        <v>0.92286695560400955</v>
      </c>
      <c r="T103" s="17"/>
    </row>
    <row r="104" spans="2:20" x14ac:dyDescent="0.35">
      <c r="B104" s="37" t="s">
        <v>48</v>
      </c>
      <c r="C104" s="86">
        <v>1.6249816406897204E-2</v>
      </c>
      <c r="D104" s="321">
        <f t="shared" ref="D104:D138" si="30">C104*$E$98/100</f>
        <v>4.8749449220691609E-7</v>
      </c>
      <c r="E104" s="86">
        <v>2.6205315450313518</v>
      </c>
      <c r="F104" s="364">
        <f t="shared" ref="F104:F138" si="31">E104*$E$98/100</f>
        <v>7.8615946350940556E-5</v>
      </c>
      <c r="G104" s="35"/>
      <c r="H104" s="82"/>
      <c r="I104" s="113">
        <f t="shared" ref="I104:I138" si="32">(D104*$K$99)/($E$98)</f>
        <v>4.6241686856129524E-3</v>
      </c>
      <c r="J104" s="35">
        <v>1.6249816406897204E-2</v>
      </c>
      <c r="K104" s="71">
        <f t="shared" ref="K104:K138" si="33">(F104*$K$99)/($E$98)</f>
        <v>0.74571795808422414</v>
      </c>
      <c r="L104" s="17">
        <v>2.6205315450313522</v>
      </c>
      <c r="M104" s="22">
        <f t="shared" ref="M104:M138" si="34">(I104+K104)/2</f>
        <v>0.37517106338491857</v>
      </c>
      <c r="N104" s="35"/>
      <c r="O104" s="29">
        <f t="shared" ref="O104:O138" si="35">(D104*$Q$99)/($E$98)</f>
        <v>3.0827791237419688E-3</v>
      </c>
      <c r="P104" s="35">
        <v>1.62498164068972E-2</v>
      </c>
      <c r="Q104" s="55">
        <f t="shared" ref="Q104:Q138" si="36">(F104*$Q$99)/($E$98)</f>
        <v>0.49714530538948282</v>
      </c>
      <c r="R104" s="17">
        <v>2.6205315450313518</v>
      </c>
      <c r="S104">
        <f t="shared" ref="S104:S138" si="37">(O104+Q104)/2</f>
        <v>0.25011404225661238</v>
      </c>
      <c r="T104" s="17"/>
    </row>
    <row r="105" spans="2:20" x14ac:dyDescent="0.35">
      <c r="B105" s="37" t="s">
        <v>49</v>
      </c>
      <c r="C105" s="86">
        <v>1.7553806808551831E-2</v>
      </c>
      <c r="D105" s="321">
        <f t="shared" si="30"/>
        <v>5.2661420425655498E-7</v>
      </c>
      <c r="E105" s="86">
        <v>2.9003578578249152</v>
      </c>
      <c r="F105" s="364">
        <f t="shared" si="31"/>
        <v>8.7010735734747454E-5</v>
      </c>
      <c r="G105" s="35"/>
      <c r="H105" s="82"/>
      <c r="I105" s="113">
        <f t="shared" si="32"/>
        <v>4.9952418984224112E-3</v>
      </c>
      <c r="J105" s="35">
        <v>1.7553806808551831E-2</v>
      </c>
      <c r="K105" s="71">
        <f t="shared" si="33"/>
        <v>0.82534741608113471</v>
      </c>
      <c r="L105" s="17">
        <v>2.9003578578249147</v>
      </c>
      <c r="M105" s="22">
        <f t="shared" si="34"/>
        <v>0.41517132898977854</v>
      </c>
      <c r="N105" s="35"/>
      <c r="O105" s="29">
        <f t="shared" si="35"/>
        <v>3.330161265614941E-3</v>
      </c>
      <c r="P105" s="35">
        <v>1.7553806808551831E-2</v>
      </c>
      <c r="Q105" s="55">
        <f t="shared" si="36"/>
        <v>0.55023161072075655</v>
      </c>
      <c r="R105" s="17">
        <v>2.9003578578249152</v>
      </c>
      <c r="S105">
        <f t="shared" si="37"/>
        <v>0.27678088599318573</v>
      </c>
      <c r="T105" s="17"/>
    </row>
    <row r="106" spans="2:20" x14ac:dyDescent="0.35">
      <c r="B106" s="37" t="s">
        <v>50</v>
      </c>
      <c r="C106" s="86">
        <v>7.0208248562174964E-3</v>
      </c>
      <c r="D106" s="321">
        <f t="shared" si="30"/>
        <v>2.1062474568652489E-7</v>
      </c>
      <c r="E106" s="86">
        <v>1.183048576639806</v>
      </c>
      <c r="F106" s="364">
        <f t="shared" si="31"/>
        <v>3.5491457299194181E-5</v>
      </c>
      <c r="G106" s="35"/>
      <c r="H106" s="82"/>
      <c r="I106" s="113">
        <f t="shared" si="32"/>
        <v>1.9978981690841808E-3</v>
      </c>
      <c r="J106" s="35">
        <v>7.0208248562174972E-3</v>
      </c>
      <c r="K106" s="71">
        <f t="shared" si="33"/>
        <v>0.33665710705105406</v>
      </c>
      <c r="L106" s="17">
        <v>1.1830485766398062</v>
      </c>
      <c r="M106" s="22">
        <f t="shared" si="34"/>
        <v>0.16932750261006912</v>
      </c>
      <c r="N106" s="35"/>
      <c r="O106" s="29">
        <f t="shared" si="35"/>
        <v>1.3319321127227873E-3</v>
      </c>
      <c r="P106" s="35">
        <v>7.0208248562174964E-3</v>
      </c>
      <c r="Q106" s="55">
        <f t="shared" si="36"/>
        <v>0.22443807136736937</v>
      </c>
      <c r="R106" s="17">
        <v>1.183048576639806</v>
      </c>
      <c r="S106">
        <f t="shared" si="37"/>
        <v>0.11288500174004608</v>
      </c>
      <c r="T106" s="17"/>
    </row>
    <row r="107" spans="2:20" x14ac:dyDescent="0.35">
      <c r="B107" s="37" t="s">
        <v>51</v>
      </c>
      <c r="C107" s="86">
        <v>1.0255819975786996E-2</v>
      </c>
      <c r="D107" s="321">
        <f t="shared" si="30"/>
        <v>3.0767459927360986E-7</v>
      </c>
      <c r="E107" s="86">
        <v>2.1263094908728957</v>
      </c>
      <c r="F107" s="364">
        <f t="shared" si="31"/>
        <v>6.3789284726186877E-5</v>
      </c>
      <c r="G107" s="35"/>
      <c r="H107" s="82"/>
      <c r="I107" s="113">
        <f t="shared" si="32"/>
        <v>2.9184724546911624E-3</v>
      </c>
      <c r="J107" s="35">
        <v>1.0255819975786996E-2</v>
      </c>
      <c r="K107" s="71">
        <f t="shared" si="33"/>
        <v>0.60507845242132807</v>
      </c>
      <c r="L107" s="17">
        <v>2.1263094908728961</v>
      </c>
      <c r="M107" s="22">
        <f t="shared" si="34"/>
        <v>0.3039984624380096</v>
      </c>
      <c r="N107" s="35"/>
      <c r="O107" s="29">
        <f t="shared" si="35"/>
        <v>1.9456483031274421E-3</v>
      </c>
      <c r="P107" s="35">
        <v>1.0255819975786996E-2</v>
      </c>
      <c r="Q107" s="55">
        <f t="shared" si="36"/>
        <v>0.40338563494755209</v>
      </c>
      <c r="R107" s="17">
        <v>2.1263094908728957</v>
      </c>
      <c r="S107">
        <f t="shared" si="37"/>
        <v>0.20266564162533976</v>
      </c>
      <c r="T107" s="17"/>
    </row>
    <row r="108" spans="2:20" x14ac:dyDescent="0.35">
      <c r="B108" s="37" t="s">
        <v>52</v>
      </c>
      <c r="C108" s="86">
        <v>1.6469181547028738E-2</v>
      </c>
      <c r="D108" s="321">
        <f t="shared" si="30"/>
        <v>4.9407544641086216E-7</v>
      </c>
      <c r="E108" s="86">
        <v>1.9676910625504724</v>
      </c>
      <c r="F108" s="364">
        <f t="shared" si="31"/>
        <v>5.9030731876514182E-5</v>
      </c>
      <c r="G108" s="35"/>
      <c r="H108" s="82"/>
      <c r="I108" s="113">
        <f t="shared" si="32"/>
        <v>4.6865928623735457E-3</v>
      </c>
      <c r="J108" s="35">
        <v>1.6469181547028738E-2</v>
      </c>
      <c r="K108" s="71">
        <f t="shared" si="33"/>
        <v>0.55994081204168855</v>
      </c>
      <c r="L108" s="17">
        <v>1.9676910625504729</v>
      </c>
      <c r="M108" s="22">
        <f t="shared" si="34"/>
        <v>0.28231370245203102</v>
      </c>
      <c r="N108" s="35"/>
      <c r="O108" s="29">
        <f t="shared" si="35"/>
        <v>3.1243952415823642E-3</v>
      </c>
      <c r="P108" s="35">
        <v>1.6469181547028738E-2</v>
      </c>
      <c r="Q108" s="55">
        <f t="shared" si="36"/>
        <v>0.37329387469445907</v>
      </c>
      <c r="R108" s="17">
        <v>1.9676910625504724</v>
      </c>
      <c r="S108">
        <f t="shared" si="37"/>
        <v>0.18820913496802072</v>
      </c>
      <c r="T108" s="17"/>
    </row>
    <row r="109" spans="2:20" x14ac:dyDescent="0.35">
      <c r="B109" s="37" t="s">
        <v>53</v>
      </c>
      <c r="C109" s="86">
        <v>1.7368486060897501E-2</v>
      </c>
      <c r="D109" s="321">
        <f t="shared" si="30"/>
        <v>5.2105458182692509E-7</v>
      </c>
      <c r="E109" s="86">
        <v>2.5278762697896107</v>
      </c>
      <c r="F109" s="364">
        <f t="shared" si="31"/>
        <v>7.583628809368832E-5</v>
      </c>
      <c r="G109" s="35"/>
      <c r="H109" s="82"/>
      <c r="I109" s="113">
        <f t="shared" si="32"/>
        <v>4.9425056473387493E-3</v>
      </c>
      <c r="J109" s="35">
        <v>1.7368486060897501E-2</v>
      </c>
      <c r="K109" s="71">
        <f t="shared" si="33"/>
        <v>0.7193512834338045</v>
      </c>
      <c r="L109" s="17">
        <v>2.5278762697896102</v>
      </c>
      <c r="M109" s="22">
        <f t="shared" si="34"/>
        <v>0.36214689454057164</v>
      </c>
      <c r="N109" s="35"/>
      <c r="O109" s="29">
        <f t="shared" si="35"/>
        <v>3.2950037648924999E-3</v>
      </c>
      <c r="P109" s="35">
        <v>1.7368486060897501E-2</v>
      </c>
      <c r="Q109" s="55">
        <f t="shared" si="36"/>
        <v>0.47956752228920307</v>
      </c>
      <c r="R109" s="17">
        <v>2.5278762697896107</v>
      </c>
      <c r="S109">
        <f t="shared" si="37"/>
        <v>0.24143126302704779</v>
      </c>
      <c r="T109" s="17"/>
    </row>
    <row r="110" spans="2:20" x14ac:dyDescent="0.35">
      <c r="B110" s="37" t="s">
        <v>54</v>
      </c>
      <c r="C110" s="86">
        <v>7.8604280653841209E-3</v>
      </c>
      <c r="D110" s="321">
        <f t="shared" si="30"/>
        <v>2.3581284196152364E-7</v>
      </c>
      <c r="E110" s="86">
        <v>1.2100045004646567</v>
      </c>
      <c r="F110" s="364">
        <f t="shared" si="31"/>
        <v>3.63001350139397E-5</v>
      </c>
      <c r="G110" s="35"/>
      <c r="H110" s="82"/>
      <c r="I110" s="113">
        <f t="shared" si="32"/>
        <v>2.2368219064945643E-3</v>
      </c>
      <c r="J110" s="35">
        <v>7.8604280653841209E-3</v>
      </c>
      <c r="K110" s="71">
        <f t="shared" si="33"/>
        <v>0.3443278853368773</v>
      </c>
      <c r="L110" s="17">
        <v>1.2100045004646567</v>
      </c>
      <c r="M110" s="22">
        <f t="shared" si="34"/>
        <v>0.17328235362168593</v>
      </c>
      <c r="N110" s="35"/>
      <c r="O110" s="29">
        <f t="shared" si="35"/>
        <v>1.4912146043297098E-3</v>
      </c>
      <c r="P110" s="35">
        <v>7.8604280653841209E-3</v>
      </c>
      <c r="Q110" s="55">
        <f t="shared" si="36"/>
        <v>0.22955192355791826</v>
      </c>
      <c r="R110" s="17">
        <v>1.2100045004646567</v>
      </c>
      <c r="S110">
        <f t="shared" si="37"/>
        <v>0.11552156908112399</v>
      </c>
      <c r="T110" s="17"/>
    </row>
    <row r="111" spans="2:20" x14ac:dyDescent="0.35">
      <c r="B111" s="37" t="s">
        <v>55</v>
      </c>
      <c r="C111" s="86">
        <v>6.4031437190489645E-3</v>
      </c>
      <c r="D111" s="321">
        <f t="shared" si="30"/>
        <v>1.9209431157146893E-7</v>
      </c>
      <c r="E111" s="86">
        <v>0.90638685093391558</v>
      </c>
      <c r="F111" s="364">
        <f t="shared" si="31"/>
        <v>2.7191605528017465E-5</v>
      </c>
      <c r="G111" s="35"/>
      <c r="H111" s="82"/>
      <c r="I111" s="113">
        <f t="shared" si="32"/>
        <v>1.8221262279946684E-3</v>
      </c>
      <c r="J111" s="35">
        <v>6.4031437190489645E-3</v>
      </c>
      <c r="K111" s="71">
        <f t="shared" si="33"/>
        <v>0.25792818750622709</v>
      </c>
      <c r="L111" s="17">
        <v>0.90638685093391558</v>
      </c>
      <c r="M111" s="22">
        <f t="shared" si="34"/>
        <v>0.12987515686711087</v>
      </c>
      <c r="N111" s="35"/>
      <c r="O111" s="29">
        <f t="shared" si="35"/>
        <v>1.2147508186631127E-3</v>
      </c>
      <c r="P111" s="35">
        <v>6.4031437190489636E-3</v>
      </c>
      <c r="Q111" s="55">
        <f t="shared" si="36"/>
        <v>0.17195212500415141</v>
      </c>
      <c r="R111" s="17">
        <v>0.90638685093391547</v>
      </c>
      <c r="S111">
        <f t="shared" si="37"/>
        <v>8.6583437911407268E-2</v>
      </c>
      <c r="T111" s="17"/>
    </row>
    <row r="112" spans="2:20" x14ac:dyDescent="0.35">
      <c r="B112" s="37" t="s">
        <v>56</v>
      </c>
      <c r="C112" s="86">
        <v>5.5914830611447355E-3</v>
      </c>
      <c r="D112" s="321">
        <f t="shared" si="30"/>
        <v>1.6774449183434207E-7</v>
      </c>
      <c r="E112" s="86">
        <v>0.92915376977908914</v>
      </c>
      <c r="F112" s="364">
        <f t="shared" si="31"/>
        <v>2.7874613093372675E-5</v>
      </c>
      <c r="G112" s="35"/>
      <c r="H112" s="82"/>
      <c r="I112" s="113">
        <f t="shared" si="32"/>
        <v>1.59115403091608E-3</v>
      </c>
      <c r="J112" s="35">
        <v>5.5914830611447355E-3</v>
      </c>
      <c r="K112" s="71">
        <f t="shared" si="33"/>
        <v>0.26440691136104294</v>
      </c>
      <c r="L112" s="17">
        <v>0.92915376977908914</v>
      </c>
      <c r="M112" s="22">
        <f t="shared" si="34"/>
        <v>0.13299903269597951</v>
      </c>
      <c r="N112" s="35"/>
      <c r="O112" s="29">
        <f t="shared" si="35"/>
        <v>1.0607693539440536E-3</v>
      </c>
      <c r="P112" s="35">
        <v>5.5914830611447355E-3</v>
      </c>
      <c r="Q112" s="55">
        <f t="shared" si="36"/>
        <v>0.17627127424069533</v>
      </c>
      <c r="R112" s="17">
        <v>0.92915376977908914</v>
      </c>
      <c r="S112">
        <f t="shared" si="37"/>
        <v>8.8666021797319694E-2</v>
      </c>
      <c r="T112" s="17"/>
    </row>
    <row r="113" spans="2:20" x14ac:dyDescent="0.35">
      <c r="B113" s="37" t="s">
        <v>57</v>
      </c>
      <c r="C113" s="86">
        <v>7.4424127730551709E-3</v>
      </c>
      <c r="D113" s="321">
        <f t="shared" si="30"/>
        <v>2.2327238319165513E-7</v>
      </c>
      <c r="E113" s="86">
        <v>1.1730780443442916</v>
      </c>
      <c r="F113" s="364">
        <f t="shared" si="31"/>
        <v>3.5192341330328752E-5</v>
      </c>
      <c r="G113" s="35"/>
      <c r="H113" s="82"/>
      <c r="I113" s="113">
        <f t="shared" si="32"/>
        <v>2.1178683640979603E-3</v>
      </c>
      <c r="J113" s="35">
        <v>7.4424127730551709E-3</v>
      </c>
      <c r="K113" s="71">
        <f t="shared" si="33"/>
        <v>0.3338198181817324</v>
      </c>
      <c r="L113" s="17">
        <v>1.1730780443442916</v>
      </c>
      <c r="M113" s="22">
        <f t="shared" si="34"/>
        <v>0.16796884327291517</v>
      </c>
      <c r="N113" s="35"/>
      <c r="O113" s="29">
        <f t="shared" si="35"/>
        <v>1.4119122427319738E-3</v>
      </c>
      <c r="P113" s="35">
        <v>7.4424127730551718E-3</v>
      </c>
      <c r="Q113" s="55">
        <f t="shared" si="36"/>
        <v>0.22254654545448829</v>
      </c>
      <c r="R113" s="17">
        <v>1.1730780443442916</v>
      </c>
      <c r="S113">
        <f t="shared" si="37"/>
        <v>0.11197922884861013</v>
      </c>
      <c r="T113" s="17"/>
    </row>
    <row r="114" spans="2:20" x14ac:dyDescent="0.35">
      <c r="B114" s="37" t="s">
        <v>58</v>
      </c>
      <c r="C114" s="86">
        <v>1.6956012278030109E-2</v>
      </c>
      <c r="D114" s="321">
        <f t="shared" si="30"/>
        <v>5.0868036834090327E-7</v>
      </c>
      <c r="E114" s="86">
        <v>3.1947771338307547</v>
      </c>
      <c r="F114" s="364">
        <f t="shared" si="31"/>
        <v>9.584331401492265E-5</v>
      </c>
      <c r="G114" s="35"/>
      <c r="H114" s="82"/>
      <c r="I114" s="113">
        <f t="shared" si="32"/>
        <v>4.8251290381136659E-3</v>
      </c>
      <c r="J114" s="35">
        <v>1.6956012278030109E-2</v>
      </c>
      <c r="K114" s="71">
        <f t="shared" si="33"/>
        <v>0.90912955628852676</v>
      </c>
      <c r="L114" s="17">
        <v>3.1947771338307547</v>
      </c>
      <c r="M114" s="22">
        <f t="shared" si="34"/>
        <v>0.45697734266332024</v>
      </c>
      <c r="N114" s="35"/>
      <c r="O114" s="29">
        <f t="shared" si="35"/>
        <v>3.216752692075778E-3</v>
      </c>
      <c r="P114" s="35">
        <v>1.6956012278030105E-2</v>
      </c>
      <c r="Q114" s="55">
        <f t="shared" si="36"/>
        <v>0.60608637085901795</v>
      </c>
      <c r="R114" s="17">
        <v>3.1947771338307547</v>
      </c>
      <c r="S114">
        <f t="shared" si="37"/>
        <v>0.30465156177554686</v>
      </c>
      <c r="T114" s="17"/>
    </row>
    <row r="115" spans="2:20" x14ac:dyDescent="0.35">
      <c r="B115" s="37" t="s">
        <v>59</v>
      </c>
      <c r="C115" s="86">
        <v>4.654488187413955E-3</v>
      </c>
      <c r="D115" s="321">
        <f t="shared" si="30"/>
        <v>1.3963464562241866E-7</v>
      </c>
      <c r="E115" s="86">
        <v>1.3257530771432637</v>
      </c>
      <c r="F115" s="364">
        <f t="shared" si="31"/>
        <v>3.9772592314297915E-5</v>
      </c>
      <c r="G115" s="35"/>
      <c r="H115" s="82"/>
      <c r="I115" s="113">
        <f t="shared" si="32"/>
        <v>1.3245157966621424E-3</v>
      </c>
      <c r="J115" s="35">
        <v>4.654488187413955E-3</v>
      </c>
      <c r="K115" s="71">
        <f t="shared" si="33"/>
        <v>0.37726616170129851</v>
      </c>
      <c r="L115" s="17">
        <v>1.325753077143264</v>
      </c>
      <c r="M115" s="22">
        <f t="shared" si="34"/>
        <v>0.18929533874898033</v>
      </c>
      <c r="N115" s="35"/>
      <c r="O115" s="29">
        <f t="shared" si="35"/>
        <v>8.8301053110809516E-4</v>
      </c>
      <c r="P115" s="35">
        <v>4.6544881874139568E-3</v>
      </c>
      <c r="Q115" s="55">
        <f t="shared" si="36"/>
        <v>0.25151077446753239</v>
      </c>
      <c r="R115" s="17">
        <v>1.325753077143264</v>
      </c>
      <c r="S115">
        <f t="shared" si="37"/>
        <v>0.12619689249932026</v>
      </c>
      <c r="T115" s="17"/>
    </row>
    <row r="116" spans="2:20" x14ac:dyDescent="0.35">
      <c r="B116" s="37" t="s">
        <v>60</v>
      </c>
      <c r="C116" s="86">
        <v>1.1821614912035067E-2</v>
      </c>
      <c r="D116" s="321">
        <f t="shared" si="30"/>
        <v>3.5464844736105202E-7</v>
      </c>
      <c r="E116" s="86">
        <v>2.950550343426769</v>
      </c>
      <c r="F116" s="364">
        <f t="shared" si="31"/>
        <v>8.8516510302803084E-5</v>
      </c>
      <c r="G116" s="35"/>
      <c r="H116" s="82"/>
      <c r="I116" s="113">
        <f t="shared" si="32"/>
        <v>3.3640467141773469E-3</v>
      </c>
      <c r="J116" s="35">
        <v>1.1821614912035067E-2</v>
      </c>
      <c r="K116" s="71">
        <f t="shared" si="33"/>
        <v>0.83963056330947261</v>
      </c>
      <c r="L116" s="17">
        <v>2.950550343426769</v>
      </c>
      <c r="M116" s="22">
        <f t="shared" si="34"/>
        <v>0.42149730501182497</v>
      </c>
      <c r="N116" s="35"/>
      <c r="O116" s="29">
        <f t="shared" si="35"/>
        <v>2.2426978094515649E-3</v>
      </c>
      <c r="P116" s="35">
        <v>1.1821614912035068E-2</v>
      </c>
      <c r="Q116" s="55">
        <f t="shared" si="36"/>
        <v>0.55975370887298181</v>
      </c>
      <c r="R116" s="17">
        <v>2.9505503434267695</v>
      </c>
      <c r="S116">
        <f t="shared" si="37"/>
        <v>0.28099820334121667</v>
      </c>
      <c r="T116" s="17"/>
    </row>
    <row r="117" spans="2:20" x14ac:dyDescent="0.35">
      <c r="B117" s="37" t="s">
        <v>61</v>
      </c>
      <c r="C117" s="86">
        <v>2.823098067431631E-2</v>
      </c>
      <c r="D117" s="321">
        <f t="shared" si="30"/>
        <v>8.4692942022948927E-7</v>
      </c>
      <c r="E117" s="86">
        <v>3.746199307074582</v>
      </c>
      <c r="F117" s="364">
        <f t="shared" si="31"/>
        <v>1.1238597921223746E-4</v>
      </c>
      <c r="G117" s="35"/>
      <c r="H117" s="82"/>
      <c r="I117" s="113">
        <f t="shared" si="32"/>
        <v>8.0336179517024216E-3</v>
      </c>
      <c r="J117" s="35">
        <v>2.8230980674316307E-2</v>
      </c>
      <c r="K117" s="71">
        <f t="shared" si="33"/>
        <v>1.0660463535136608</v>
      </c>
      <c r="L117" s="17">
        <v>3.746199307074582</v>
      </c>
      <c r="M117" s="22">
        <f t="shared" si="34"/>
        <v>0.53703998573268164</v>
      </c>
      <c r="N117" s="35"/>
      <c r="O117" s="29">
        <f t="shared" si="35"/>
        <v>5.3557453011349489E-3</v>
      </c>
      <c r="P117" s="35">
        <v>2.8230980674316307E-2</v>
      </c>
      <c r="Q117" s="173">
        <f t="shared" si="36"/>
        <v>0.7106975690091073</v>
      </c>
      <c r="R117" s="17">
        <v>3.746199307074582</v>
      </c>
      <c r="S117">
        <f t="shared" si="37"/>
        <v>0.35802665715512111</v>
      </c>
      <c r="T117" s="17"/>
    </row>
    <row r="118" spans="2:20" x14ac:dyDescent="0.35">
      <c r="B118" s="37" t="s">
        <v>62</v>
      </c>
      <c r="C118" s="86">
        <v>1.6060919274694455E-2</v>
      </c>
      <c r="D118" s="321">
        <f t="shared" si="30"/>
        <v>4.8182757824083367E-7</v>
      </c>
      <c r="E118" s="86">
        <v>2.1989350219814883</v>
      </c>
      <c r="F118" s="364">
        <f t="shared" si="31"/>
        <v>6.5968050659444646E-5</v>
      </c>
      <c r="G118" s="35"/>
      <c r="H118" s="82"/>
      <c r="I118" s="113">
        <f t="shared" si="32"/>
        <v>4.5704147119272377E-3</v>
      </c>
      <c r="J118" s="35">
        <v>1.6060919274694458E-2</v>
      </c>
      <c r="K118" s="71">
        <f t="shared" si="33"/>
        <v>0.62574531402265776</v>
      </c>
      <c r="L118" s="17">
        <v>2.1989350219814883</v>
      </c>
      <c r="M118" s="22">
        <f t="shared" si="34"/>
        <v>0.31515786436729248</v>
      </c>
      <c r="N118" s="35"/>
      <c r="O118" s="29">
        <f t="shared" si="35"/>
        <v>3.0469431412848262E-3</v>
      </c>
      <c r="P118" s="35">
        <v>1.6060919274694455E-2</v>
      </c>
      <c r="Q118" s="55">
        <f t="shared" si="36"/>
        <v>0.41716354268177191</v>
      </c>
      <c r="R118" s="17">
        <v>2.1989350219814878</v>
      </c>
      <c r="S118">
        <f t="shared" si="37"/>
        <v>0.21010524291152838</v>
      </c>
      <c r="T118" s="17"/>
    </row>
    <row r="119" spans="2:20" x14ac:dyDescent="0.35">
      <c r="B119" s="37" t="s">
        <v>63</v>
      </c>
      <c r="C119" s="86">
        <v>1.7243343176971571E-2</v>
      </c>
      <c r="D119" s="321">
        <f t="shared" si="30"/>
        <v>5.1730029530914714E-7</v>
      </c>
      <c r="E119" s="86">
        <v>2.1295743347211555</v>
      </c>
      <c r="F119" s="364">
        <f t="shared" si="31"/>
        <v>6.3887230041634674E-5</v>
      </c>
      <c r="G119" s="35"/>
      <c r="H119" s="82"/>
      <c r="I119" s="113">
        <f t="shared" si="32"/>
        <v>4.9068940569929054E-3</v>
      </c>
      <c r="J119" s="35">
        <v>1.7243343176971571E-2</v>
      </c>
      <c r="K119" s="71">
        <f t="shared" si="33"/>
        <v>0.60600752068330122</v>
      </c>
      <c r="L119" s="17">
        <v>2.129574334721156</v>
      </c>
      <c r="M119" s="22">
        <f t="shared" si="34"/>
        <v>0.30545720737014703</v>
      </c>
      <c r="N119" s="35"/>
      <c r="O119" s="29">
        <f t="shared" si="35"/>
        <v>3.2712627046619373E-3</v>
      </c>
      <c r="P119" s="35">
        <v>1.7243343176971574E-2</v>
      </c>
      <c r="Q119" s="55">
        <f t="shared" si="36"/>
        <v>0.40400501378886755</v>
      </c>
      <c r="R119" s="17">
        <v>2.129574334721156</v>
      </c>
      <c r="S119">
        <f t="shared" si="37"/>
        <v>0.20363813824676474</v>
      </c>
      <c r="T119" s="17"/>
    </row>
    <row r="120" spans="2:20" x14ac:dyDescent="0.35">
      <c r="B120" s="37" t="s">
        <v>64</v>
      </c>
      <c r="C120" s="86">
        <v>1.81780294971783E-2</v>
      </c>
      <c r="D120" s="321">
        <f t="shared" si="30"/>
        <v>5.4534088491534908E-7</v>
      </c>
      <c r="E120" s="86">
        <v>2.2498539153166837</v>
      </c>
      <c r="F120" s="364">
        <f t="shared" si="31"/>
        <v>6.7495617459500511E-5</v>
      </c>
      <c r="G120" s="35"/>
      <c r="H120" s="82"/>
      <c r="I120" s="113">
        <f t="shared" si="32"/>
        <v>5.1728753520761074E-3</v>
      </c>
      <c r="J120" s="35">
        <v>1.81780294971783E-2</v>
      </c>
      <c r="K120" s="71">
        <f t="shared" si="33"/>
        <v>0.64023517324142021</v>
      </c>
      <c r="L120" s="17">
        <v>2.2498539153166837</v>
      </c>
      <c r="M120" s="22">
        <f t="shared" si="34"/>
        <v>0.32270402429674816</v>
      </c>
      <c r="N120" s="35"/>
      <c r="O120" s="29">
        <f t="shared" si="35"/>
        <v>3.4485835680507387E-3</v>
      </c>
      <c r="P120" s="35">
        <v>1.81780294971783E-2</v>
      </c>
      <c r="Q120" s="55">
        <f t="shared" si="36"/>
        <v>0.42682344882761358</v>
      </c>
      <c r="R120" s="17">
        <v>2.2498539153166832</v>
      </c>
      <c r="S120">
        <f t="shared" si="37"/>
        <v>0.21513601619783215</v>
      </c>
      <c r="T120" s="17"/>
    </row>
    <row r="121" spans="2:20" x14ac:dyDescent="0.35">
      <c r="B121" s="37" t="s">
        <v>65</v>
      </c>
      <c r="C121" s="86">
        <v>1.060194932234686E-2</v>
      </c>
      <c r="D121" s="321">
        <f t="shared" si="30"/>
        <v>3.1805847967040584E-7</v>
      </c>
      <c r="E121" s="86">
        <v>2.0140376742829877</v>
      </c>
      <c r="F121" s="364">
        <f t="shared" si="31"/>
        <v>6.042113022848963E-5</v>
      </c>
      <c r="G121" s="35"/>
      <c r="H121" s="82"/>
      <c r="I121" s="113">
        <f t="shared" si="32"/>
        <v>3.0169695973945383E-3</v>
      </c>
      <c r="J121" s="35">
        <v>1.0601949322346862E-2</v>
      </c>
      <c r="K121" s="71">
        <f t="shared" si="33"/>
        <v>0.5731295487813105</v>
      </c>
      <c r="L121" s="17">
        <v>2.0140376742829877</v>
      </c>
      <c r="M121" s="22">
        <f t="shared" si="34"/>
        <v>0.2880732591893525</v>
      </c>
      <c r="N121" s="35"/>
      <c r="O121" s="29">
        <f t="shared" si="35"/>
        <v>2.0113130649296925E-3</v>
      </c>
      <c r="P121" s="35">
        <v>1.0601949322346862E-2</v>
      </c>
      <c r="Q121" s="55">
        <f t="shared" si="36"/>
        <v>0.38208636585420713</v>
      </c>
      <c r="R121" s="17">
        <v>2.0140376742829877</v>
      </c>
      <c r="S121">
        <f t="shared" si="37"/>
        <v>0.19204883945956841</v>
      </c>
      <c r="T121" s="17"/>
    </row>
    <row r="122" spans="2:20" x14ac:dyDescent="0.35">
      <c r="B122" s="37" t="s">
        <v>66</v>
      </c>
      <c r="C122" s="86">
        <v>1.786556747654023E-2</v>
      </c>
      <c r="D122" s="321">
        <f t="shared" si="30"/>
        <v>5.3596702429620684E-7</v>
      </c>
      <c r="E122" s="86">
        <v>2.472366722676969</v>
      </c>
      <c r="F122" s="364">
        <f t="shared" si="31"/>
        <v>7.4171001680309068E-5</v>
      </c>
      <c r="G122" s="35"/>
      <c r="H122" s="82"/>
      <c r="I122" s="113">
        <f t="shared" si="32"/>
        <v>5.0839588341845777E-3</v>
      </c>
      <c r="J122" s="35">
        <v>1.7865567476540226E-2</v>
      </c>
      <c r="K122" s="71">
        <f t="shared" si="33"/>
        <v>0.70355507361312708</v>
      </c>
      <c r="L122" s="17">
        <v>2.4723667226769686</v>
      </c>
      <c r="M122" s="22">
        <f t="shared" si="34"/>
        <v>0.35431951622365582</v>
      </c>
      <c r="N122" s="35"/>
      <c r="O122" s="29">
        <f t="shared" si="35"/>
        <v>3.3893058894563857E-3</v>
      </c>
      <c r="P122" s="35">
        <v>1.786556747654023E-2</v>
      </c>
      <c r="Q122" s="55">
        <f t="shared" si="36"/>
        <v>0.46903671574208483</v>
      </c>
      <c r="R122" s="17">
        <v>2.472366722676969</v>
      </c>
      <c r="S122">
        <f t="shared" si="37"/>
        <v>0.23621301081577062</v>
      </c>
      <c r="T122" s="17"/>
    </row>
    <row r="123" spans="2:20" x14ac:dyDescent="0.35">
      <c r="B123" s="37" t="s">
        <v>67</v>
      </c>
      <c r="C123" s="86">
        <v>1.6576446114284642E-2</v>
      </c>
      <c r="D123" s="321">
        <f t="shared" si="30"/>
        <v>4.9729338342853929E-7</v>
      </c>
      <c r="E123" s="86">
        <v>2.0196811683132112</v>
      </c>
      <c r="F123" s="364">
        <f t="shared" si="31"/>
        <v>6.0590435049396337E-5</v>
      </c>
      <c r="G123" s="35"/>
      <c r="H123" s="82"/>
      <c r="I123" s="113">
        <f t="shared" si="32"/>
        <v>4.7171168658798283E-3</v>
      </c>
      <c r="J123" s="35">
        <v>1.6576446114284642E-2</v>
      </c>
      <c r="K123" s="71">
        <f t="shared" si="33"/>
        <v>0.57473550344064606</v>
      </c>
      <c r="L123" s="17">
        <v>2.0196811683132112</v>
      </c>
      <c r="M123" s="22">
        <f t="shared" si="34"/>
        <v>0.28972631015326294</v>
      </c>
      <c r="N123" s="35"/>
      <c r="O123" s="29">
        <f t="shared" si="35"/>
        <v>3.1447445772532193E-3</v>
      </c>
      <c r="P123" s="35">
        <v>1.6576446114284642E-2</v>
      </c>
      <c r="Q123" s="55">
        <f t="shared" si="36"/>
        <v>0.38315700229376404</v>
      </c>
      <c r="R123" s="17">
        <v>2.0196811683132112</v>
      </c>
      <c r="S123">
        <f t="shared" si="37"/>
        <v>0.19315087343550863</v>
      </c>
      <c r="T123" s="17"/>
    </row>
    <row r="124" spans="2:20" x14ac:dyDescent="0.35">
      <c r="B124" s="37" t="s">
        <v>68</v>
      </c>
      <c r="C124" s="86">
        <v>1.4127778304809586E-3</v>
      </c>
      <c r="D124" s="321">
        <f t="shared" si="30"/>
        <v>4.2383334914428755E-8</v>
      </c>
      <c r="E124" s="86">
        <v>0.31193154435321585</v>
      </c>
      <c r="F124" s="364">
        <f t="shared" si="31"/>
        <v>9.3579463305964763E-6</v>
      </c>
      <c r="G124" s="35"/>
      <c r="H124" s="82"/>
      <c r="I124" s="113">
        <f t="shared" si="32"/>
        <v>4.0203057313714419E-4</v>
      </c>
      <c r="J124" s="35">
        <v>1.4127778304809586E-3</v>
      </c>
      <c r="K124" s="71">
        <f t="shared" si="33"/>
        <v>8.8765561612178856E-2</v>
      </c>
      <c r="L124" s="17">
        <v>0.31193154435321591</v>
      </c>
      <c r="M124" s="22">
        <f t="shared" si="34"/>
        <v>4.4583796092658001E-2</v>
      </c>
      <c r="N124" s="35"/>
      <c r="O124" s="29">
        <f t="shared" si="35"/>
        <v>2.6802038209142951E-4</v>
      </c>
      <c r="P124" s="35">
        <v>1.4127778304809586E-3</v>
      </c>
      <c r="Q124" s="55">
        <f t="shared" si="36"/>
        <v>5.9177041074785913E-2</v>
      </c>
      <c r="R124" s="17">
        <v>0.31193154435321591</v>
      </c>
      <c r="S124">
        <f t="shared" si="37"/>
        <v>2.9722530728438671E-2</v>
      </c>
      <c r="T124" s="17"/>
    </row>
    <row r="125" spans="2:20" x14ac:dyDescent="0.35">
      <c r="B125" s="37" t="s">
        <v>69</v>
      </c>
      <c r="C125" s="86">
        <v>1.8739317351010348E-2</v>
      </c>
      <c r="D125" s="321">
        <f t="shared" si="30"/>
        <v>5.6217952053031042E-7</v>
      </c>
      <c r="E125" s="86">
        <v>1.8194461976019218</v>
      </c>
      <c r="F125" s="364">
        <f t="shared" si="31"/>
        <v>5.4583385928057655E-5</v>
      </c>
      <c r="G125" s="35"/>
      <c r="H125" s="82"/>
      <c r="I125" s="113">
        <f t="shared" si="32"/>
        <v>5.3325996007884428E-3</v>
      </c>
      <c r="J125" s="35">
        <v>1.8739317351010344E-2</v>
      </c>
      <c r="K125" s="71">
        <f t="shared" si="33"/>
        <v>0.51775515005432926</v>
      </c>
      <c r="L125" s="17">
        <v>1.8194461976019216</v>
      </c>
      <c r="M125" s="22">
        <f t="shared" si="34"/>
        <v>0.26154387482755886</v>
      </c>
      <c r="N125" s="35"/>
      <c r="O125" s="29">
        <f t="shared" si="35"/>
        <v>3.5550664005256291E-3</v>
      </c>
      <c r="P125" s="35">
        <v>1.8739317351010344E-2</v>
      </c>
      <c r="Q125" s="52">
        <f t="shared" si="36"/>
        <v>0.34517010003621956</v>
      </c>
      <c r="R125" s="17">
        <v>1.8194461976019218</v>
      </c>
      <c r="S125">
        <f t="shared" si="37"/>
        <v>0.17436258321837259</v>
      </c>
      <c r="T125" s="17"/>
    </row>
    <row r="126" spans="2:20" x14ac:dyDescent="0.35">
      <c r="B126" s="37" t="s">
        <v>70</v>
      </c>
      <c r="C126" s="86">
        <v>1.7609109713098668E-2</v>
      </c>
      <c r="D126" s="321">
        <f t="shared" si="30"/>
        <v>5.2827329139296006E-7</v>
      </c>
      <c r="E126" s="86">
        <v>1.9649170387174724</v>
      </c>
      <c r="F126" s="364">
        <f t="shared" si="31"/>
        <v>5.894751116152417E-5</v>
      </c>
      <c r="G126" s="35"/>
      <c r="H126" s="82"/>
      <c r="I126" s="113">
        <f t="shared" si="32"/>
        <v>5.0109793044967573E-3</v>
      </c>
      <c r="J126" s="35">
        <v>1.7609109713098668E-2</v>
      </c>
      <c r="K126" s="71">
        <f t="shared" si="33"/>
        <v>0.55915141517587164</v>
      </c>
      <c r="L126" s="17">
        <v>1.9649170387174721</v>
      </c>
      <c r="M126" s="22">
        <f t="shared" si="34"/>
        <v>0.28208119724018421</v>
      </c>
      <c r="N126" s="35"/>
      <c r="O126" s="29">
        <f t="shared" si="35"/>
        <v>3.3406528696645053E-3</v>
      </c>
      <c r="P126" s="35">
        <v>1.7609109713098668E-2</v>
      </c>
      <c r="Q126" s="55">
        <f t="shared" si="36"/>
        <v>0.37276761011724779</v>
      </c>
      <c r="R126" s="17">
        <v>1.9649170387174726</v>
      </c>
      <c r="S126">
        <f t="shared" si="37"/>
        <v>0.18805413149345615</v>
      </c>
      <c r="T126" s="17"/>
    </row>
    <row r="127" spans="2:20" x14ac:dyDescent="0.35">
      <c r="B127" s="37" t="s">
        <v>71</v>
      </c>
      <c r="C127" s="86">
        <v>6.687792155716279E-3</v>
      </c>
      <c r="D127" s="321">
        <f t="shared" si="30"/>
        <v>2.0063376467148837E-7</v>
      </c>
      <c r="E127" s="86">
        <v>1.5456793852381296</v>
      </c>
      <c r="F127" s="364">
        <f t="shared" si="31"/>
        <v>4.637038155714389E-5</v>
      </c>
      <c r="G127" s="35"/>
      <c r="H127" s="82"/>
      <c r="I127" s="113">
        <f t="shared" si="32"/>
        <v>1.903127905446667E-3</v>
      </c>
      <c r="J127" s="35">
        <v>6.687792155716279E-3</v>
      </c>
      <c r="K127" s="71">
        <f t="shared" si="33"/>
        <v>0.43985002859367101</v>
      </c>
      <c r="L127" s="17">
        <v>1.5456793852381294</v>
      </c>
      <c r="M127" s="22">
        <f t="shared" si="34"/>
        <v>0.22087657824955884</v>
      </c>
      <c r="N127" s="35"/>
      <c r="O127" s="29">
        <f t="shared" si="35"/>
        <v>1.2687519369644451E-3</v>
      </c>
      <c r="P127" s="35">
        <v>6.687792155716279E-3</v>
      </c>
      <c r="Q127" s="55">
        <f t="shared" si="36"/>
        <v>0.29323335239578069</v>
      </c>
      <c r="R127" s="17">
        <v>1.5456793852381296</v>
      </c>
      <c r="S127">
        <f t="shared" si="37"/>
        <v>0.14725105216637258</v>
      </c>
      <c r="T127" s="17"/>
    </row>
    <row r="128" spans="2:20" x14ac:dyDescent="0.35">
      <c r="B128" s="37" t="s">
        <v>72</v>
      </c>
      <c r="C128" s="86">
        <v>3.45367330395367E-2</v>
      </c>
      <c r="D128" s="321">
        <f t="shared" si="30"/>
        <v>1.036101991186101E-6</v>
      </c>
      <c r="E128" s="86">
        <v>5.1496103289887998</v>
      </c>
      <c r="F128" s="364">
        <f t="shared" si="31"/>
        <v>1.5448830986966399E-4</v>
      </c>
      <c r="G128" s="35"/>
      <c r="H128" s="82"/>
      <c r="I128" s="113">
        <f t="shared" si="32"/>
        <v>9.8280297712787651E-3</v>
      </c>
      <c r="J128" s="35">
        <v>3.45367330395367E-2</v>
      </c>
      <c r="K128" s="71">
        <f t="shared" si="33"/>
        <v>1.465411437898571</v>
      </c>
      <c r="L128" s="17">
        <v>5.1496103289887989</v>
      </c>
      <c r="M128" s="22">
        <f t="shared" si="34"/>
        <v>0.73761973383492485</v>
      </c>
      <c r="N128" s="35"/>
      <c r="O128" s="29">
        <f t="shared" si="35"/>
        <v>6.5520198475191773E-3</v>
      </c>
      <c r="P128" s="35">
        <v>3.45367330395367E-2</v>
      </c>
      <c r="Q128" s="55">
        <f t="shared" si="36"/>
        <v>0.97694095859904739</v>
      </c>
      <c r="R128" s="17">
        <v>5.1496103289888007</v>
      </c>
      <c r="S128">
        <f t="shared" si="37"/>
        <v>0.49174648922328329</v>
      </c>
      <c r="T128" s="17"/>
    </row>
    <row r="129" spans="2:20" x14ac:dyDescent="0.35">
      <c r="B129" s="37" t="s">
        <v>73</v>
      </c>
      <c r="C129" s="86">
        <v>1.5540875419659593E-2</v>
      </c>
      <c r="D129" s="321">
        <f t="shared" si="30"/>
        <v>4.6622626258978778E-7</v>
      </c>
      <c r="E129" s="86">
        <v>1.8531747671629903</v>
      </c>
      <c r="F129" s="364">
        <f t="shared" si="31"/>
        <v>5.5595243014889718E-5</v>
      </c>
      <c r="G129" s="35"/>
      <c r="H129" s="82"/>
      <c r="I129" s="113">
        <f t="shared" si="32"/>
        <v>4.4224271624447127E-3</v>
      </c>
      <c r="J129" s="35">
        <v>1.5540875419659591E-2</v>
      </c>
      <c r="K129" s="71">
        <f t="shared" si="33"/>
        <v>0.52735320281193532</v>
      </c>
      <c r="L129" s="17">
        <v>1.8531747671629908</v>
      </c>
      <c r="M129" s="22">
        <f t="shared" si="34"/>
        <v>0.26588781498719</v>
      </c>
      <c r="N129" s="35"/>
      <c r="O129" s="29">
        <f t="shared" si="35"/>
        <v>2.9482847749631425E-3</v>
      </c>
      <c r="P129" s="35">
        <v>1.5540875419659591E-2</v>
      </c>
      <c r="Q129" s="55">
        <f t="shared" si="36"/>
        <v>0.35156880187462364</v>
      </c>
      <c r="R129" s="17">
        <v>1.8531747671629908</v>
      </c>
      <c r="S129">
        <f t="shared" si="37"/>
        <v>0.17725854332479338</v>
      </c>
      <c r="T129" s="17"/>
    </row>
    <row r="130" spans="2:20" x14ac:dyDescent="0.35">
      <c r="B130" s="37" t="s">
        <v>74</v>
      </c>
      <c r="C130" s="86">
        <v>5.5074301967080116E-2</v>
      </c>
      <c r="D130" s="321">
        <f t="shared" si="30"/>
        <v>1.6522290590124036E-6</v>
      </c>
      <c r="E130" s="86">
        <v>10.23408154266466</v>
      </c>
      <c r="F130" s="364">
        <f t="shared" si="31"/>
        <v>3.0702244627993982E-4</v>
      </c>
      <c r="G130" s="35"/>
      <c r="H130" s="82"/>
      <c r="I130" s="113">
        <f t="shared" si="32"/>
        <v>1.5672353223022774E-2</v>
      </c>
      <c r="J130" s="35">
        <v>5.5074301967080123E-2</v>
      </c>
      <c r="K130" s="71">
        <f t="shared" si="33"/>
        <v>2.9122864043874852</v>
      </c>
      <c r="L130" s="17">
        <v>10.234081542664661</v>
      </c>
      <c r="M130" s="22">
        <f t="shared" si="34"/>
        <v>1.463979378805254</v>
      </c>
      <c r="N130" s="35"/>
      <c r="O130" s="29">
        <f t="shared" si="35"/>
        <v>1.0448235482015183E-2</v>
      </c>
      <c r="P130" s="35">
        <v>5.5074301967080116E-2</v>
      </c>
      <c r="Q130" s="55">
        <f t="shared" si="36"/>
        <v>1.9415242695916572</v>
      </c>
      <c r="R130" s="17">
        <v>10.23408154266466</v>
      </c>
      <c r="S130">
        <f t="shared" si="37"/>
        <v>0.97598625253683624</v>
      </c>
      <c r="T130" s="17"/>
    </row>
    <row r="131" spans="2:20" x14ac:dyDescent="0.35">
      <c r="B131" s="37" t="s">
        <v>75</v>
      </c>
      <c r="C131" s="86">
        <v>9.5506740725783464E-3</v>
      </c>
      <c r="D131" s="321">
        <f t="shared" si="30"/>
        <v>2.8652022217735039E-7</v>
      </c>
      <c r="E131" s="86">
        <v>1.9932751338858248</v>
      </c>
      <c r="F131" s="364">
        <f t="shared" si="31"/>
        <v>5.9798254016574748E-5</v>
      </c>
      <c r="G131" s="35"/>
      <c r="H131" s="82"/>
      <c r="I131" s="113">
        <f t="shared" si="32"/>
        <v>2.7178108888766903E-3</v>
      </c>
      <c r="J131" s="35">
        <v>9.5506740725783464E-3</v>
      </c>
      <c r="K131" s="71">
        <f t="shared" si="33"/>
        <v>0.56722120577396529</v>
      </c>
      <c r="L131" s="17">
        <v>1.9932751338858246</v>
      </c>
      <c r="M131" s="22">
        <f t="shared" si="34"/>
        <v>0.28496950833142098</v>
      </c>
      <c r="N131" s="35"/>
      <c r="O131" s="29">
        <f t="shared" si="35"/>
        <v>1.8118739259177941E-3</v>
      </c>
      <c r="P131" s="35">
        <v>9.5506740725783464E-3</v>
      </c>
      <c r="Q131" s="55">
        <f t="shared" si="36"/>
        <v>0.37814747051597697</v>
      </c>
      <c r="R131" s="17">
        <v>1.993275133885825</v>
      </c>
      <c r="S131">
        <f t="shared" si="37"/>
        <v>0.18997967222094739</v>
      </c>
      <c r="T131" s="17"/>
    </row>
    <row r="132" spans="2:20" x14ac:dyDescent="0.35">
      <c r="B132" s="37" t="s">
        <v>76</v>
      </c>
      <c r="C132" s="86">
        <v>2.9948755870800939E-2</v>
      </c>
      <c r="D132" s="321">
        <f t="shared" si="30"/>
        <v>8.9846267612402816E-7</v>
      </c>
      <c r="E132" s="86">
        <v>1.8147207623423327</v>
      </c>
      <c r="F132" s="364">
        <f t="shared" si="31"/>
        <v>5.4441622870269986E-5</v>
      </c>
      <c r="G132" s="35"/>
      <c r="H132" s="82"/>
      <c r="I132" s="113">
        <f t="shared" si="32"/>
        <v>8.5224408450574104E-3</v>
      </c>
      <c r="J132" s="35">
        <v>2.9948755870800939E-2</v>
      </c>
      <c r="K132" s="71">
        <f t="shared" si="33"/>
        <v>0.51641044503083078</v>
      </c>
      <c r="L132" s="17">
        <v>1.8147207623423327</v>
      </c>
      <c r="M132" s="22">
        <f t="shared" si="34"/>
        <v>0.26246644293794408</v>
      </c>
      <c r="N132" s="35"/>
      <c r="O132" s="29">
        <f t="shared" si="35"/>
        <v>5.6816272300382739E-3</v>
      </c>
      <c r="P132" s="35">
        <v>2.9948755870800939E-2</v>
      </c>
      <c r="Q132" s="55">
        <f t="shared" si="36"/>
        <v>0.34427363002055394</v>
      </c>
      <c r="R132" s="17">
        <v>1.8147207623423327</v>
      </c>
      <c r="S132">
        <f t="shared" si="37"/>
        <v>0.17497762862529612</v>
      </c>
      <c r="T132" s="17"/>
    </row>
    <row r="133" spans="2:20" x14ac:dyDescent="0.35">
      <c r="B133" s="37" t="s">
        <v>77</v>
      </c>
      <c r="C133" s="86">
        <v>1.9701674107026886E-2</v>
      </c>
      <c r="D133" s="321">
        <f t="shared" si="30"/>
        <v>5.910502232108066E-7</v>
      </c>
      <c r="E133" s="86">
        <v>2.9559449144344887</v>
      </c>
      <c r="F133" s="364">
        <f t="shared" si="31"/>
        <v>8.867834743303466E-5</v>
      </c>
      <c r="G133" s="35"/>
      <c r="H133" s="82"/>
      <c r="I133" s="113">
        <f t="shared" si="32"/>
        <v>5.6064550010052044E-3</v>
      </c>
      <c r="J133" s="35">
        <v>1.9701674107026886E-2</v>
      </c>
      <c r="K133" s="71">
        <f t="shared" si="33"/>
        <v>0.84116568258107383</v>
      </c>
      <c r="L133" s="17">
        <v>2.9559449144344883</v>
      </c>
      <c r="M133" s="22">
        <f t="shared" si="34"/>
        <v>0.42338606879103952</v>
      </c>
      <c r="N133" s="35"/>
      <c r="O133" s="29">
        <f t="shared" si="35"/>
        <v>3.7376366673368038E-3</v>
      </c>
      <c r="P133" s="35">
        <v>1.9701674107026886E-2</v>
      </c>
      <c r="Q133" s="55">
        <f t="shared" si="36"/>
        <v>0.56077712172071603</v>
      </c>
      <c r="R133" s="17">
        <v>2.9559449144344883</v>
      </c>
      <c r="S133">
        <f t="shared" si="37"/>
        <v>0.28225737919402644</v>
      </c>
      <c r="T133" s="17"/>
    </row>
    <row r="134" spans="2:20" x14ac:dyDescent="0.35">
      <c r="B134" s="37" t="s">
        <v>78</v>
      </c>
      <c r="C134" s="86">
        <v>2.0933827238985181E-2</v>
      </c>
      <c r="D134" s="321">
        <f t="shared" si="30"/>
        <v>6.2801481716955548E-7</v>
      </c>
      <c r="E134" s="86">
        <v>2.0904828409261373</v>
      </c>
      <c r="F134" s="364">
        <f t="shared" si="31"/>
        <v>6.2714485227784124E-5</v>
      </c>
      <c r="G134" s="35"/>
      <c r="H134" s="82"/>
      <c r="I134" s="113">
        <f t="shared" si="32"/>
        <v>5.9570856657469376E-3</v>
      </c>
      <c r="J134" s="35">
        <v>2.0933827238985184E-2</v>
      </c>
      <c r="K134" s="71">
        <f t="shared" si="33"/>
        <v>0.59488335429554862</v>
      </c>
      <c r="L134" s="17">
        <v>2.0904828409261378</v>
      </c>
      <c r="M134" s="22">
        <f t="shared" si="34"/>
        <v>0.30042021998064777</v>
      </c>
      <c r="N134" s="35"/>
      <c r="O134" s="29">
        <f t="shared" si="35"/>
        <v>3.971390443831292E-3</v>
      </c>
      <c r="P134" s="35">
        <v>2.0933827238985184E-2</v>
      </c>
      <c r="Q134" s="55">
        <f t="shared" si="36"/>
        <v>0.39658890286369913</v>
      </c>
      <c r="R134" s="17">
        <v>2.0904828409261373</v>
      </c>
      <c r="S134">
        <f t="shared" si="37"/>
        <v>0.2002801466537652</v>
      </c>
      <c r="T134" s="17"/>
    </row>
    <row r="135" spans="2:20" x14ac:dyDescent="0.35">
      <c r="B135" s="37" t="s">
        <v>79</v>
      </c>
      <c r="C135" s="86">
        <v>5.2315246567558524E-3</v>
      </c>
      <c r="D135" s="321">
        <f t="shared" si="30"/>
        <v>1.5694573970267557E-7</v>
      </c>
      <c r="E135" s="86">
        <v>0.84854599532778852</v>
      </c>
      <c r="F135" s="364">
        <f t="shared" si="31"/>
        <v>2.5456379859833656E-5</v>
      </c>
      <c r="G135" s="35"/>
      <c r="H135" s="82"/>
      <c r="I135" s="113">
        <f t="shared" si="32"/>
        <v>1.4887215886029608E-3</v>
      </c>
      <c r="J135" s="35">
        <v>5.2315246567558524E-3</v>
      </c>
      <c r="K135" s="71">
        <f t="shared" si="33"/>
        <v>0.241468563191371</v>
      </c>
      <c r="L135" s="17">
        <v>0.84854599532778852</v>
      </c>
      <c r="M135" s="22">
        <f t="shared" si="34"/>
        <v>0.12147864238998698</v>
      </c>
      <c r="N135" s="35"/>
      <c r="O135" s="29">
        <f t="shared" si="35"/>
        <v>9.9248105906864074E-4</v>
      </c>
      <c r="P135" s="35">
        <v>5.2315246567558524E-3</v>
      </c>
      <c r="Q135" s="55">
        <f t="shared" si="36"/>
        <v>0.16097904212758068</v>
      </c>
      <c r="R135" s="17">
        <v>0.84854599532778852</v>
      </c>
      <c r="S135">
        <f t="shared" si="37"/>
        <v>8.0985761593324657E-2</v>
      </c>
      <c r="T135" s="17"/>
    </row>
    <row r="136" spans="2:20" x14ac:dyDescent="0.35">
      <c r="B136" s="37" t="s">
        <v>80</v>
      </c>
      <c r="C136" s="86">
        <v>9.3028085947720086E-3</v>
      </c>
      <c r="D136" s="321">
        <f t="shared" si="30"/>
        <v>2.7908425784316028E-7</v>
      </c>
      <c r="E136" s="86">
        <v>1.6976841750970471</v>
      </c>
      <c r="F136" s="364">
        <f t="shared" si="31"/>
        <v>5.0930525252911412E-5</v>
      </c>
      <c r="G136" s="35"/>
      <c r="H136" s="82"/>
      <c r="I136" s="113">
        <f t="shared" si="32"/>
        <v>2.6472764439318189E-3</v>
      </c>
      <c r="J136" s="35">
        <v>9.3028085947720086E-3</v>
      </c>
      <c r="K136" s="71">
        <f t="shared" si="33"/>
        <v>0.48310564279436063</v>
      </c>
      <c r="L136" s="17">
        <v>1.6976841750970471</v>
      </c>
      <c r="M136" s="22">
        <f t="shared" si="34"/>
        <v>0.24287645961914622</v>
      </c>
      <c r="N136" s="35"/>
      <c r="O136" s="29">
        <f t="shared" si="35"/>
        <v>1.7648509626212129E-3</v>
      </c>
      <c r="P136" s="35">
        <v>9.3028085947720104E-3</v>
      </c>
      <c r="Q136" s="52">
        <f t="shared" si="36"/>
        <v>0.32207042852957385</v>
      </c>
      <c r="R136" s="17">
        <v>1.6976841750970471</v>
      </c>
      <c r="S136">
        <f t="shared" si="37"/>
        <v>0.16191763974609752</v>
      </c>
      <c r="T136" s="17"/>
    </row>
    <row r="137" spans="2:20" x14ac:dyDescent="0.35">
      <c r="B137" s="37" t="s">
        <v>81</v>
      </c>
      <c r="C137" s="86">
        <v>1.008432780464049E-2</v>
      </c>
      <c r="D137" s="321">
        <f t="shared" si="30"/>
        <v>3.0252983413921471E-7</v>
      </c>
      <c r="E137" s="86">
        <v>2.2069268618577387</v>
      </c>
      <c r="F137" s="364">
        <f t="shared" si="31"/>
        <v>6.6207805855732159E-5</v>
      </c>
      <c r="G137" s="35"/>
      <c r="H137" s="82"/>
      <c r="I137" s="113">
        <f t="shared" si="32"/>
        <v>2.8696713662489048E-3</v>
      </c>
      <c r="J137" s="35">
        <v>1.008432780464049E-2</v>
      </c>
      <c r="K137" s="71">
        <f t="shared" si="33"/>
        <v>0.62801953145200085</v>
      </c>
      <c r="L137" s="17">
        <v>2.2069268618577387</v>
      </c>
      <c r="M137" s="22">
        <f t="shared" si="34"/>
        <v>0.31544460140912489</v>
      </c>
      <c r="N137" s="35"/>
      <c r="O137" s="29">
        <f t="shared" si="35"/>
        <v>1.9131142441659369E-3</v>
      </c>
      <c r="P137" s="35">
        <v>1.0084327804640488E-2</v>
      </c>
      <c r="Q137" s="55">
        <f t="shared" si="36"/>
        <v>0.41867968763466729</v>
      </c>
      <c r="R137" s="17">
        <v>2.2069268618577387</v>
      </c>
      <c r="S137">
        <f t="shared" si="37"/>
        <v>0.21029640093941662</v>
      </c>
      <c r="T137" s="17"/>
    </row>
    <row r="138" spans="2:20" ht="15" thickBot="1" x14ac:dyDescent="0.4">
      <c r="B138" s="107" t="s">
        <v>82</v>
      </c>
      <c r="C138" s="74">
        <v>7.2935247774968551E-3</v>
      </c>
      <c r="D138" s="322">
        <f t="shared" si="30"/>
        <v>2.1880574332490567E-7</v>
      </c>
      <c r="E138" s="74">
        <v>1.2281473705221135</v>
      </c>
      <c r="F138" s="365">
        <f t="shared" si="31"/>
        <v>3.6844421115663406E-5</v>
      </c>
      <c r="G138" s="57"/>
      <c r="H138" s="42"/>
      <c r="I138" s="69">
        <f t="shared" si="32"/>
        <v>2.0754996880781983E-3</v>
      </c>
      <c r="J138" s="57">
        <v>7.2935247774968551E-3</v>
      </c>
      <c r="K138" s="114">
        <f t="shared" si="33"/>
        <v>0.34949075545713465</v>
      </c>
      <c r="L138" s="16">
        <v>1.2281473705221133</v>
      </c>
      <c r="M138" s="41">
        <f t="shared" si="34"/>
        <v>0.17578312757260642</v>
      </c>
      <c r="N138" s="57"/>
      <c r="O138" s="28">
        <f t="shared" si="35"/>
        <v>1.3836664587187992E-3</v>
      </c>
      <c r="P138" s="57">
        <v>7.2935247774968551E-3</v>
      </c>
      <c r="Q138" s="53">
        <f t="shared" si="36"/>
        <v>0.23299383697142315</v>
      </c>
      <c r="R138" s="16">
        <v>1.2281473705221138</v>
      </c>
      <c r="S138" s="100">
        <f t="shared" si="37"/>
        <v>0.11718875171507097</v>
      </c>
      <c r="T138" s="16"/>
    </row>
    <row r="140" spans="2:20" x14ac:dyDescent="0.35">
      <c r="C140" s="5" t="s">
        <v>86</v>
      </c>
    </row>
    <row r="141" spans="2:20" ht="15" thickBot="1" x14ac:dyDescent="0.4">
      <c r="B141" s="5" t="s">
        <v>30</v>
      </c>
      <c r="C141" s="292">
        <v>2017</v>
      </c>
      <c r="D141" s="40" t="s">
        <v>0</v>
      </c>
      <c r="E141" s="39">
        <v>3.0000000000000001E-3</v>
      </c>
      <c r="F141" s="5" t="s">
        <v>84</v>
      </c>
      <c r="H141" s="5"/>
      <c r="I141" s="5" t="s">
        <v>87</v>
      </c>
      <c r="K141" s="5"/>
      <c r="L141" s="5"/>
      <c r="M141" s="5"/>
      <c r="N141" s="5"/>
      <c r="O141" s="5"/>
      <c r="P141" s="5"/>
      <c r="Q141" s="5"/>
      <c r="R141" s="5"/>
      <c r="S141" s="5"/>
      <c r="T141" s="5"/>
    </row>
    <row r="142" spans="2:20" x14ac:dyDescent="0.35">
      <c r="B142" s="98"/>
      <c r="C142" s="58"/>
      <c r="D142" s="58"/>
      <c r="E142" s="58"/>
      <c r="F142" s="95"/>
      <c r="G142" s="58"/>
      <c r="H142" s="58"/>
      <c r="I142" s="98" t="s">
        <v>33</v>
      </c>
      <c r="J142" s="58"/>
      <c r="K142" s="12">
        <f>$R$4*1000*0.33</f>
        <v>28.456744186046514</v>
      </c>
      <c r="L142" s="18" t="s">
        <v>34</v>
      </c>
      <c r="M142" s="58"/>
      <c r="N142" s="95"/>
      <c r="O142" s="98" t="s">
        <v>35</v>
      </c>
      <c r="P142" s="58"/>
      <c r="Q142" s="12">
        <f>$R$5*1000*0.33</f>
        <v>18.971162790697679</v>
      </c>
      <c r="R142" s="18" t="s">
        <v>34</v>
      </c>
      <c r="S142" s="58"/>
      <c r="T142" s="95"/>
    </row>
    <row r="143" spans="2:20" x14ac:dyDescent="0.35">
      <c r="B143" s="37" t="s">
        <v>36</v>
      </c>
      <c r="C143" s="5"/>
      <c r="D143" s="5"/>
      <c r="E143" s="5"/>
      <c r="F143" s="19"/>
      <c r="G143" s="5"/>
      <c r="H143" s="5"/>
      <c r="I143" s="37" t="s">
        <v>37</v>
      </c>
      <c r="J143" s="5"/>
      <c r="K143" s="5"/>
      <c r="L143" s="19"/>
      <c r="M143" s="5"/>
      <c r="N143" s="19"/>
      <c r="O143" s="59" t="s">
        <v>37</v>
      </c>
      <c r="P143" s="63"/>
      <c r="Q143" s="63"/>
      <c r="R143" s="48"/>
      <c r="S143" s="63"/>
      <c r="T143" s="48"/>
    </row>
    <row r="144" spans="2:20" x14ac:dyDescent="0.35">
      <c r="B144" s="43" t="s">
        <v>38</v>
      </c>
      <c r="C144" s="4" t="s">
        <v>39</v>
      </c>
      <c r="D144" s="45"/>
      <c r="E144" s="4" t="s">
        <v>41</v>
      </c>
      <c r="F144" s="65"/>
      <c r="G144" s="112"/>
      <c r="H144" s="112"/>
      <c r="I144" s="77" t="s">
        <v>39</v>
      </c>
      <c r="J144" s="112"/>
      <c r="K144" s="112" t="s">
        <v>41</v>
      </c>
      <c r="L144" s="65"/>
      <c r="M144" s="112" t="s">
        <v>136</v>
      </c>
      <c r="N144" s="65"/>
      <c r="O144" s="77" t="s">
        <v>39</v>
      </c>
      <c r="P144" s="112"/>
      <c r="Q144" s="112" t="s">
        <v>41</v>
      </c>
      <c r="R144" s="65"/>
      <c r="S144" s="112" t="s">
        <v>136</v>
      </c>
      <c r="T144" s="19"/>
    </row>
    <row r="145" spans="2:20" x14ac:dyDescent="0.35">
      <c r="B145" s="108"/>
      <c r="C145" s="64" t="s">
        <v>42</v>
      </c>
      <c r="D145" s="62" t="s">
        <v>43</v>
      </c>
      <c r="E145" s="64" t="s">
        <v>42</v>
      </c>
      <c r="F145" s="48" t="s">
        <v>43</v>
      </c>
      <c r="G145" s="63"/>
      <c r="H145" s="63"/>
      <c r="I145" s="59" t="s">
        <v>44</v>
      </c>
      <c r="J145" s="63" t="s">
        <v>45</v>
      </c>
      <c r="K145" s="63" t="s">
        <v>44</v>
      </c>
      <c r="L145" s="48" t="s">
        <v>45</v>
      </c>
      <c r="M145" s="63" t="s">
        <v>44</v>
      </c>
      <c r="N145" s="48"/>
      <c r="O145" s="59" t="s">
        <v>44</v>
      </c>
      <c r="P145" s="63" t="s">
        <v>45</v>
      </c>
      <c r="Q145" s="63" t="s">
        <v>44</v>
      </c>
      <c r="R145" s="48" t="s">
        <v>45</v>
      </c>
      <c r="S145" s="63" t="s">
        <v>44</v>
      </c>
      <c r="T145" s="48"/>
    </row>
    <row r="146" spans="2:20" x14ac:dyDescent="0.35">
      <c r="B146" s="37" t="s">
        <v>47</v>
      </c>
      <c r="C146" s="85">
        <v>5.6643793606949537E-2</v>
      </c>
      <c r="D146" s="320">
        <f>C146*$E$141/100</f>
        <v>1.699313808208486E-6</v>
      </c>
      <c r="E146" s="85">
        <v>9.9816733088706986</v>
      </c>
      <c r="F146" s="363">
        <f>E146*$E$141/100</f>
        <v>2.9945019926612095E-4</v>
      </c>
      <c r="G146" s="35"/>
      <c r="H146" s="82"/>
      <c r="I146" s="113">
        <f>(D146*$K$142)/($E$141)</f>
        <v>1.6118979444001799E-2</v>
      </c>
      <c r="J146" s="35">
        <f>(I146*100)/$K$142</f>
        <v>5.6643793606949537E-2</v>
      </c>
      <c r="K146" s="71">
        <f>(F146*$K$142)/($E$141)</f>
        <v>2.840459238992219</v>
      </c>
      <c r="L146" s="17">
        <f>(K146*100)/$K$142</f>
        <v>9.9816733088706986</v>
      </c>
      <c r="M146" s="22">
        <f>(I146+K146)/2</f>
        <v>1.4282891092181105</v>
      </c>
      <c r="N146" s="35"/>
      <c r="O146" s="103">
        <f>(D146*$Q$142)/($E$141)</f>
        <v>1.07459862960012E-2</v>
      </c>
      <c r="P146" s="35">
        <f>(O146*100)/$Q$142</f>
        <v>5.664379360694953E-2</v>
      </c>
      <c r="Q146" s="90">
        <f>(F146*$Q$142)/($E$141)</f>
        <v>1.8936394926614797</v>
      </c>
      <c r="R146" s="110">
        <f>(Q146*100)/$Q$142</f>
        <v>9.9816733088706968</v>
      </c>
      <c r="S146">
        <f>(O146+Q146)/2</f>
        <v>0.95219273947874039</v>
      </c>
      <c r="T146" s="17"/>
    </row>
    <row r="147" spans="2:20" x14ac:dyDescent="0.35">
      <c r="B147" s="37" t="s">
        <v>48</v>
      </c>
      <c r="C147" s="86">
        <v>1.4896404622460122E-2</v>
      </c>
      <c r="D147" s="321">
        <f t="shared" ref="D147:D181" si="38">C147*$E$141/100</f>
        <v>4.4689213867380367E-7</v>
      </c>
      <c r="E147" s="86">
        <v>2.738300143206843</v>
      </c>
      <c r="F147" s="364">
        <f t="shared" ref="F147:F181" si="39">E147*$E$141/100</f>
        <v>8.2149004296205294E-5</v>
      </c>
      <c r="G147" s="35"/>
      <c r="H147" s="82"/>
      <c r="I147" s="113">
        <f t="shared" ref="I147:I181" si="40">(D147*$K$142)/($E$141)</f>
        <v>4.239031756331885E-3</v>
      </c>
      <c r="J147" s="35">
        <v>5.6643793606949537E-2</v>
      </c>
      <c r="K147" s="71">
        <f t="shared" ref="K147:K181" si="41">(F147*$K$142)/($E$141)</f>
        <v>0.77923106679851661</v>
      </c>
      <c r="L147" s="17">
        <v>2.7383001432068426</v>
      </c>
      <c r="M147" s="22">
        <f t="shared" ref="M147:M181" si="42">(I147+K147)/2</f>
        <v>0.39173504927742425</v>
      </c>
      <c r="N147" s="35"/>
      <c r="O147" s="29">
        <f t="shared" ref="O147:O181" si="43">(D147*$Q$142)/($E$141)</f>
        <v>2.8260211708879242E-3</v>
      </c>
      <c r="P147" s="35">
        <v>1.4896404622460124E-2</v>
      </c>
      <c r="Q147" s="55">
        <f t="shared" ref="Q147:Q181" si="44">(F147*$Q$142)/($E$141)</f>
        <v>0.51948737786567789</v>
      </c>
      <c r="R147" s="17">
        <v>2.7383001432068426</v>
      </c>
      <c r="S147">
        <f t="shared" ref="S147:S181" si="45">(O147+Q147)/2</f>
        <v>0.26115669951828291</v>
      </c>
      <c r="T147" s="17"/>
    </row>
    <row r="148" spans="2:20" x14ac:dyDescent="0.35">
      <c r="B148" s="37" t="s">
        <v>49</v>
      </c>
      <c r="C148" s="86">
        <v>1.5704654804391951E-2</v>
      </c>
      <c r="D148" s="321">
        <f t="shared" si="38"/>
        <v>4.7113964413175852E-7</v>
      </c>
      <c r="E148" s="86">
        <v>3.0303794955657888</v>
      </c>
      <c r="F148" s="364">
        <f t="shared" si="39"/>
        <v>9.0911384866973669E-5</v>
      </c>
      <c r="G148" s="35"/>
      <c r="H148" s="82"/>
      <c r="I148" s="113">
        <f t="shared" si="40"/>
        <v>4.4690334429874808E-3</v>
      </c>
      <c r="J148" s="35">
        <v>5.6643793606949537E-2</v>
      </c>
      <c r="K148" s="71">
        <f t="shared" si="41"/>
        <v>0.86234734091956322</v>
      </c>
      <c r="L148" s="17">
        <v>3.0303794955657888</v>
      </c>
      <c r="M148" s="22">
        <f t="shared" si="42"/>
        <v>0.43340818718127533</v>
      </c>
      <c r="N148" s="35"/>
      <c r="O148" s="29">
        <f t="shared" si="43"/>
        <v>2.9793556286583211E-3</v>
      </c>
      <c r="P148" s="35">
        <v>1.5704654804391947E-2</v>
      </c>
      <c r="Q148" s="55">
        <f t="shared" si="44"/>
        <v>0.57489822727970896</v>
      </c>
      <c r="R148" s="17">
        <v>3.0303794955657888</v>
      </c>
      <c r="S148">
        <f t="shared" si="45"/>
        <v>0.28893879145418366</v>
      </c>
      <c r="T148" s="17"/>
    </row>
    <row r="149" spans="2:20" x14ac:dyDescent="0.35">
      <c r="B149" s="37" t="s">
        <v>50</v>
      </c>
      <c r="C149" s="86">
        <v>6.5962363371811468E-3</v>
      </c>
      <c r="D149" s="321">
        <f t="shared" si="38"/>
        <v>1.978870901154344E-7</v>
      </c>
      <c r="E149" s="86">
        <v>1.1802841526450849</v>
      </c>
      <c r="F149" s="364">
        <f t="shared" si="39"/>
        <v>3.5408524579352549E-5</v>
      </c>
      <c r="G149" s="35"/>
      <c r="H149" s="82"/>
      <c r="I149" s="113">
        <f t="shared" si="40"/>
        <v>1.8770741003786833E-3</v>
      </c>
      <c r="J149" s="35">
        <v>5.6643793606949537E-2</v>
      </c>
      <c r="K149" s="71">
        <f t="shared" si="41"/>
        <v>0.33587044198665855</v>
      </c>
      <c r="L149" s="17">
        <v>1.1802841526450851</v>
      </c>
      <c r="M149" s="22">
        <f t="shared" si="42"/>
        <v>0.16887375804351862</v>
      </c>
      <c r="N149" s="35"/>
      <c r="O149" s="29">
        <f t="shared" si="43"/>
        <v>1.2513827335857892E-3</v>
      </c>
      <c r="P149" s="35">
        <v>6.5962363371811477E-3</v>
      </c>
      <c r="Q149" s="55">
        <f t="shared" si="44"/>
        <v>0.22391362799110576</v>
      </c>
      <c r="R149" s="17">
        <v>1.1802841526450849</v>
      </c>
      <c r="S149">
        <f t="shared" si="45"/>
        <v>0.11258250536234578</v>
      </c>
      <c r="T149" s="17"/>
    </row>
    <row r="150" spans="2:20" x14ac:dyDescent="0.35">
      <c r="B150" s="37" t="s">
        <v>51</v>
      </c>
      <c r="C150" s="86">
        <v>1.1794223999385702E-2</v>
      </c>
      <c r="D150" s="321">
        <f t="shared" si="38"/>
        <v>3.5382671998157105E-7</v>
      </c>
      <c r="E150" s="86">
        <v>2.0860639858841985</v>
      </c>
      <c r="F150" s="364">
        <f t="shared" si="39"/>
        <v>6.2581919576525959E-5</v>
      </c>
      <c r="G150" s="35"/>
      <c r="H150" s="82"/>
      <c r="I150" s="113">
        <f t="shared" si="40"/>
        <v>3.3562521522344929E-3</v>
      </c>
      <c r="J150" s="35">
        <v>5.6643793606949537E-2</v>
      </c>
      <c r="K150" s="71">
        <f t="shared" si="41"/>
        <v>0.59362589202031191</v>
      </c>
      <c r="L150" s="17">
        <v>2.0860639858841985</v>
      </c>
      <c r="M150" s="22">
        <f t="shared" si="42"/>
        <v>0.29849107208627318</v>
      </c>
      <c r="N150" s="35"/>
      <c r="O150" s="29">
        <f t="shared" si="43"/>
        <v>2.237501434822996E-3</v>
      </c>
      <c r="P150" s="35">
        <v>1.17942239993857E-2</v>
      </c>
      <c r="Q150" s="55">
        <f t="shared" si="44"/>
        <v>0.39575059468020796</v>
      </c>
      <c r="R150" s="17">
        <v>2.0860639858841989</v>
      </c>
      <c r="S150">
        <f t="shared" si="45"/>
        <v>0.19899404805751547</v>
      </c>
      <c r="T150" s="17"/>
    </row>
    <row r="151" spans="2:20" x14ac:dyDescent="0.35">
      <c r="B151" s="37" t="s">
        <v>52</v>
      </c>
      <c r="C151" s="86">
        <v>1.2882534190029753E-2</v>
      </c>
      <c r="D151" s="321">
        <f t="shared" si="38"/>
        <v>3.8647602570089264E-7</v>
      </c>
      <c r="E151" s="86">
        <v>1.9888752086059511</v>
      </c>
      <c r="F151" s="364">
        <f t="shared" si="39"/>
        <v>5.9666256258178537E-5</v>
      </c>
      <c r="G151" s="35"/>
      <c r="H151" s="82"/>
      <c r="I151" s="113">
        <f t="shared" si="40"/>
        <v>3.6659497991367463E-3</v>
      </c>
      <c r="J151" s="35">
        <v>5.6643793606949537E-2</v>
      </c>
      <c r="K151" s="71">
        <f t="shared" si="41"/>
        <v>0.56596913029269458</v>
      </c>
      <c r="L151" s="17">
        <v>1.9888752086059511</v>
      </c>
      <c r="M151" s="22">
        <f t="shared" si="42"/>
        <v>0.28481754004591564</v>
      </c>
      <c r="N151" s="35"/>
      <c r="O151" s="29">
        <f t="shared" si="43"/>
        <v>2.4439665327578314E-3</v>
      </c>
      <c r="P151" s="35">
        <v>1.2882534190029755E-2</v>
      </c>
      <c r="Q151" s="55">
        <f t="shared" si="44"/>
        <v>0.37731275352846311</v>
      </c>
      <c r="R151" s="17">
        <v>1.9888752086059514</v>
      </c>
      <c r="S151">
        <f t="shared" si="45"/>
        <v>0.18987836003061048</v>
      </c>
      <c r="T151" s="17"/>
    </row>
    <row r="152" spans="2:20" x14ac:dyDescent="0.35">
      <c r="B152" s="37" t="s">
        <v>53</v>
      </c>
      <c r="C152" s="86">
        <v>1.4458627646438774E-2</v>
      </c>
      <c r="D152" s="321">
        <f t="shared" si="38"/>
        <v>4.3375882939316323E-7</v>
      </c>
      <c r="E152" s="86">
        <v>2.6490205740112387</v>
      </c>
      <c r="F152" s="364">
        <f t="shared" si="39"/>
        <v>7.947061722033716E-5</v>
      </c>
      <c r="G152" s="35"/>
      <c r="H152" s="82"/>
      <c r="I152" s="113">
        <f t="shared" si="40"/>
        <v>4.1144546821600793E-3</v>
      </c>
      <c r="J152" s="35">
        <v>5.6643793606949537E-2</v>
      </c>
      <c r="K152" s="71">
        <f t="shared" si="41"/>
        <v>0.75382500818211906</v>
      </c>
      <c r="L152" s="17">
        <v>2.6490205740112382</v>
      </c>
      <c r="M152" s="22">
        <f t="shared" si="42"/>
        <v>0.37896973143213958</v>
      </c>
      <c r="N152" s="35"/>
      <c r="O152" s="29">
        <f t="shared" si="43"/>
        <v>2.7429697881067206E-3</v>
      </c>
      <c r="P152" s="35">
        <v>1.4458627646438776E-2</v>
      </c>
      <c r="Q152" s="55">
        <f t="shared" si="44"/>
        <v>0.50255000545474626</v>
      </c>
      <c r="R152" s="17">
        <v>2.6490205740112382</v>
      </c>
      <c r="S152">
        <f t="shared" si="45"/>
        <v>0.2526464876214265</v>
      </c>
      <c r="T152" s="17"/>
    </row>
    <row r="153" spans="2:20" x14ac:dyDescent="0.35">
      <c r="B153" s="37" t="s">
        <v>54</v>
      </c>
      <c r="C153" s="86">
        <v>6.8560036216878933E-3</v>
      </c>
      <c r="D153" s="321">
        <f t="shared" si="38"/>
        <v>2.0568010865063681E-7</v>
      </c>
      <c r="E153" s="86">
        <v>1.186058926606814</v>
      </c>
      <c r="F153" s="364">
        <f t="shared" si="39"/>
        <v>3.558176779820442E-5</v>
      </c>
      <c r="G153" s="35"/>
      <c r="H153" s="82"/>
      <c r="I153" s="113">
        <f t="shared" si="40"/>
        <v>1.9509954120098081E-3</v>
      </c>
      <c r="J153" s="35">
        <v>5.6643793606949537E-2</v>
      </c>
      <c r="K153" s="71">
        <f t="shared" si="41"/>
        <v>0.33751375464027017</v>
      </c>
      <c r="L153" s="17">
        <v>1.186058926606814</v>
      </c>
      <c r="M153" s="22">
        <f t="shared" si="42"/>
        <v>0.16973237502614</v>
      </c>
      <c r="N153" s="35"/>
      <c r="O153" s="29">
        <f t="shared" si="43"/>
        <v>1.3006636080065391E-3</v>
      </c>
      <c r="P153" s="35">
        <v>6.8560036216878933E-3</v>
      </c>
      <c r="Q153" s="55">
        <f t="shared" si="44"/>
        <v>0.22500916976018021</v>
      </c>
      <c r="R153" s="17">
        <v>1.186058926606814</v>
      </c>
      <c r="S153">
        <f t="shared" si="45"/>
        <v>0.11315491668409337</v>
      </c>
      <c r="T153" s="17"/>
    </row>
    <row r="154" spans="2:20" x14ac:dyDescent="0.35">
      <c r="B154" s="37" t="s">
        <v>55</v>
      </c>
      <c r="C154" s="86">
        <v>4.993928153841855E-3</v>
      </c>
      <c r="D154" s="321">
        <f t="shared" si="38"/>
        <v>1.4981784461525566E-7</v>
      </c>
      <c r="E154" s="86">
        <v>0.88922073896910336</v>
      </c>
      <c r="F154" s="364">
        <f t="shared" si="39"/>
        <v>2.6676622169073101E-5</v>
      </c>
      <c r="G154" s="35"/>
      <c r="H154" s="82"/>
      <c r="I154" s="113">
        <f t="shared" si="40"/>
        <v>1.4211093595737322E-3</v>
      </c>
      <c r="J154" s="35">
        <v>5.6643793606949537E-2</v>
      </c>
      <c r="K154" s="71">
        <f t="shared" si="41"/>
        <v>0.25304327093771017</v>
      </c>
      <c r="L154" s="17">
        <v>0.88922073896910336</v>
      </c>
      <c r="M154" s="22">
        <f t="shared" si="42"/>
        <v>0.12723219014864195</v>
      </c>
      <c r="N154" s="35"/>
      <c r="O154" s="29">
        <f t="shared" si="43"/>
        <v>9.4740623971582166E-4</v>
      </c>
      <c r="P154" s="35">
        <v>4.993928153841855E-3</v>
      </c>
      <c r="Q154" s="55">
        <f t="shared" si="44"/>
        <v>0.16869551395847346</v>
      </c>
      <c r="R154" s="17">
        <v>0.88922073896910347</v>
      </c>
      <c r="S154">
        <f t="shared" si="45"/>
        <v>8.4821460099094637E-2</v>
      </c>
      <c r="T154" s="17"/>
    </row>
    <row r="155" spans="2:20" x14ac:dyDescent="0.35">
      <c r="B155" s="37" t="s">
        <v>56</v>
      </c>
      <c r="C155" s="86">
        <v>1.0125153154586531E-2</v>
      </c>
      <c r="D155" s="321">
        <f t="shared" si="38"/>
        <v>3.0375459463759594E-7</v>
      </c>
      <c r="E155" s="86">
        <v>0.95158680438159571</v>
      </c>
      <c r="F155" s="364">
        <f t="shared" si="39"/>
        <v>2.854760413144787E-5</v>
      </c>
      <c r="G155" s="35"/>
      <c r="H155" s="82"/>
      <c r="I155" s="113">
        <f t="shared" si="40"/>
        <v>2.881288931646108E-3</v>
      </c>
      <c r="J155" s="35">
        <v>5.6643793606949537E-2</v>
      </c>
      <c r="K155" s="71">
        <f t="shared" si="41"/>
        <v>0.27079062263104553</v>
      </c>
      <c r="L155" s="17">
        <v>0.95158680438159549</v>
      </c>
      <c r="M155" s="22">
        <f t="shared" si="42"/>
        <v>0.13683595578134583</v>
      </c>
      <c r="N155" s="35"/>
      <c r="O155" s="29">
        <f t="shared" si="43"/>
        <v>1.9208592877640724E-3</v>
      </c>
      <c r="P155" s="35">
        <v>1.0125153154586531E-2</v>
      </c>
      <c r="Q155" s="55">
        <f t="shared" si="44"/>
        <v>0.1805270817540304</v>
      </c>
      <c r="R155" s="17">
        <v>0.95158680438159582</v>
      </c>
      <c r="S155">
        <f t="shared" si="45"/>
        <v>9.122397052089723E-2</v>
      </c>
      <c r="T155" s="17"/>
    </row>
    <row r="156" spans="2:20" x14ac:dyDescent="0.35">
      <c r="B156" s="37" t="s">
        <v>57</v>
      </c>
      <c r="C156" s="86">
        <v>3.6272360197688895E-3</v>
      </c>
      <c r="D156" s="321">
        <f t="shared" si="38"/>
        <v>1.0881708059306669E-7</v>
      </c>
      <c r="E156" s="86">
        <v>1.2975345177117223</v>
      </c>
      <c r="F156" s="364">
        <f t="shared" si="39"/>
        <v>3.8926035531351671E-5</v>
      </c>
      <c r="G156" s="35"/>
      <c r="H156" s="82"/>
      <c r="I156" s="113">
        <f t="shared" si="40"/>
        <v>1.0321932751697685E-3</v>
      </c>
      <c r="J156" s="35">
        <v>5.6643793606949537E-2</v>
      </c>
      <c r="K156" s="71">
        <f t="shared" si="41"/>
        <v>0.36923607843087725</v>
      </c>
      <c r="L156" s="17">
        <v>1.2975345177117223</v>
      </c>
      <c r="M156" s="22">
        <f t="shared" si="42"/>
        <v>0.18513413585302352</v>
      </c>
      <c r="N156" s="35"/>
      <c r="O156" s="29">
        <f t="shared" si="43"/>
        <v>6.8812885011317905E-4</v>
      </c>
      <c r="P156" s="35">
        <v>3.627236019768889E-3</v>
      </c>
      <c r="Q156" s="55">
        <f t="shared" si="44"/>
        <v>0.24615738562058487</v>
      </c>
      <c r="R156" s="17">
        <v>1.2975345177117223</v>
      </c>
      <c r="S156">
        <f t="shared" si="45"/>
        <v>0.12342275723534903</v>
      </c>
      <c r="T156" s="17"/>
    </row>
    <row r="157" spans="2:20" x14ac:dyDescent="0.35">
      <c r="B157" s="37" t="s">
        <v>58</v>
      </c>
      <c r="C157" s="86">
        <v>1.9489597784731402E-2</v>
      </c>
      <c r="D157" s="321">
        <f t="shared" si="38"/>
        <v>5.846879335419421E-7</v>
      </c>
      <c r="E157" s="86">
        <v>3.3201430122758055</v>
      </c>
      <c r="F157" s="364">
        <f t="shared" si="39"/>
        <v>9.9604290368274174E-5</v>
      </c>
      <c r="G157" s="35"/>
      <c r="H157" s="82"/>
      <c r="I157" s="113">
        <f t="shared" si="40"/>
        <v>5.5461049844904037E-3</v>
      </c>
      <c r="J157" s="35">
        <v>5.6643793606949537E-2</v>
      </c>
      <c r="K157" s="71">
        <f t="shared" si="41"/>
        <v>0.94480460361422491</v>
      </c>
      <c r="L157" s="17">
        <v>3.320143012275806</v>
      </c>
      <c r="M157" s="22">
        <f t="shared" si="42"/>
        <v>0.47517535429935764</v>
      </c>
      <c r="N157" s="35"/>
      <c r="O157" s="29">
        <f t="shared" si="43"/>
        <v>3.6974033229936029E-3</v>
      </c>
      <c r="P157" s="35">
        <v>1.9489597784731402E-2</v>
      </c>
      <c r="Q157" s="55">
        <f t="shared" si="44"/>
        <v>0.62986973574281679</v>
      </c>
      <c r="R157" s="17">
        <v>3.3201430122758055</v>
      </c>
      <c r="S157">
        <f t="shared" si="45"/>
        <v>0.31678356953290521</v>
      </c>
      <c r="T157" s="17"/>
    </row>
    <row r="158" spans="2:20" x14ac:dyDescent="0.35">
      <c r="B158" s="37" t="s">
        <v>59</v>
      </c>
      <c r="C158" s="86">
        <v>1.4032159032560594E-2</v>
      </c>
      <c r="D158" s="321">
        <f t="shared" si="38"/>
        <v>4.2096477097681779E-7</v>
      </c>
      <c r="E158" s="86">
        <v>1.3535598400331001</v>
      </c>
      <c r="F158" s="364">
        <f t="shared" si="39"/>
        <v>4.0606795200993009E-5</v>
      </c>
      <c r="G158" s="35"/>
      <c r="H158" s="82"/>
      <c r="I158" s="113">
        <f t="shared" si="40"/>
        <v>3.9930955996749871E-3</v>
      </c>
      <c r="J158" s="35">
        <v>5.6643793606949537E-2</v>
      </c>
      <c r="K158" s="71">
        <f t="shared" si="41"/>
        <v>0.38517906108327976</v>
      </c>
      <c r="L158" s="17">
        <v>1.3535598400331004</v>
      </c>
      <c r="M158" s="22">
        <f t="shared" si="42"/>
        <v>0.19458607834147737</v>
      </c>
      <c r="N158" s="35"/>
      <c r="O158" s="29">
        <f t="shared" si="43"/>
        <v>2.6620637331166591E-3</v>
      </c>
      <c r="P158" s="35">
        <v>1.4032159032560592E-2</v>
      </c>
      <c r="Q158" s="55">
        <f t="shared" si="44"/>
        <v>0.25678604072218658</v>
      </c>
      <c r="R158" s="17">
        <v>1.3535598400331004</v>
      </c>
      <c r="S158">
        <f t="shared" si="45"/>
        <v>0.12972405222765163</v>
      </c>
      <c r="T158" s="17"/>
    </row>
    <row r="159" spans="2:20" x14ac:dyDescent="0.35">
      <c r="B159" s="37" t="s">
        <v>60</v>
      </c>
      <c r="C159" s="86">
        <v>2.5506670584299396E-2</v>
      </c>
      <c r="D159" s="321">
        <f t="shared" si="38"/>
        <v>7.6520011752898192E-7</v>
      </c>
      <c r="E159" s="86">
        <v>2.9954423218267929</v>
      </c>
      <c r="F159" s="364">
        <f t="shared" si="39"/>
        <v>8.9863269654803793E-5</v>
      </c>
      <c r="G159" s="35"/>
      <c r="H159" s="82"/>
      <c r="I159" s="113">
        <f t="shared" si="40"/>
        <v>7.2583679985516554E-3</v>
      </c>
      <c r="J159" s="35">
        <v>5.6643793606949537E-2</v>
      </c>
      <c r="K159" s="71">
        <f t="shared" si="41"/>
        <v>0.85240535876282264</v>
      </c>
      <c r="L159" s="17">
        <v>2.9954423218267929</v>
      </c>
      <c r="M159" s="22">
        <f t="shared" si="42"/>
        <v>0.42983186338068713</v>
      </c>
      <c r="N159" s="35"/>
      <c r="O159" s="29">
        <f t="shared" si="43"/>
        <v>4.8389119990344372E-3</v>
      </c>
      <c r="P159" s="35">
        <v>2.5506670584299396E-2</v>
      </c>
      <c r="Q159" s="55">
        <f t="shared" si="44"/>
        <v>0.56827023917521524</v>
      </c>
      <c r="R159" s="17">
        <v>2.9954423218267929</v>
      </c>
      <c r="S159">
        <f t="shared" si="45"/>
        <v>0.28655457558712483</v>
      </c>
      <c r="T159" s="17"/>
    </row>
    <row r="160" spans="2:20" x14ac:dyDescent="0.35">
      <c r="B160" s="37" t="s">
        <v>61</v>
      </c>
      <c r="C160" s="86">
        <v>1.8526223025625947E-2</v>
      </c>
      <c r="D160" s="321">
        <f t="shared" si="38"/>
        <v>5.5578669076877837E-7</v>
      </c>
      <c r="E160" s="86">
        <v>3.6710022361137837</v>
      </c>
      <c r="F160" s="364">
        <f t="shared" si="39"/>
        <v>1.1013006708341351E-4</v>
      </c>
      <c r="G160" s="35"/>
      <c r="H160" s="82"/>
      <c r="I160" s="113">
        <f t="shared" si="40"/>
        <v>5.2719598937388213E-3</v>
      </c>
      <c r="J160" s="35">
        <v>5.6643793606949537E-2</v>
      </c>
      <c r="K160" s="71">
        <f t="shared" si="41"/>
        <v>1.0446477153949467</v>
      </c>
      <c r="L160" s="17">
        <v>3.6710022361137833</v>
      </c>
      <c r="M160" s="22">
        <f t="shared" si="42"/>
        <v>0.52495983764434273</v>
      </c>
      <c r="N160" s="35"/>
      <c r="O160" s="29">
        <f t="shared" si="43"/>
        <v>3.5146399291592148E-3</v>
      </c>
      <c r="P160" s="35">
        <v>1.8526223025625951E-2</v>
      </c>
      <c r="Q160" s="55">
        <f t="shared" si="44"/>
        <v>0.69643181026329781</v>
      </c>
      <c r="R160" s="17">
        <v>3.6710022361137837</v>
      </c>
      <c r="S160">
        <f t="shared" si="45"/>
        <v>0.34997322509622852</v>
      </c>
      <c r="T160" s="17"/>
    </row>
    <row r="161" spans="2:20" x14ac:dyDescent="0.35">
      <c r="B161" s="37" t="s">
        <v>62</v>
      </c>
      <c r="C161" s="86">
        <v>1.4087180802668317E-2</v>
      </c>
      <c r="D161" s="321">
        <f t="shared" si="38"/>
        <v>4.2261542408004952E-7</v>
      </c>
      <c r="E161" s="86">
        <v>2.3672913117713108</v>
      </c>
      <c r="F161" s="364">
        <f t="shared" si="39"/>
        <v>7.101873935313933E-5</v>
      </c>
      <c r="G161" s="35"/>
      <c r="H161" s="82"/>
      <c r="I161" s="113">
        <f t="shared" si="40"/>
        <v>4.0087530040411774E-3</v>
      </c>
      <c r="J161" s="35">
        <v>5.6643793606949537E-2</v>
      </c>
      <c r="K161" s="71">
        <f t="shared" si="41"/>
        <v>0.67365403272926672</v>
      </c>
      <c r="L161" s="17">
        <v>2.3672913117713108</v>
      </c>
      <c r="M161" s="22">
        <f t="shared" si="42"/>
        <v>0.33883139286665392</v>
      </c>
      <c r="N161" s="35"/>
      <c r="O161" s="29">
        <f t="shared" si="43"/>
        <v>2.6725020026941181E-3</v>
      </c>
      <c r="P161" s="35">
        <v>1.4087180802668317E-2</v>
      </c>
      <c r="Q161" s="55">
        <f t="shared" si="44"/>
        <v>0.4491026884861779</v>
      </c>
      <c r="R161" s="17">
        <v>2.3672913117713104</v>
      </c>
      <c r="S161">
        <f t="shared" si="45"/>
        <v>0.22588759524443602</v>
      </c>
      <c r="T161" s="17"/>
    </row>
    <row r="162" spans="2:20" x14ac:dyDescent="0.35">
      <c r="B162" s="37" t="s">
        <v>63</v>
      </c>
      <c r="C162" s="86">
        <v>1.3146953363227911E-2</v>
      </c>
      <c r="D162" s="321">
        <f t="shared" si="38"/>
        <v>3.9440860089683732E-7</v>
      </c>
      <c r="E162" s="86">
        <v>2.1367124701357141</v>
      </c>
      <c r="F162" s="364">
        <f t="shared" si="39"/>
        <v>6.4101374104071426E-5</v>
      </c>
      <c r="G162" s="35"/>
      <c r="H162" s="82"/>
      <c r="I162" s="113">
        <f t="shared" si="40"/>
        <v>3.741194886832605E-3</v>
      </c>
      <c r="J162" s="35">
        <v>5.6643793606949537E-2</v>
      </c>
      <c r="K162" s="71">
        <f t="shared" si="41"/>
        <v>0.60803880161787571</v>
      </c>
      <c r="L162" s="17">
        <v>2.1367124701357141</v>
      </c>
      <c r="M162" s="22">
        <f t="shared" si="42"/>
        <v>0.30588999825235413</v>
      </c>
      <c r="N162" s="35"/>
      <c r="O162" s="29">
        <f t="shared" si="43"/>
        <v>2.4941299245550704E-3</v>
      </c>
      <c r="P162" s="35">
        <v>1.3146953363227909E-2</v>
      </c>
      <c r="Q162" s="55">
        <f t="shared" si="44"/>
        <v>0.40535920107858386</v>
      </c>
      <c r="R162" s="17">
        <v>2.1367124701357141</v>
      </c>
      <c r="S162">
        <f t="shared" si="45"/>
        <v>0.20392666550156946</v>
      </c>
      <c r="T162" s="17"/>
    </row>
    <row r="163" spans="2:20" x14ac:dyDescent="0.35">
      <c r="B163" s="37" t="s">
        <v>64</v>
      </c>
      <c r="C163" s="86">
        <v>1.3905086620087987E-2</v>
      </c>
      <c r="D163" s="321">
        <f t="shared" si="38"/>
        <v>4.1715259860263959E-7</v>
      </c>
      <c r="E163" s="86">
        <v>2.3849043428680954</v>
      </c>
      <c r="F163" s="364">
        <f t="shared" si="39"/>
        <v>7.1547130286042871E-5</v>
      </c>
      <c r="G163" s="35"/>
      <c r="H163" s="82"/>
      <c r="I163" s="113">
        <f t="shared" si="40"/>
        <v>3.9569349283266201E-3</v>
      </c>
      <c r="J163" s="35">
        <v>5.6643793606949537E-2</v>
      </c>
      <c r="K163" s="71">
        <f t="shared" si="41"/>
        <v>0.67866612793188763</v>
      </c>
      <c r="L163" s="17">
        <v>2.3849043428680958</v>
      </c>
      <c r="M163" s="22">
        <f t="shared" si="42"/>
        <v>0.34131153143010712</v>
      </c>
      <c r="N163" s="35"/>
      <c r="O163" s="29">
        <f t="shared" si="43"/>
        <v>2.6379566188844137E-3</v>
      </c>
      <c r="P163" s="35">
        <v>1.3905086620087985E-2</v>
      </c>
      <c r="Q163" s="55">
        <f t="shared" si="44"/>
        <v>0.45244408528792512</v>
      </c>
      <c r="R163" s="17">
        <v>2.3849043428680958</v>
      </c>
      <c r="S163">
        <f t="shared" si="45"/>
        <v>0.22754102095340478</v>
      </c>
      <c r="T163" s="17"/>
    </row>
    <row r="164" spans="2:20" x14ac:dyDescent="0.35">
      <c r="B164" s="37" t="s">
        <v>65</v>
      </c>
      <c r="C164" s="86">
        <v>1.0668485087009094E-2</v>
      </c>
      <c r="D164" s="321">
        <f t="shared" si="38"/>
        <v>3.2005455261027284E-7</v>
      </c>
      <c r="E164" s="86">
        <v>2.1559805712188065</v>
      </c>
      <c r="F164" s="364">
        <f t="shared" si="39"/>
        <v>6.4679417136564191E-5</v>
      </c>
      <c r="G164" s="35"/>
      <c r="H164" s="82"/>
      <c r="I164" s="113">
        <f t="shared" si="40"/>
        <v>3.0359035097366999E-3</v>
      </c>
      <c r="J164" s="35">
        <v>5.6643793606949537E-2</v>
      </c>
      <c r="K164" s="71">
        <f t="shared" si="41"/>
        <v>0.6135218758526001</v>
      </c>
      <c r="L164" s="17">
        <v>2.1559805712188065</v>
      </c>
      <c r="M164" s="22">
        <f t="shared" si="42"/>
        <v>0.3082788896811684</v>
      </c>
      <c r="N164" s="35"/>
      <c r="O164" s="29">
        <f t="shared" si="43"/>
        <v>2.0239356731578005E-3</v>
      </c>
      <c r="P164" s="35">
        <v>1.0668485087009093E-2</v>
      </c>
      <c r="Q164" s="55">
        <f t="shared" si="44"/>
        <v>0.40901458390173345</v>
      </c>
      <c r="R164" s="17">
        <v>2.1559805712188065</v>
      </c>
      <c r="S164">
        <f t="shared" si="45"/>
        <v>0.20551925978744562</v>
      </c>
      <c r="T164" s="17"/>
    </row>
    <row r="165" spans="2:20" x14ac:dyDescent="0.35">
      <c r="B165" s="37" t="s">
        <v>66</v>
      </c>
      <c r="C165" s="86">
        <v>1.2846602754256344E-2</v>
      </c>
      <c r="D165" s="321">
        <f t="shared" si="38"/>
        <v>3.853980826276903E-7</v>
      </c>
      <c r="E165" s="86">
        <v>2.3759775593894528</v>
      </c>
      <c r="F165" s="364">
        <f t="shared" si="39"/>
        <v>7.1279326781683588E-5</v>
      </c>
      <c r="G165" s="35"/>
      <c r="H165" s="82"/>
      <c r="I165" s="113">
        <f t="shared" si="40"/>
        <v>3.6557248823763334E-3</v>
      </c>
      <c r="J165" s="35">
        <v>5.6643793606949537E-2</v>
      </c>
      <c r="K165" s="71">
        <f t="shared" si="41"/>
        <v>0.67612585599332797</v>
      </c>
      <c r="L165" s="17">
        <v>2.3759775593894532</v>
      </c>
      <c r="M165" s="22">
        <f t="shared" si="42"/>
        <v>0.33989079043785214</v>
      </c>
      <c r="N165" s="35"/>
      <c r="O165" s="29">
        <f t="shared" si="43"/>
        <v>2.4371499215842226E-3</v>
      </c>
      <c r="P165" s="35">
        <v>1.2846602754256342E-2</v>
      </c>
      <c r="Q165" s="55">
        <f t="shared" si="44"/>
        <v>0.45075057066221874</v>
      </c>
      <c r="R165" s="17">
        <v>2.3759775593894528</v>
      </c>
      <c r="S165">
        <f t="shared" si="45"/>
        <v>0.22659386029190148</v>
      </c>
      <c r="T165" s="17"/>
    </row>
    <row r="166" spans="2:20" x14ac:dyDescent="0.35">
      <c r="B166" s="37" t="s">
        <v>67</v>
      </c>
      <c r="C166" s="86">
        <v>1.6151329719933386E-2</v>
      </c>
      <c r="D166" s="321">
        <f t="shared" si="38"/>
        <v>4.8453989159800161E-7</v>
      </c>
      <c r="E166" s="86">
        <v>2.3296530749464472</v>
      </c>
      <c r="F166" s="364">
        <f t="shared" si="39"/>
        <v>6.9889592248393415E-5</v>
      </c>
      <c r="G166" s="35"/>
      <c r="H166" s="82"/>
      <c r="I166" s="113">
        <f t="shared" si="40"/>
        <v>4.5961425810463466E-3</v>
      </c>
      <c r="J166" s="35">
        <v>5.6643793606949537E-2</v>
      </c>
      <c r="K166" s="71">
        <f t="shared" si="41"/>
        <v>0.66294341595987694</v>
      </c>
      <c r="L166" s="17">
        <v>2.3296530749464472</v>
      </c>
      <c r="M166" s="22">
        <f t="shared" si="42"/>
        <v>0.33376977927046164</v>
      </c>
      <c r="N166" s="35"/>
      <c r="O166" s="29">
        <f t="shared" si="43"/>
        <v>3.064095054030898E-3</v>
      </c>
      <c r="P166" s="35">
        <v>1.6151329719933386E-2</v>
      </c>
      <c r="Q166" s="55">
        <f t="shared" si="44"/>
        <v>0.44196227730658466</v>
      </c>
      <c r="R166" s="17">
        <v>2.3296530749464472</v>
      </c>
      <c r="S166">
        <f t="shared" si="45"/>
        <v>0.22251318618030777</v>
      </c>
      <c r="T166" s="17"/>
    </row>
    <row r="167" spans="2:20" x14ac:dyDescent="0.35">
      <c r="B167" s="37" t="s">
        <v>68</v>
      </c>
      <c r="C167" s="86">
        <v>1.5683473753935332E-3</v>
      </c>
      <c r="D167" s="321">
        <f t="shared" si="38"/>
        <v>4.7050421261805999E-8</v>
      </c>
      <c r="E167" s="86">
        <v>0.31354837496627258</v>
      </c>
      <c r="F167" s="364">
        <f t="shared" si="39"/>
        <v>9.4064512489881773E-6</v>
      </c>
      <c r="G167" s="35"/>
      <c r="H167" s="82"/>
      <c r="I167" s="113">
        <f t="shared" si="40"/>
        <v>4.4630060056431237E-4</v>
      </c>
      <c r="J167" s="35">
        <v>5.6643793606949537E-2</v>
      </c>
      <c r="K167" s="71">
        <f t="shared" si="41"/>
        <v>8.9225658963658083E-2</v>
      </c>
      <c r="L167" s="17">
        <v>0.31354837496627258</v>
      </c>
      <c r="M167" s="22">
        <f t="shared" si="42"/>
        <v>4.48359797821112E-2</v>
      </c>
      <c r="N167" s="35"/>
      <c r="O167" s="29">
        <f t="shared" si="43"/>
        <v>2.9753373370954163E-4</v>
      </c>
      <c r="P167" s="35">
        <v>1.568347375393533E-3</v>
      </c>
      <c r="Q167" s="55">
        <f t="shared" si="44"/>
        <v>5.9483772642438738E-2</v>
      </c>
      <c r="R167" s="17">
        <v>0.31354837496627253</v>
      </c>
      <c r="S167">
        <f t="shared" si="45"/>
        <v>2.9890653188074139E-2</v>
      </c>
      <c r="T167" s="17"/>
    </row>
    <row r="168" spans="2:20" x14ac:dyDescent="0.35">
      <c r="B168" s="37" t="s">
        <v>69</v>
      </c>
      <c r="C168" s="86">
        <v>1.462545773127082E-2</v>
      </c>
      <c r="D168" s="321">
        <f t="shared" si="38"/>
        <v>4.3876373193812459E-7</v>
      </c>
      <c r="E168" s="86">
        <v>1.8497998367373645</v>
      </c>
      <c r="F168" s="364">
        <f t="shared" si="39"/>
        <v>5.5493995102120942E-5</v>
      </c>
      <c r="G168" s="35"/>
      <c r="H168" s="82"/>
      <c r="I168" s="113">
        <f t="shared" si="40"/>
        <v>4.1619290926260986E-3</v>
      </c>
      <c r="J168" s="35">
        <v>5.6643793606949537E-2</v>
      </c>
      <c r="K168" s="71">
        <f t="shared" si="41"/>
        <v>0.52639280749425799</v>
      </c>
      <c r="L168" s="17">
        <v>1.8497998367373649</v>
      </c>
      <c r="M168" s="22">
        <f t="shared" si="42"/>
        <v>0.26527736829344206</v>
      </c>
      <c r="N168" s="35"/>
      <c r="O168" s="29">
        <f t="shared" si="43"/>
        <v>2.7746193950840669E-3</v>
      </c>
      <c r="P168" s="35">
        <v>1.4625457731270818E-2</v>
      </c>
      <c r="Q168" s="55">
        <f t="shared" si="44"/>
        <v>0.35092853832950538</v>
      </c>
      <c r="R168" s="17">
        <v>1.8497998367373645</v>
      </c>
      <c r="S168">
        <f t="shared" si="45"/>
        <v>0.17685157886229472</v>
      </c>
      <c r="T168" s="17"/>
    </row>
    <row r="169" spans="2:20" x14ac:dyDescent="0.35">
      <c r="B169" s="37" t="s">
        <v>70</v>
      </c>
      <c r="C169" s="86">
        <v>1.3902785237244777E-2</v>
      </c>
      <c r="D169" s="321">
        <f t="shared" si="38"/>
        <v>4.1708355711734335E-7</v>
      </c>
      <c r="E169" s="86">
        <v>2.0269691871627624</v>
      </c>
      <c r="F169" s="364">
        <f t="shared" si="39"/>
        <v>6.0809075614882872E-5</v>
      </c>
      <c r="G169" s="35"/>
      <c r="H169" s="82"/>
      <c r="I169" s="113">
        <f t="shared" si="40"/>
        <v>3.9562800296981861E-3</v>
      </c>
      <c r="J169" s="35">
        <v>5.6643793606949537E-2</v>
      </c>
      <c r="K169" s="71">
        <f t="shared" si="41"/>
        <v>0.57680943632089365</v>
      </c>
      <c r="L169" s="17">
        <v>2.0269691871627624</v>
      </c>
      <c r="M169" s="22">
        <f t="shared" si="42"/>
        <v>0.29038285817529591</v>
      </c>
      <c r="N169" s="35"/>
      <c r="O169" s="29">
        <f t="shared" si="43"/>
        <v>2.6375200197987915E-3</v>
      </c>
      <c r="P169" s="35">
        <v>1.3902785237244778E-2</v>
      </c>
      <c r="Q169" s="55">
        <f t="shared" si="44"/>
        <v>0.38453962421392918</v>
      </c>
      <c r="R169" s="17">
        <v>2.0269691871627624</v>
      </c>
      <c r="S169">
        <f t="shared" si="45"/>
        <v>0.19358857211686398</v>
      </c>
      <c r="T169" s="17"/>
    </row>
    <row r="170" spans="2:20" x14ac:dyDescent="0.35">
      <c r="B170" s="37" t="s">
        <v>71</v>
      </c>
      <c r="C170" s="86">
        <v>7.1465517477216373E-3</v>
      </c>
      <c r="D170" s="321">
        <f t="shared" si="38"/>
        <v>2.1439655243164913E-7</v>
      </c>
      <c r="E170" s="86">
        <v>1.5795459722789527</v>
      </c>
      <c r="F170" s="364">
        <f t="shared" si="39"/>
        <v>4.7386379168368574E-5</v>
      </c>
      <c r="G170" s="35"/>
      <c r="H170" s="82"/>
      <c r="I170" s="113">
        <f t="shared" si="40"/>
        <v>2.0336759489725824E-3</v>
      </c>
      <c r="J170" s="35">
        <v>5.6643793606949537E-2</v>
      </c>
      <c r="K170" s="71">
        <f t="shared" si="41"/>
        <v>0.44948735663242267</v>
      </c>
      <c r="L170" s="17">
        <v>1.5795459722789527</v>
      </c>
      <c r="M170" s="22">
        <f t="shared" si="42"/>
        <v>0.22576051629069763</v>
      </c>
      <c r="N170" s="35"/>
      <c r="O170" s="29">
        <f t="shared" si="43"/>
        <v>1.3557839659817219E-3</v>
      </c>
      <c r="P170" s="35">
        <v>7.1465517477216382E-3</v>
      </c>
      <c r="Q170" s="55">
        <f t="shared" si="44"/>
        <v>0.29965823775494849</v>
      </c>
      <c r="R170" s="17">
        <v>1.5795459722789527</v>
      </c>
      <c r="S170">
        <f t="shared" si="45"/>
        <v>0.15050701086046511</v>
      </c>
      <c r="T170" s="17"/>
    </row>
    <row r="171" spans="2:20" x14ac:dyDescent="0.35">
      <c r="B171" s="37" t="s">
        <v>72</v>
      </c>
      <c r="C171" s="86">
        <v>3.9251751869230647E-2</v>
      </c>
      <c r="D171" s="321">
        <f t="shared" si="38"/>
        <v>1.1775525560769195E-6</v>
      </c>
      <c r="E171" s="86">
        <v>5.2876265012129666</v>
      </c>
      <c r="F171" s="364">
        <f t="shared" si="39"/>
        <v>1.58628795036389E-4</v>
      </c>
      <c r="G171" s="35"/>
      <c r="H171" s="82"/>
      <c r="I171" s="113">
        <f t="shared" si="40"/>
        <v>1.1169770617968696E-2</v>
      </c>
      <c r="J171" s="35">
        <v>5.6643793606949537E-2</v>
      </c>
      <c r="K171" s="71">
        <f t="shared" si="41"/>
        <v>1.5046863469637755</v>
      </c>
      <c r="L171" s="17">
        <v>5.2876265012129666</v>
      </c>
      <c r="M171" s="22">
        <f t="shared" si="42"/>
        <v>0.75792805879087211</v>
      </c>
      <c r="N171" s="35"/>
      <c r="O171" s="29">
        <f t="shared" si="43"/>
        <v>7.4465137453124663E-3</v>
      </c>
      <c r="P171" s="35">
        <v>3.9251751869230647E-2</v>
      </c>
      <c r="Q171" s="55">
        <f t="shared" si="44"/>
        <v>1.0031242313091839</v>
      </c>
      <c r="R171" s="17">
        <v>5.2876265012129657</v>
      </c>
      <c r="S171">
        <f t="shared" si="45"/>
        <v>0.50528537252724814</v>
      </c>
      <c r="T171" s="17"/>
    </row>
    <row r="172" spans="2:20" x14ac:dyDescent="0.35">
      <c r="B172" s="37" t="s">
        <v>73</v>
      </c>
      <c r="C172" s="86">
        <v>1.5839582418707664E-2</v>
      </c>
      <c r="D172" s="321">
        <f t="shared" si="38"/>
        <v>4.7518747256122995E-7</v>
      </c>
      <c r="E172" s="86">
        <v>1.9567917173643266</v>
      </c>
      <c r="F172" s="364">
        <f t="shared" si="39"/>
        <v>5.8703751520929794E-5</v>
      </c>
      <c r="G172" s="35"/>
      <c r="H172" s="82"/>
      <c r="I172" s="113">
        <f t="shared" si="40"/>
        <v>4.5074294490296393E-3</v>
      </c>
      <c r="J172" s="35">
        <v>5.6643793606949537E-2</v>
      </c>
      <c r="K172" s="71">
        <f t="shared" si="41"/>
        <v>0.55683921326411268</v>
      </c>
      <c r="L172" s="17">
        <v>1.9567917173643268</v>
      </c>
      <c r="M172" s="22">
        <f t="shared" si="42"/>
        <v>0.28067332135657114</v>
      </c>
      <c r="N172" s="35"/>
      <c r="O172" s="29">
        <f t="shared" si="43"/>
        <v>3.0049529660197598E-3</v>
      </c>
      <c r="P172" s="35">
        <v>1.5839582418707664E-2</v>
      </c>
      <c r="Q172" s="55">
        <f t="shared" si="44"/>
        <v>0.37122614217607519</v>
      </c>
      <c r="R172" s="17">
        <v>1.9567917173643263</v>
      </c>
      <c r="S172">
        <f t="shared" si="45"/>
        <v>0.18711554757104748</v>
      </c>
      <c r="T172" s="17"/>
    </row>
    <row r="173" spans="2:20" x14ac:dyDescent="0.35">
      <c r="B173" s="37" t="s">
        <v>74</v>
      </c>
      <c r="C173" s="86">
        <v>7.6181738729835413E-2</v>
      </c>
      <c r="D173" s="321">
        <f t="shared" si="38"/>
        <v>2.2854521618950622E-6</v>
      </c>
      <c r="E173" s="35">
        <v>10.29388480643353</v>
      </c>
      <c r="F173" s="364">
        <f t="shared" si="39"/>
        <v>3.0881654419300593E-4</v>
      </c>
      <c r="H173" s="82"/>
      <c r="I173" s="113">
        <f t="shared" si="40"/>
        <v>2.1678842506831584E-2</v>
      </c>
      <c r="J173" s="35">
        <v>5.6643793606949537E-2</v>
      </c>
      <c r="K173" s="71">
        <f t="shared" si="41"/>
        <v>2.9293044661730989</v>
      </c>
      <c r="L173" s="17">
        <v>10.29388480643353</v>
      </c>
      <c r="M173" s="22">
        <f t="shared" si="42"/>
        <v>1.4754916543399652</v>
      </c>
      <c r="N173" s="35"/>
      <c r="O173" s="29">
        <f t="shared" si="43"/>
        <v>1.4452561671221059E-2</v>
      </c>
      <c r="P173" s="35">
        <v>7.6181738729835413E-2</v>
      </c>
      <c r="Q173" s="55">
        <f t="shared" si="44"/>
        <v>1.9528696441153999</v>
      </c>
      <c r="R173" s="17">
        <v>10.293884806433532</v>
      </c>
      <c r="S173">
        <f t="shared" si="45"/>
        <v>0.98366110289331044</v>
      </c>
      <c r="T173" s="17"/>
    </row>
    <row r="174" spans="2:20" x14ac:dyDescent="0.35">
      <c r="B174" s="37" t="s">
        <v>75</v>
      </c>
      <c r="C174" s="86">
        <v>1.0125798263404874E-2</v>
      </c>
      <c r="D174" s="321">
        <f t="shared" si="38"/>
        <v>3.037739479021462E-7</v>
      </c>
      <c r="E174" s="86">
        <v>2.05527133332843</v>
      </c>
      <c r="F174" s="364">
        <f t="shared" si="39"/>
        <v>6.1658139999852895E-5</v>
      </c>
      <c r="G174" s="35"/>
      <c r="H174" s="82"/>
      <c r="I174" s="113">
        <f t="shared" si="40"/>
        <v>2.8814725086122655E-3</v>
      </c>
      <c r="J174" s="35">
        <v>5.6643793606949537E-2</v>
      </c>
      <c r="K174" s="71">
        <f t="shared" si="41"/>
        <v>0.58486330565441869</v>
      </c>
      <c r="L174" s="17">
        <v>2.05527133332843</v>
      </c>
      <c r="M174" s="22">
        <f t="shared" si="42"/>
        <v>0.29387238908151547</v>
      </c>
      <c r="N174" s="35"/>
      <c r="O174" s="29">
        <f t="shared" si="43"/>
        <v>1.9209816724081771E-3</v>
      </c>
      <c r="P174" s="35">
        <v>1.0125798263404873E-2</v>
      </c>
      <c r="Q174" s="55">
        <f t="shared" si="44"/>
        <v>0.38990887043627914</v>
      </c>
      <c r="R174" s="17">
        <v>2.0552713333284296</v>
      </c>
      <c r="S174">
        <f t="shared" si="45"/>
        <v>0.19591492605434366</v>
      </c>
      <c r="T174" s="17"/>
    </row>
    <row r="175" spans="2:20" x14ac:dyDescent="0.35">
      <c r="B175" s="37" t="s">
        <v>76</v>
      </c>
      <c r="C175" s="86">
        <v>2.089244553974548E-2</v>
      </c>
      <c r="D175" s="321">
        <f t="shared" si="38"/>
        <v>6.2677336619236439E-7</v>
      </c>
      <c r="E175" s="86">
        <v>1.8197231343933993</v>
      </c>
      <c r="F175" s="364">
        <f t="shared" si="39"/>
        <v>5.4591694031801986E-5</v>
      </c>
      <c r="G175" s="35"/>
      <c r="H175" s="82"/>
      <c r="I175" s="113">
        <f t="shared" si="40"/>
        <v>5.945309781454456E-3</v>
      </c>
      <c r="J175" s="35">
        <v>5.6643793606949537E-2</v>
      </c>
      <c r="K175" s="71">
        <f t="shared" si="41"/>
        <v>0.51783395724863712</v>
      </c>
      <c r="L175" s="17">
        <v>1.8197231343933993</v>
      </c>
      <c r="M175" s="22">
        <f t="shared" si="42"/>
        <v>0.26188963351504579</v>
      </c>
      <c r="N175" s="35"/>
      <c r="O175" s="29">
        <f t="shared" si="43"/>
        <v>3.9635398543029715E-3</v>
      </c>
      <c r="P175" s="35">
        <v>2.0892445539745477E-2</v>
      </c>
      <c r="Q175" s="55">
        <f t="shared" si="44"/>
        <v>0.34522263816575816</v>
      </c>
      <c r="R175" s="17">
        <v>1.8197231343933995</v>
      </c>
      <c r="S175">
        <f t="shared" si="45"/>
        <v>0.17459308901003057</v>
      </c>
      <c r="T175" s="17"/>
    </row>
    <row r="176" spans="2:20" x14ac:dyDescent="0.35">
      <c r="B176" s="37" t="s">
        <v>77</v>
      </c>
      <c r="C176" s="86">
        <v>1.3696153066825541E-2</v>
      </c>
      <c r="D176" s="321">
        <f t="shared" si="38"/>
        <v>4.1088459200476622E-7</v>
      </c>
      <c r="E176" s="86">
        <v>2.8169036463269301</v>
      </c>
      <c r="F176" s="364">
        <f t="shared" si="39"/>
        <v>8.4507109389807904E-5</v>
      </c>
      <c r="G176" s="35"/>
      <c r="H176" s="82"/>
      <c r="I176" s="113">
        <f t="shared" si="40"/>
        <v>3.8974792415559082E-3</v>
      </c>
      <c r="J176" s="35">
        <v>5.6643793606949537E-2</v>
      </c>
      <c r="K176" s="71">
        <f t="shared" si="41"/>
        <v>0.80159906460267094</v>
      </c>
      <c r="L176" s="17">
        <v>2.8169036463269301</v>
      </c>
      <c r="M176" s="22">
        <f t="shared" si="42"/>
        <v>0.40274827192211343</v>
      </c>
      <c r="N176" s="35"/>
      <c r="O176" s="29">
        <f t="shared" si="43"/>
        <v>2.5983194943706061E-3</v>
      </c>
      <c r="P176" s="35">
        <v>1.3696153066825541E-2</v>
      </c>
      <c r="Q176" s="55">
        <f t="shared" si="44"/>
        <v>0.5343993764017807</v>
      </c>
      <c r="R176" s="17">
        <v>2.8169036463269301</v>
      </c>
      <c r="S176">
        <f t="shared" si="45"/>
        <v>0.26849884794807566</v>
      </c>
      <c r="T176" s="17"/>
    </row>
    <row r="177" spans="2:20" x14ac:dyDescent="0.35">
      <c r="B177" s="37" t="s">
        <v>78</v>
      </c>
      <c r="C177" s="86">
        <v>1.6113942927513222E-2</v>
      </c>
      <c r="D177" s="321">
        <f t="shared" si="38"/>
        <v>4.8341828782539661E-7</v>
      </c>
      <c r="E177" s="86">
        <v>2.1890068159934515</v>
      </c>
      <c r="F177" s="364">
        <f t="shared" si="39"/>
        <v>6.5670204479803545E-5</v>
      </c>
      <c r="G177" s="35"/>
      <c r="H177" s="82"/>
      <c r="I177" s="113">
        <f t="shared" si="40"/>
        <v>4.5855035171679711E-3</v>
      </c>
      <c r="J177" s="35">
        <v>5.6643793606949537E-2</v>
      </c>
      <c r="K177" s="71">
        <f t="shared" si="41"/>
        <v>0.62292006984237847</v>
      </c>
      <c r="L177" s="17">
        <v>2.1890068159934519</v>
      </c>
      <c r="M177" s="22">
        <f t="shared" si="42"/>
        <v>0.31375278667977324</v>
      </c>
      <c r="N177" s="35"/>
      <c r="O177" s="29">
        <f t="shared" si="43"/>
        <v>3.0570023447786484E-3</v>
      </c>
      <c r="P177" s="35">
        <v>1.6113942927513218E-2</v>
      </c>
      <c r="Q177" s="55">
        <f t="shared" si="44"/>
        <v>0.41528004656158568</v>
      </c>
      <c r="R177" s="17">
        <v>2.1890068159934515</v>
      </c>
      <c r="S177">
        <f t="shared" si="45"/>
        <v>0.20916852445318215</v>
      </c>
      <c r="T177" s="17"/>
    </row>
    <row r="178" spans="2:20" x14ac:dyDescent="0.35">
      <c r="B178" s="37" t="s">
        <v>79</v>
      </c>
      <c r="C178" s="86">
        <v>3.6191319948937072E-3</v>
      </c>
      <c r="D178" s="321">
        <f t="shared" si="38"/>
        <v>1.0857395984681122E-7</v>
      </c>
      <c r="E178" s="86">
        <v>0.93115472084010209</v>
      </c>
      <c r="F178" s="364">
        <f t="shared" si="39"/>
        <v>2.7934641625203066E-5</v>
      </c>
      <c r="G178" s="35"/>
      <c r="H178" s="82"/>
      <c r="I178" s="113">
        <f t="shared" si="40"/>
        <v>1.0298871335422642E-3</v>
      </c>
      <c r="J178" s="35">
        <v>5.6643793606949537E-2</v>
      </c>
      <c r="K178" s="71">
        <f t="shared" si="41"/>
        <v>0.2649763168857634</v>
      </c>
      <c r="L178" s="17">
        <v>0.9311547208401022</v>
      </c>
      <c r="M178" s="22">
        <f t="shared" si="42"/>
        <v>0.13300310200965282</v>
      </c>
      <c r="N178" s="35"/>
      <c r="O178" s="29">
        <f t="shared" si="43"/>
        <v>6.8659142236150966E-4</v>
      </c>
      <c r="P178" s="35">
        <v>3.6191319948937072E-3</v>
      </c>
      <c r="Q178" s="55">
        <f t="shared" si="44"/>
        <v>0.17665087792384232</v>
      </c>
      <c r="R178" s="17">
        <v>0.9311547208401022</v>
      </c>
      <c r="S178">
        <f t="shared" si="45"/>
        <v>8.866873467310192E-2</v>
      </c>
      <c r="T178" s="17"/>
    </row>
    <row r="179" spans="2:20" x14ac:dyDescent="0.35">
      <c r="B179" s="37" t="s">
        <v>80</v>
      </c>
      <c r="C179" s="86">
        <v>1.0070077158847597E-2</v>
      </c>
      <c r="D179" s="321">
        <f t="shared" si="38"/>
        <v>3.021023147654279E-7</v>
      </c>
      <c r="E179" s="86">
        <v>1.9241879382661145</v>
      </c>
      <c r="F179" s="364">
        <f t="shared" si="39"/>
        <v>5.7725638147983438E-5</v>
      </c>
      <c r="G179" s="35"/>
      <c r="H179" s="82"/>
      <c r="I179" s="113">
        <f t="shared" si="40"/>
        <v>2.865616096430761E-3</v>
      </c>
      <c r="J179" s="35">
        <v>5.6643793606949537E-2</v>
      </c>
      <c r="K179" s="71">
        <f t="shared" si="41"/>
        <v>0.54756123925115086</v>
      </c>
      <c r="L179" s="17">
        <v>1.9241879382661145</v>
      </c>
      <c r="M179" s="22">
        <f t="shared" si="42"/>
        <v>0.27521342767379081</v>
      </c>
      <c r="N179" s="35"/>
      <c r="O179" s="29">
        <f t="shared" si="43"/>
        <v>1.9104107309538413E-3</v>
      </c>
      <c r="P179" s="35">
        <v>1.0070077158847597E-2</v>
      </c>
      <c r="Q179" s="55">
        <f t="shared" si="44"/>
        <v>0.36504082616743394</v>
      </c>
      <c r="R179" s="17">
        <v>1.9241879382661145</v>
      </c>
      <c r="S179">
        <f t="shared" si="45"/>
        <v>0.18347561844919388</v>
      </c>
      <c r="T179" s="17"/>
    </row>
    <row r="180" spans="2:20" x14ac:dyDescent="0.35">
      <c r="B180" s="37" t="s">
        <v>81</v>
      </c>
      <c r="C180" s="86">
        <v>8.971932098088593E-3</v>
      </c>
      <c r="D180" s="321">
        <f t="shared" si="38"/>
        <v>2.6915796294265775E-7</v>
      </c>
      <c r="E180" s="86">
        <v>2.3355828729751429</v>
      </c>
      <c r="F180" s="364">
        <f t="shared" si="39"/>
        <v>7.006748618925428E-5</v>
      </c>
      <c r="G180" s="35"/>
      <c r="H180" s="82"/>
      <c r="I180" s="113">
        <f t="shared" si="40"/>
        <v>2.5531197656988663E-3</v>
      </c>
      <c r="J180" s="35">
        <v>5.6643793606949537E-2</v>
      </c>
      <c r="K180" s="71">
        <f t="shared" si="41"/>
        <v>0.66463084341565204</v>
      </c>
      <c r="L180" s="17">
        <v>2.3355828729751424</v>
      </c>
      <c r="M180" s="22">
        <f t="shared" si="42"/>
        <v>0.33359198159067543</v>
      </c>
      <c r="N180" s="35"/>
      <c r="O180" s="29">
        <f t="shared" si="43"/>
        <v>1.7020798437992445E-3</v>
      </c>
      <c r="P180" s="35">
        <v>8.9719320980885912E-3</v>
      </c>
      <c r="Q180" s="55">
        <f t="shared" si="44"/>
        <v>0.44308722894376806</v>
      </c>
      <c r="R180" s="17">
        <v>2.3355828729751424</v>
      </c>
      <c r="S180">
        <f t="shared" si="45"/>
        <v>0.22239465439378364</v>
      </c>
      <c r="T180" s="17"/>
    </row>
    <row r="181" spans="2:20" ht="15" thickBot="1" x14ac:dyDescent="0.4">
      <c r="B181" s="107" t="s">
        <v>82</v>
      </c>
      <c r="C181" s="74">
        <v>4.9191561758769346E-3</v>
      </c>
      <c r="D181" s="322">
        <f t="shared" si="38"/>
        <v>1.4757468527630804E-7</v>
      </c>
      <c r="E181" s="74">
        <v>1.3124332852993696</v>
      </c>
      <c r="F181" s="365">
        <f t="shared" si="39"/>
        <v>3.9372998558981096E-5</v>
      </c>
      <c r="G181" s="57"/>
      <c r="H181" s="42"/>
      <c r="I181" s="69">
        <f t="shared" si="40"/>
        <v>1.3998316890814074E-3</v>
      </c>
      <c r="J181" s="57">
        <v>5.6643793606949537E-2</v>
      </c>
      <c r="K181" s="114">
        <f t="shared" si="41"/>
        <v>0.37347578261016773</v>
      </c>
      <c r="L181" s="16">
        <v>1.3124332852993699</v>
      </c>
      <c r="M181" s="41">
        <f t="shared" si="42"/>
        <v>0.18743780714962457</v>
      </c>
      <c r="N181" s="57"/>
      <c r="O181" s="28">
        <f t="shared" si="43"/>
        <v>9.3322112605427187E-4</v>
      </c>
      <c r="P181" s="57">
        <v>4.9191561758769346E-3</v>
      </c>
      <c r="Q181" s="53">
        <f t="shared" si="44"/>
        <v>0.24898385507344517</v>
      </c>
      <c r="R181" s="16">
        <v>1.3124332852993699</v>
      </c>
      <c r="S181" s="100">
        <f t="shared" si="45"/>
        <v>0.12495853809974972</v>
      </c>
      <c r="T181" s="16"/>
    </row>
    <row r="183" spans="2:20" x14ac:dyDescent="0.35">
      <c r="C183" s="5" t="s">
        <v>86</v>
      </c>
    </row>
    <row r="184" spans="2:20" ht="15" thickBot="1" x14ac:dyDescent="0.4">
      <c r="B184" s="5" t="s">
        <v>30</v>
      </c>
      <c r="C184" s="293">
        <v>2016</v>
      </c>
      <c r="D184" s="40" t="s">
        <v>0</v>
      </c>
      <c r="E184" s="39">
        <v>3.0000000000000001E-3</v>
      </c>
      <c r="F184" s="5" t="s">
        <v>84</v>
      </c>
      <c r="H184" s="5"/>
      <c r="I184" s="5" t="s">
        <v>87</v>
      </c>
      <c r="K184" s="5"/>
      <c r="L184" s="5"/>
      <c r="M184" s="5"/>
      <c r="N184" s="5"/>
      <c r="O184" s="5"/>
      <c r="P184" s="5"/>
      <c r="Q184" s="5"/>
      <c r="R184" s="5"/>
      <c r="S184" s="5"/>
      <c r="T184" s="5"/>
    </row>
    <row r="185" spans="2:20" x14ac:dyDescent="0.35">
      <c r="B185" s="98"/>
      <c r="C185" s="58"/>
      <c r="D185" s="58"/>
      <c r="E185" s="58"/>
      <c r="F185" s="95"/>
      <c r="G185" s="58"/>
      <c r="H185" s="58"/>
      <c r="I185" s="98" t="s">
        <v>33</v>
      </c>
      <c r="J185" s="58"/>
      <c r="K185" s="12">
        <f>$R$4*1000*0.33</f>
        <v>28.456744186046514</v>
      </c>
      <c r="L185" s="18" t="s">
        <v>34</v>
      </c>
      <c r="M185" s="58"/>
      <c r="N185" s="95"/>
      <c r="O185" s="98" t="s">
        <v>35</v>
      </c>
      <c r="P185" s="58"/>
      <c r="Q185" s="12">
        <f>$R$5*1000*0.33</f>
        <v>18.971162790697679</v>
      </c>
      <c r="R185" s="18" t="s">
        <v>34</v>
      </c>
      <c r="S185" s="58"/>
      <c r="T185" s="95"/>
    </row>
    <row r="186" spans="2:20" x14ac:dyDescent="0.35">
      <c r="B186" s="37" t="s">
        <v>36</v>
      </c>
      <c r="C186" s="5"/>
      <c r="D186" s="5"/>
      <c r="E186" s="5"/>
      <c r="F186" s="19"/>
      <c r="G186" s="5"/>
      <c r="H186" s="5"/>
      <c r="I186" s="37" t="s">
        <v>37</v>
      </c>
      <c r="J186" s="5"/>
      <c r="K186" s="5"/>
      <c r="L186" s="19"/>
      <c r="M186" s="5"/>
      <c r="N186" s="19"/>
      <c r="O186" s="59" t="s">
        <v>37</v>
      </c>
      <c r="P186" s="63"/>
      <c r="Q186" s="63"/>
      <c r="R186" s="48"/>
      <c r="S186" s="63"/>
      <c r="T186" s="48"/>
    </row>
    <row r="187" spans="2:20" x14ac:dyDescent="0.35">
      <c r="B187" s="43" t="s">
        <v>38</v>
      </c>
      <c r="C187" s="4" t="s">
        <v>39</v>
      </c>
      <c r="D187" s="45"/>
      <c r="E187" s="4" t="s">
        <v>41</v>
      </c>
      <c r="F187" s="65"/>
      <c r="G187" s="112"/>
      <c r="H187" s="112"/>
      <c r="I187" s="77" t="s">
        <v>39</v>
      </c>
      <c r="J187" s="112"/>
      <c r="K187" s="112" t="s">
        <v>41</v>
      </c>
      <c r="L187" s="65"/>
      <c r="M187" s="112" t="s">
        <v>136</v>
      </c>
      <c r="N187" s="65"/>
      <c r="O187" s="77" t="s">
        <v>39</v>
      </c>
      <c r="P187" s="112"/>
      <c r="Q187" s="112" t="s">
        <v>41</v>
      </c>
      <c r="R187" s="65"/>
      <c r="S187" s="5" t="s">
        <v>136</v>
      </c>
      <c r="T187" s="19"/>
    </row>
    <row r="188" spans="2:20" x14ac:dyDescent="0.35">
      <c r="B188" s="108"/>
      <c r="C188" s="64" t="s">
        <v>42</v>
      </c>
      <c r="D188" s="62" t="s">
        <v>43</v>
      </c>
      <c r="E188" s="64" t="s">
        <v>42</v>
      </c>
      <c r="F188" s="48" t="s">
        <v>43</v>
      </c>
      <c r="G188" s="63"/>
      <c r="H188" s="63"/>
      <c r="I188" s="59" t="s">
        <v>44</v>
      </c>
      <c r="J188" s="63" t="s">
        <v>45</v>
      </c>
      <c r="K188" s="63" t="s">
        <v>44</v>
      </c>
      <c r="L188" s="48" t="s">
        <v>45</v>
      </c>
      <c r="M188" s="63" t="s">
        <v>44</v>
      </c>
      <c r="N188" s="48"/>
      <c r="O188" s="59" t="s">
        <v>44</v>
      </c>
      <c r="P188" s="63" t="s">
        <v>45</v>
      </c>
      <c r="Q188" s="63" t="s">
        <v>44</v>
      </c>
      <c r="R188" s="48" t="s">
        <v>45</v>
      </c>
      <c r="S188" s="63" t="s">
        <v>44</v>
      </c>
      <c r="T188" s="48"/>
    </row>
    <row r="189" spans="2:20" x14ac:dyDescent="0.35">
      <c r="B189" s="37" t="s">
        <v>47</v>
      </c>
      <c r="C189" s="85">
        <v>4.8718080495356031E-2</v>
      </c>
      <c r="D189" s="320">
        <f>C189*$E$184/100</f>
        <v>1.461542414860681E-6</v>
      </c>
      <c r="E189" s="85">
        <v>9.3743517647058852</v>
      </c>
      <c r="F189" s="363">
        <f>E189*$E$184/100</f>
        <v>2.8123055294117656E-4</v>
      </c>
      <c r="G189" s="35"/>
      <c r="H189" s="82"/>
      <c r="I189" s="113">
        <f>(D189*$K$185)/($E$184)</f>
        <v>1.3863579538915687E-2</v>
      </c>
      <c r="J189" s="35">
        <f>(I189*100)/$K$185</f>
        <v>4.8718080495356024E-2</v>
      </c>
      <c r="K189" s="71">
        <f>(F189*$K$185)/($E$184)</f>
        <v>2.6676353007824907</v>
      </c>
      <c r="L189" s="17">
        <f>(K189*100)/$K$185</f>
        <v>9.3743517647058852</v>
      </c>
      <c r="M189" s="22">
        <f>(I189+K189)/2</f>
        <v>1.3407494401607032</v>
      </c>
      <c r="N189" s="35"/>
      <c r="O189" s="103">
        <f>(D189*$Q$185)/($E$184)</f>
        <v>9.2423863592771272E-3</v>
      </c>
      <c r="P189" s="35">
        <f>(O189*100)/$Q$185</f>
        <v>4.8718080495356031E-2</v>
      </c>
      <c r="Q189" s="90">
        <f>(F189*$Q$185)/($E$184)</f>
        <v>1.7784235338549941</v>
      </c>
      <c r="R189" s="110">
        <f>(Q189*100)/$Q$185</f>
        <v>9.3743517647058834</v>
      </c>
      <c r="S189">
        <f>(O189+Q189)/2</f>
        <v>0.89383296010713564</v>
      </c>
      <c r="T189" s="17"/>
    </row>
    <row r="190" spans="2:20" x14ac:dyDescent="0.35">
      <c r="B190" s="37" t="s">
        <v>48</v>
      </c>
      <c r="C190" s="86"/>
      <c r="D190" s="321"/>
      <c r="E190" s="86"/>
      <c r="F190" s="364"/>
      <c r="G190" s="35"/>
      <c r="H190" s="82"/>
      <c r="I190" s="113"/>
      <c r="J190" s="35"/>
      <c r="K190" s="71"/>
      <c r="L190" s="17"/>
      <c r="M190" s="22"/>
      <c r="N190" s="35"/>
      <c r="O190" s="29"/>
      <c r="P190" s="35"/>
      <c r="Q190" s="55"/>
      <c r="R190" s="17"/>
      <c r="T190" s="17"/>
    </row>
    <row r="191" spans="2:20" x14ac:dyDescent="0.35">
      <c r="B191" s="37" t="s">
        <v>49</v>
      </c>
      <c r="C191" s="86"/>
      <c r="D191" s="321"/>
      <c r="E191" s="86"/>
      <c r="F191" s="364"/>
      <c r="G191" s="35"/>
      <c r="H191" s="82"/>
      <c r="I191" s="113"/>
      <c r="J191" s="35"/>
      <c r="K191" s="71"/>
      <c r="L191" s="17"/>
      <c r="M191" s="22"/>
      <c r="N191" s="35"/>
      <c r="O191" s="29"/>
      <c r="P191" s="35"/>
      <c r="Q191" s="55"/>
      <c r="R191" s="17"/>
      <c r="T191" s="17"/>
    </row>
    <row r="192" spans="2:20" x14ac:dyDescent="0.35">
      <c r="B192" s="37" t="s">
        <v>50</v>
      </c>
      <c r="C192" s="86">
        <v>5.1833063063063053E-3</v>
      </c>
      <c r="D192" s="321">
        <f t="shared" ref="D192:D224" si="46">C192*$E$184/100</f>
        <v>1.5549918918918916E-7</v>
      </c>
      <c r="E192" s="86">
        <v>0.79173133783783756</v>
      </c>
      <c r="F192" s="364">
        <f t="shared" ref="F192:F224" si="47">E192*$E$184/100</f>
        <v>2.3751940135135126E-5</v>
      </c>
      <c r="G192" s="35"/>
      <c r="H192" s="82"/>
      <c r="I192" s="113">
        <f t="shared" ref="I192:I224" si="48">(D192*$K$185)/($E$184)</f>
        <v>1.4750002159648018E-3</v>
      </c>
      <c r="J192" s="35">
        <v>5.1833063063063053E-3</v>
      </c>
      <c r="K192" s="71">
        <f t="shared" ref="K192:K224" si="49">(F192*$K$185)/($E$184)</f>
        <v>0.22530096144927711</v>
      </c>
      <c r="L192" s="17">
        <v>0.79173133783783745</v>
      </c>
      <c r="M192" s="22">
        <f t="shared" ref="M192:M224" si="50">(I192+K192)/2</f>
        <v>0.11338798083262096</v>
      </c>
      <c r="N192" s="35"/>
      <c r="O192" s="29">
        <f t="shared" ref="O192:O224" si="51">(D192*$Q$185)/($E$184)</f>
        <v>9.8333347730986814E-4</v>
      </c>
      <c r="P192" s="35">
        <v>5.1833063063063053E-3</v>
      </c>
      <c r="Q192" s="55">
        <f t="shared" ref="Q192:Q224" si="52">(F192*$Q$185)/($E$184)</f>
        <v>0.15020064096618477</v>
      </c>
      <c r="R192" s="17">
        <v>0.79173133783783745</v>
      </c>
      <c r="S192">
        <f t="shared" ref="S192:S224" si="53">(O192+Q192)/2</f>
        <v>7.5591987221747314E-2</v>
      </c>
      <c r="T192" s="17"/>
    </row>
    <row r="193" spans="2:25" x14ac:dyDescent="0.35">
      <c r="B193" s="37" t="s">
        <v>51</v>
      </c>
      <c r="C193" s="86">
        <v>9.9300757575757556E-3</v>
      </c>
      <c r="D193" s="321">
        <f t="shared" si="46"/>
        <v>2.9790227272727268E-7</v>
      </c>
      <c r="E193" s="86">
        <v>1.9118151363636364</v>
      </c>
      <c r="F193" s="364">
        <f t="shared" si="47"/>
        <v>5.7354454090909094E-5</v>
      </c>
      <c r="G193" s="35"/>
      <c r="H193" s="82"/>
      <c r="I193" s="113">
        <f t="shared" si="48"/>
        <v>2.8257762558139532E-3</v>
      </c>
      <c r="J193" s="35">
        <v>9.9300757575757556E-3</v>
      </c>
      <c r="K193" s="71">
        <f t="shared" si="49"/>
        <v>0.54404034266511636</v>
      </c>
      <c r="L193" s="17">
        <v>1.9118151363636364</v>
      </c>
      <c r="M193" s="22">
        <f t="shared" si="50"/>
        <v>0.27343305946046514</v>
      </c>
      <c r="N193" s="35"/>
      <c r="O193" s="29">
        <f t="shared" si="51"/>
        <v>1.8838508372093026E-3</v>
      </c>
      <c r="P193" s="35">
        <v>9.9300757575757539E-3</v>
      </c>
      <c r="Q193" s="55">
        <f t="shared" si="52"/>
        <v>0.36269356177674428</v>
      </c>
      <c r="R193" s="17">
        <v>1.9118151363636366</v>
      </c>
      <c r="S193">
        <f t="shared" si="53"/>
        <v>0.1822887063069768</v>
      </c>
      <c r="T193" s="17"/>
    </row>
    <row r="194" spans="2:25" x14ac:dyDescent="0.35">
      <c r="B194" s="37" t="s">
        <v>52</v>
      </c>
      <c r="C194" s="86">
        <v>1.6966073999999998E-2</v>
      </c>
      <c r="D194" s="321">
        <f t="shared" si="46"/>
        <v>5.089822199999999E-7</v>
      </c>
      <c r="E194" s="86">
        <v>1.7718529996666661</v>
      </c>
      <c r="F194" s="364">
        <f t="shared" si="47"/>
        <v>5.3155589989999986E-5</v>
      </c>
      <c r="G194" s="35"/>
      <c r="H194" s="82"/>
      <c r="I194" s="113">
        <f t="shared" si="48"/>
        <v>4.8279922765953479E-3</v>
      </c>
      <c r="J194" s="35">
        <v>1.6966073999999998E-2</v>
      </c>
      <c r="K194" s="71">
        <f t="shared" si="49"/>
        <v>0.50421167546793477</v>
      </c>
      <c r="L194" s="17">
        <v>1.7718529996666661</v>
      </c>
      <c r="M194" s="22">
        <f t="shared" si="50"/>
        <v>0.25451983387226507</v>
      </c>
      <c r="N194" s="35"/>
      <c r="O194" s="29">
        <f t="shared" si="51"/>
        <v>3.2186615177302331E-3</v>
      </c>
      <c r="P194" s="35">
        <v>1.6966073999999994E-2</v>
      </c>
      <c r="Q194" s="55">
        <f t="shared" si="52"/>
        <v>0.33614111697862326</v>
      </c>
      <c r="R194" s="17">
        <v>1.7718529996666663</v>
      </c>
      <c r="S194">
        <f t="shared" si="53"/>
        <v>0.16967988924817676</v>
      </c>
      <c r="T194" s="17"/>
    </row>
    <row r="195" spans="2:25" x14ac:dyDescent="0.35">
      <c r="B195" s="37" t="s">
        <v>53</v>
      </c>
      <c r="C195" s="86">
        <v>1.7664880000000001E-2</v>
      </c>
      <c r="D195" s="321">
        <f t="shared" si="46"/>
        <v>5.2994640000000007E-7</v>
      </c>
      <c r="E195" s="86">
        <v>2.3452077463333332</v>
      </c>
      <c r="F195" s="364">
        <f t="shared" si="47"/>
        <v>7.035623239E-5</v>
      </c>
      <c r="G195" s="35"/>
      <c r="H195" s="82"/>
      <c r="I195" s="113">
        <f t="shared" si="48"/>
        <v>5.0268497123720935E-3</v>
      </c>
      <c r="J195" s="35">
        <v>1.7664880000000004E-2</v>
      </c>
      <c r="K195" s="71">
        <f t="shared" si="49"/>
        <v>0.66736976900542322</v>
      </c>
      <c r="L195" s="17">
        <v>2.3452077463333332</v>
      </c>
      <c r="M195" s="22">
        <f t="shared" si="50"/>
        <v>0.33619830935889766</v>
      </c>
      <c r="N195" s="35"/>
      <c r="O195" s="29">
        <f t="shared" si="51"/>
        <v>3.3512331415813967E-3</v>
      </c>
      <c r="P195" s="35">
        <v>1.7664880000000004E-2</v>
      </c>
      <c r="Q195" s="55">
        <f t="shared" si="52"/>
        <v>0.44491317933694896</v>
      </c>
      <c r="R195" s="17">
        <v>2.3452077463333332</v>
      </c>
      <c r="S195">
        <f t="shared" si="53"/>
        <v>0.22413220623926519</v>
      </c>
      <c r="T195" s="17"/>
    </row>
    <row r="196" spans="2:25" x14ac:dyDescent="0.35">
      <c r="B196" s="37" t="s">
        <v>54</v>
      </c>
      <c r="C196" s="86"/>
      <c r="D196" s="321"/>
      <c r="E196" s="86"/>
      <c r="F196" s="364"/>
      <c r="G196" s="35"/>
      <c r="H196" s="82"/>
      <c r="I196" s="113"/>
      <c r="J196" s="35"/>
      <c r="K196" s="71"/>
      <c r="L196" s="17"/>
      <c r="M196" s="22"/>
      <c r="N196" s="35"/>
      <c r="O196" s="29"/>
      <c r="P196" s="35"/>
      <c r="Q196" s="55"/>
      <c r="R196" s="17"/>
      <c r="T196" s="17"/>
    </row>
    <row r="197" spans="2:25" x14ac:dyDescent="0.35">
      <c r="B197" s="37" t="s">
        <v>55</v>
      </c>
      <c r="C197" s="86"/>
      <c r="D197" s="321"/>
      <c r="E197" s="86"/>
      <c r="F197" s="364"/>
      <c r="G197" s="35"/>
      <c r="H197" s="82"/>
      <c r="I197" s="113"/>
      <c r="J197" s="35"/>
      <c r="K197" s="71"/>
      <c r="L197" s="17"/>
      <c r="M197" s="22"/>
      <c r="N197" s="35"/>
      <c r="O197" s="29"/>
      <c r="P197" s="35"/>
      <c r="Q197" s="55"/>
      <c r="R197" s="17"/>
      <c r="T197" s="17"/>
    </row>
    <row r="198" spans="2:25" x14ac:dyDescent="0.35">
      <c r="B198" s="37" t="s">
        <v>56</v>
      </c>
      <c r="C198" s="86">
        <v>3.1091249956766102E-3</v>
      </c>
      <c r="D198" s="321">
        <f t="shared" si="46"/>
        <v>9.3273749870298317E-8</v>
      </c>
      <c r="E198" s="86">
        <v>0.79993196610203188</v>
      </c>
      <c r="F198" s="364">
        <f t="shared" si="47"/>
        <v>2.3997958983060958E-5</v>
      </c>
      <c r="G198" s="35"/>
      <c r="H198" s="82"/>
      <c r="I198" s="113">
        <f t="shared" si="48"/>
        <v>8.8475574644412286E-4</v>
      </c>
      <c r="J198" s="35">
        <v>3.1091249956766102E-3</v>
      </c>
      <c r="K198" s="71">
        <f t="shared" si="49"/>
        <v>0.22763459325606752</v>
      </c>
      <c r="L198" s="17">
        <v>0.79993196610203199</v>
      </c>
      <c r="M198" s="22">
        <f t="shared" si="50"/>
        <v>0.11425967450125582</v>
      </c>
      <c r="N198" s="35"/>
      <c r="O198" s="29">
        <f t="shared" si="51"/>
        <v>5.898371642960819E-4</v>
      </c>
      <c r="P198" s="35">
        <v>3.109124995676611E-3</v>
      </c>
      <c r="Q198" s="55">
        <f t="shared" si="52"/>
        <v>0.15175639550404504</v>
      </c>
      <c r="R198" s="17">
        <v>0.79993196610203199</v>
      </c>
      <c r="S198">
        <f t="shared" si="53"/>
        <v>7.6173116334170565E-2</v>
      </c>
      <c r="T198" s="17"/>
    </row>
    <row r="199" spans="2:25" x14ac:dyDescent="0.35">
      <c r="B199" s="400" t="s">
        <v>57</v>
      </c>
      <c r="C199" s="86">
        <v>9.2607277777777795E-3</v>
      </c>
      <c r="D199" s="321">
        <f t="shared" si="46"/>
        <v>2.7782183333333342E-7</v>
      </c>
      <c r="E199" s="86">
        <v>0.80410203888888898</v>
      </c>
      <c r="F199" s="364">
        <f t="shared" si="47"/>
        <v>2.4123061166666671E-5</v>
      </c>
      <c r="G199" s="35"/>
      <c r="H199" s="82"/>
      <c r="I199" s="113">
        <f t="shared" si="48"/>
        <v>2.635301613488373E-3</v>
      </c>
      <c r="J199" s="35">
        <v>9.2607277777777813E-3</v>
      </c>
      <c r="K199" s="71">
        <f t="shared" si="49"/>
        <v>0.2288212602013954</v>
      </c>
      <c r="L199" s="17">
        <v>0.80410203888888887</v>
      </c>
      <c r="M199" s="22">
        <f t="shared" si="50"/>
        <v>0.11572828090744189</v>
      </c>
      <c r="N199" s="35"/>
      <c r="O199" s="29">
        <f t="shared" si="51"/>
        <v>1.7568677423255824E-3</v>
      </c>
      <c r="P199" s="35">
        <v>9.2607277777777795E-3</v>
      </c>
      <c r="Q199" s="55">
        <f t="shared" si="52"/>
        <v>0.15254750680093029</v>
      </c>
      <c r="R199" s="17">
        <v>0.80410203888888887</v>
      </c>
      <c r="S199">
        <f t="shared" si="53"/>
        <v>7.7152187271627939E-2</v>
      </c>
      <c r="T199" s="17"/>
      <c r="U199" s="15"/>
      <c r="V199" s="15"/>
      <c r="W199" s="15"/>
      <c r="X199" s="15"/>
      <c r="Y199" s="15"/>
    </row>
    <row r="200" spans="2:25" x14ac:dyDescent="0.35">
      <c r="B200" s="400" t="s">
        <v>58</v>
      </c>
      <c r="C200" s="86"/>
      <c r="D200" s="321"/>
      <c r="E200" s="86"/>
      <c r="F200" s="364"/>
      <c r="G200" s="35"/>
      <c r="H200" s="82"/>
      <c r="I200" s="113"/>
      <c r="J200" s="35"/>
      <c r="K200" s="71"/>
      <c r="L200" s="17"/>
      <c r="M200" s="22"/>
      <c r="N200" s="35"/>
      <c r="O200" s="29"/>
      <c r="P200" s="35"/>
      <c r="Q200" s="55"/>
      <c r="R200" s="17"/>
      <c r="T200" s="17"/>
      <c r="U200" s="15"/>
      <c r="V200" s="15"/>
      <c r="W200" s="15"/>
      <c r="X200" s="15"/>
      <c r="Y200" s="15"/>
    </row>
    <row r="201" spans="2:25" x14ac:dyDescent="0.35">
      <c r="B201" s="400" t="s">
        <v>59</v>
      </c>
      <c r="C201" s="86">
        <v>1.3988863636363638E-2</v>
      </c>
      <c r="D201" s="321">
        <f t="shared" si="46"/>
        <v>4.1966590909090917E-7</v>
      </c>
      <c r="E201" s="86">
        <v>2.8260920454545451</v>
      </c>
      <c r="F201" s="364">
        <f t="shared" si="47"/>
        <v>8.4782761363636351E-5</v>
      </c>
      <c r="G201" s="35"/>
      <c r="H201" s="82"/>
      <c r="I201" s="113">
        <f t="shared" si="48"/>
        <v>3.9807751395348843E-3</v>
      </c>
      <c r="J201" s="35">
        <v>1.398886363636364E-2</v>
      </c>
      <c r="K201" s="71">
        <f t="shared" si="49"/>
        <v>0.80421378383720921</v>
      </c>
      <c r="L201" s="17">
        <v>2.8260920454545451</v>
      </c>
      <c r="M201" s="22">
        <f t="shared" si="50"/>
        <v>0.40409727948837204</v>
      </c>
      <c r="N201" s="35"/>
      <c r="O201" s="29">
        <f t="shared" si="51"/>
        <v>2.6538500930232572E-3</v>
      </c>
      <c r="P201" s="35">
        <v>1.3988863636363638E-2</v>
      </c>
      <c r="Q201" s="55">
        <f t="shared" si="52"/>
        <v>0.53614252255813954</v>
      </c>
      <c r="R201" s="17">
        <v>2.8260920454545451</v>
      </c>
      <c r="S201">
        <f t="shared" si="53"/>
        <v>0.26939818632558138</v>
      </c>
      <c r="T201" s="17"/>
      <c r="U201" s="15"/>
      <c r="V201" s="15"/>
      <c r="W201" s="15"/>
      <c r="X201" s="15"/>
      <c r="Y201" s="15"/>
    </row>
    <row r="202" spans="2:25" x14ac:dyDescent="0.35">
      <c r="B202" s="400" t="s">
        <v>60</v>
      </c>
      <c r="C202" s="86">
        <v>1.8129433962264151E-2</v>
      </c>
      <c r="D202" s="321">
        <f t="shared" si="46"/>
        <v>5.438830188679246E-7</v>
      </c>
      <c r="E202" s="86">
        <v>3.8502213836477988</v>
      </c>
      <c r="F202" s="364">
        <f t="shared" si="47"/>
        <v>1.1550664150943397E-4</v>
      </c>
      <c r="G202" s="35"/>
      <c r="H202" s="82"/>
      <c r="I202" s="113">
        <f t="shared" si="48"/>
        <v>5.1590466450197455E-3</v>
      </c>
      <c r="J202" s="35">
        <v>1.8129433962264151E-2</v>
      </c>
      <c r="K202" s="71">
        <f t="shared" si="49"/>
        <v>1.0956476497411147</v>
      </c>
      <c r="L202" s="17">
        <v>3.8502213836477988</v>
      </c>
      <c r="M202" s="22">
        <f t="shared" si="50"/>
        <v>0.55040334819306724</v>
      </c>
      <c r="N202" s="35"/>
      <c r="O202" s="29">
        <f t="shared" si="51"/>
        <v>3.4393644300131647E-3</v>
      </c>
      <c r="P202" s="35">
        <v>1.8129433962264151E-2</v>
      </c>
      <c r="Q202" s="55">
        <f t="shared" si="52"/>
        <v>0.73043176649407648</v>
      </c>
      <c r="R202" s="17">
        <v>3.8502213836477992</v>
      </c>
      <c r="S202">
        <f t="shared" si="53"/>
        <v>0.36693556546204481</v>
      </c>
      <c r="T202" s="17"/>
      <c r="U202" s="15"/>
      <c r="V202" s="15"/>
      <c r="W202" s="15"/>
      <c r="X202" s="15"/>
      <c r="Y202" s="15"/>
    </row>
    <row r="203" spans="2:25" x14ac:dyDescent="0.35">
      <c r="B203" s="400" t="s">
        <v>61</v>
      </c>
      <c r="C203" s="86"/>
      <c r="D203" s="321"/>
      <c r="E203" s="86"/>
      <c r="F203" s="364"/>
      <c r="G203" s="35"/>
      <c r="H203" s="82"/>
      <c r="I203" s="113"/>
      <c r="J203" s="35"/>
      <c r="K203" s="71"/>
      <c r="L203" s="17"/>
      <c r="M203" s="22"/>
      <c r="N203" s="35"/>
      <c r="O203" s="29"/>
      <c r="P203" s="35"/>
      <c r="Q203" s="55"/>
      <c r="R203" s="17"/>
      <c r="T203" s="17"/>
      <c r="U203" s="15"/>
      <c r="V203" s="15"/>
      <c r="W203" s="15"/>
      <c r="X203" s="15"/>
      <c r="Y203" s="15"/>
    </row>
    <row r="204" spans="2:25" x14ac:dyDescent="0.35">
      <c r="B204" s="400" t="s">
        <v>62</v>
      </c>
      <c r="C204" s="86"/>
      <c r="D204" s="321"/>
      <c r="E204" s="86"/>
      <c r="F204" s="364"/>
      <c r="G204" s="35"/>
      <c r="H204" s="82"/>
      <c r="I204" s="113"/>
      <c r="J204" s="35"/>
      <c r="K204" s="71"/>
      <c r="L204" s="17"/>
      <c r="M204" s="22"/>
      <c r="N204" s="35"/>
      <c r="O204" s="29"/>
      <c r="P204" s="35"/>
      <c r="Q204" s="55"/>
      <c r="R204" s="17"/>
      <c r="T204" s="17"/>
      <c r="U204" s="15"/>
      <c r="V204" s="15"/>
      <c r="W204" s="15"/>
      <c r="X204" s="15"/>
      <c r="Y204" s="15"/>
    </row>
    <row r="205" spans="2:25" x14ac:dyDescent="0.35">
      <c r="B205" s="400" t="s">
        <v>63</v>
      </c>
      <c r="C205" s="86"/>
      <c r="D205" s="321"/>
      <c r="E205" s="86"/>
      <c r="F205" s="364"/>
      <c r="G205" s="35"/>
      <c r="H205" s="82"/>
      <c r="I205" s="113"/>
      <c r="J205" s="35"/>
      <c r="K205" s="71"/>
      <c r="L205" s="17"/>
      <c r="M205" s="22"/>
      <c r="N205" s="35"/>
      <c r="O205" s="29"/>
      <c r="P205" s="35"/>
      <c r="Q205" s="55"/>
      <c r="R205" s="17"/>
      <c r="T205" s="17"/>
      <c r="U205" s="15"/>
      <c r="V205" s="15"/>
      <c r="W205" s="15"/>
      <c r="X205" s="15"/>
      <c r="Y205" s="15"/>
    </row>
    <row r="206" spans="2:25" x14ac:dyDescent="0.35">
      <c r="B206" s="400" t="s">
        <v>64</v>
      </c>
      <c r="C206" s="86"/>
      <c r="D206" s="321"/>
      <c r="E206" s="86"/>
      <c r="F206" s="364"/>
      <c r="G206" s="35"/>
      <c r="H206" s="82"/>
      <c r="I206" s="113"/>
      <c r="J206" s="35"/>
      <c r="K206" s="71"/>
      <c r="L206" s="17"/>
      <c r="M206" s="22"/>
      <c r="N206" s="35"/>
      <c r="O206" s="29"/>
      <c r="P206" s="35"/>
      <c r="Q206" s="55"/>
      <c r="R206" s="17"/>
      <c r="T206" s="17"/>
      <c r="U206" s="15"/>
      <c r="V206" s="15"/>
      <c r="W206" s="15"/>
      <c r="X206" s="15"/>
      <c r="Y206" s="15"/>
    </row>
    <row r="207" spans="2:25" x14ac:dyDescent="0.35">
      <c r="B207" s="400" t="s">
        <v>65</v>
      </c>
      <c r="C207" s="86"/>
      <c r="D207" s="321"/>
      <c r="E207" s="86"/>
      <c r="F207" s="364"/>
      <c r="G207" s="35"/>
      <c r="H207" s="82"/>
      <c r="I207" s="113"/>
      <c r="J207" s="35"/>
      <c r="K207" s="71"/>
      <c r="L207" s="17"/>
      <c r="M207" s="22"/>
      <c r="N207" s="35"/>
      <c r="O207" s="29"/>
      <c r="P207" s="35"/>
      <c r="Q207" s="55"/>
      <c r="R207" s="17"/>
      <c r="T207" s="17"/>
      <c r="U207" s="15"/>
      <c r="V207" s="15"/>
      <c r="W207" s="15"/>
      <c r="X207" s="15"/>
      <c r="Y207" s="15"/>
    </row>
    <row r="208" spans="2:25" x14ac:dyDescent="0.35">
      <c r="B208" s="400" t="s">
        <v>66</v>
      </c>
      <c r="C208" s="86"/>
      <c r="D208" s="321"/>
      <c r="E208" s="86"/>
      <c r="F208" s="364"/>
      <c r="G208" s="35"/>
      <c r="H208" s="82"/>
      <c r="I208" s="113"/>
      <c r="J208" s="35"/>
      <c r="K208" s="71"/>
      <c r="L208" s="17"/>
      <c r="M208" s="22"/>
      <c r="N208" s="35"/>
      <c r="O208" s="29"/>
      <c r="P208" s="35"/>
      <c r="Q208" s="55"/>
      <c r="R208" s="17"/>
      <c r="T208" s="17"/>
      <c r="U208" s="15"/>
      <c r="V208" s="15"/>
      <c r="W208" s="15"/>
      <c r="X208" s="15"/>
      <c r="Y208" s="15"/>
    </row>
    <row r="209" spans="2:25" x14ac:dyDescent="0.35">
      <c r="B209" s="400" t="s">
        <v>67</v>
      </c>
      <c r="C209" s="86">
        <v>2.8738758865248227E-2</v>
      </c>
      <c r="D209" s="321">
        <f t="shared" si="46"/>
        <v>8.6216276595744688E-7</v>
      </c>
      <c r="E209" s="86">
        <v>2.6155366888297866</v>
      </c>
      <c r="F209" s="364">
        <f t="shared" si="47"/>
        <v>7.8466100664893593E-5</v>
      </c>
      <c r="G209" s="35"/>
      <c r="H209" s="82"/>
      <c r="I209" s="113">
        <f t="shared" si="48"/>
        <v>8.1781150925284516E-3</v>
      </c>
      <c r="J209" s="35">
        <v>2.8738758865248227E-2</v>
      </c>
      <c r="K209" s="71">
        <f t="shared" si="49"/>
        <v>0.74429658463248383</v>
      </c>
      <c r="L209" s="17">
        <v>2.6155366888297866</v>
      </c>
      <c r="M209" s="22">
        <f t="shared" si="50"/>
        <v>0.37623734986250612</v>
      </c>
      <c r="N209" s="35"/>
      <c r="O209" s="29">
        <f t="shared" si="51"/>
        <v>5.4520767283523031E-3</v>
      </c>
      <c r="P209" s="35">
        <v>2.8738758865248227E-2</v>
      </c>
      <c r="Q209" s="55">
        <f t="shared" si="52"/>
        <v>0.49619772308832261</v>
      </c>
      <c r="R209" s="17">
        <v>2.6155366888297862</v>
      </c>
      <c r="S209">
        <f t="shared" si="53"/>
        <v>0.25082489990833745</v>
      </c>
      <c r="T209" s="17"/>
      <c r="U209" s="15"/>
      <c r="V209" s="15"/>
      <c r="W209" s="15"/>
      <c r="X209" s="15"/>
      <c r="Y209" s="15"/>
    </row>
    <row r="210" spans="2:25" x14ac:dyDescent="0.35">
      <c r="B210" s="400" t="s">
        <v>68</v>
      </c>
      <c r="C210" s="86"/>
      <c r="D210" s="321"/>
      <c r="E210" s="86"/>
      <c r="F210" s="364"/>
      <c r="G210" s="35"/>
      <c r="H210" s="82"/>
      <c r="I210" s="113"/>
      <c r="J210" s="35"/>
      <c r="K210" s="71"/>
      <c r="L210" s="17"/>
      <c r="M210" s="22"/>
      <c r="N210" s="35"/>
      <c r="O210" s="29"/>
      <c r="P210" s="35"/>
      <c r="Q210" s="55"/>
      <c r="R210" s="17"/>
      <c r="T210" s="17"/>
      <c r="U210" s="15"/>
      <c r="V210" s="15"/>
      <c r="W210" s="15"/>
      <c r="X210" s="15"/>
      <c r="Y210" s="15"/>
    </row>
    <row r="211" spans="2:25" x14ac:dyDescent="0.35">
      <c r="B211" s="400" t="s">
        <v>69</v>
      </c>
      <c r="C211" s="86">
        <v>2.0122806595499424E-2</v>
      </c>
      <c r="D211" s="321">
        <f t="shared" si="46"/>
        <v>6.0368419786498273E-7</v>
      </c>
      <c r="E211" s="86">
        <v>1.3697541923520276</v>
      </c>
      <c r="F211" s="364">
        <f t="shared" si="47"/>
        <v>4.1092625770560823E-5</v>
      </c>
      <c r="G211" s="35"/>
      <c r="H211" s="82"/>
      <c r="I211" s="113">
        <f t="shared" si="48"/>
        <v>5.7262955959341676E-3</v>
      </c>
      <c r="J211" s="35">
        <v>2.0122806595499424E-2</v>
      </c>
      <c r="K211" s="71">
        <f t="shared" si="49"/>
        <v>0.38978744649526392</v>
      </c>
      <c r="L211" s="17">
        <v>1.3697541923520273</v>
      </c>
      <c r="M211" s="22">
        <f t="shared" si="50"/>
        <v>0.19775687104559905</v>
      </c>
      <c r="N211" s="35"/>
      <c r="O211" s="29">
        <f t="shared" si="51"/>
        <v>3.8175303972894452E-3</v>
      </c>
      <c r="P211" s="35">
        <v>2.0122806595499424E-2</v>
      </c>
      <c r="Q211" s="55">
        <f t="shared" si="52"/>
        <v>0.25985829766350932</v>
      </c>
      <c r="R211" s="17">
        <v>1.3697541923520276</v>
      </c>
      <c r="S211">
        <f t="shared" si="53"/>
        <v>0.13183791403039938</v>
      </c>
      <c r="T211" s="17"/>
      <c r="U211" s="15"/>
      <c r="V211" s="15"/>
      <c r="W211" s="15"/>
      <c r="X211" s="15"/>
      <c r="Y211" s="15"/>
    </row>
    <row r="212" spans="2:25" x14ac:dyDescent="0.35">
      <c r="B212" s="400" t="s">
        <v>70</v>
      </c>
      <c r="C212" s="86"/>
      <c r="D212" s="321"/>
      <c r="E212" s="86"/>
      <c r="F212" s="364"/>
      <c r="G212" s="35"/>
      <c r="H212" s="82"/>
      <c r="I212" s="113"/>
      <c r="J212" s="35"/>
      <c r="K212" s="71"/>
      <c r="L212" s="17"/>
      <c r="M212" s="22"/>
      <c r="N212" s="35"/>
      <c r="O212" s="29"/>
      <c r="P212" s="35"/>
      <c r="Q212" s="55"/>
      <c r="R212" s="17"/>
      <c r="T212" s="17"/>
      <c r="U212" s="15"/>
      <c r="V212" s="15"/>
      <c r="W212" s="15"/>
      <c r="X212" s="15"/>
      <c r="Y212" s="15"/>
    </row>
    <row r="213" spans="2:25" x14ac:dyDescent="0.35">
      <c r="B213" s="400" t="s">
        <v>71</v>
      </c>
      <c r="C213" s="86">
        <v>4.3790838095238097E-3</v>
      </c>
      <c r="D213" s="321">
        <f t="shared" si="46"/>
        <v>1.3137251428571428E-7</v>
      </c>
      <c r="E213" s="86">
        <v>1.2827089038095236</v>
      </c>
      <c r="F213" s="364">
        <f t="shared" si="47"/>
        <v>3.8481267114285707E-5</v>
      </c>
      <c r="G213" s="35"/>
      <c r="H213" s="82"/>
      <c r="I213" s="113">
        <f t="shared" si="48"/>
        <v>1.2461446773687707E-3</v>
      </c>
      <c r="J213" s="35">
        <v>4.3790838095238097E-3</v>
      </c>
      <c r="K213" s="71">
        <f t="shared" si="49"/>
        <v>0.36501719140871752</v>
      </c>
      <c r="L213" s="17">
        <v>1.2827089038095236</v>
      </c>
      <c r="M213" s="22">
        <f t="shared" si="50"/>
        <v>0.18313166804304315</v>
      </c>
      <c r="N213" s="35"/>
      <c r="O213" s="29">
        <f t="shared" si="51"/>
        <v>8.3076311824584735E-4</v>
      </c>
      <c r="P213" s="35">
        <v>4.3790838095238089E-3</v>
      </c>
      <c r="Q213" s="55">
        <f t="shared" si="52"/>
        <v>0.2433447942724784</v>
      </c>
      <c r="R213" s="17">
        <v>1.2827089038095234</v>
      </c>
      <c r="S213">
        <f t="shared" si="53"/>
        <v>0.12208777869536212</v>
      </c>
      <c r="T213" s="17"/>
      <c r="U213" s="15"/>
      <c r="V213" s="15"/>
      <c r="W213" s="15"/>
      <c r="X213" s="15"/>
      <c r="Y213" s="15"/>
    </row>
    <row r="214" spans="2:25" x14ac:dyDescent="0.35">
      <c r="B214" s="400" t="s">
        <v>72</v>
      </c>
      <c r="C214" s="86">
        <v>3.1013062378167641E-2</v>
      </c>
      <c r="D214" s="321">
        <f t="shared" si="46"/>
        <v>9.303918713450292E-7</v>
      </c>
      <c r="E214" s="86">
        <v>6.2948933255360604</v>
      </c>
      <c r="F214" s="364">
        <f t="shared" si="47"/>
        <v>1.8884679976608181E-4</v>
      </c>
      <c r="G214" s="35"/>
      <c r="H214" s="82"/>
      <c r="I214" s="113">
        <f t="shared" si="48"/>
        <v>8.8253078252141983E-3</v>
      </c>
      <c r="J214" s="35">
        <v>3.1013062378167641E-2</v>
      </c>
      <c r="K214" s="71">
        <f t="shared" si="49"/>
        <v>1.7913216904323128</v>
      </c>
      <c r="L214" s="17">
        <v>6.2948933255360613</v>
      </c>
      <c r="M214" s="22">
        <f t="shared" si="50"/>
        <v>0.90007349912876355</v>
      </c>
      <c r="N214" s="35"/>
      <c r="O214" s="29">
        <f t="shared" si="51"/>
        <v>5.8835385501428009E-3</v>
      </c>
      <c r="P214" s="35">
        <v>3.1013062378167641E-2</v>
      </c>
      <c r="Q214" s="55">
        <f t="shared" si="52"/>
        <v>1.1942144602882088</v>
      </c>
      <c r="R214" s="17">
        <v>6.2948933255360604</v>
      </c>
      <c r="S214">
        <f t="shared" si="53"/>
        <v>0.60004899941917578</v>
      </c>
      <c r="T214" s="17"/>
    </row>
    <row r="215" spans="2:25" x14ac:dyDescent="0.35">
      <c r="B215" s="37" t="s">
        <v>73</v>
      </c>
      <c r="C215" s="86">
        <v>1.1232668783068781E-2</v>
      </c>
      <c r="D215" s="321">
        <f t="shared" si="46"/>
        <v>3.3698006349206347E-7</v>
      </c>
      <c r="E215" s="86">
        <v>2.0799891126984127</v>
      </c>
      <c r="F215" s="364">
        <f t="shared" si="47"/>
        <v>6.2399673380952381E-5</v>
      </c>
      <c r="G215" s="35"/>
      <c r="H215" s="82"/>
      <c r="I215" s="113">
        <f t="shared" si="48"/>
        <v>3.1964518208637874E-3</v>
      </c>
      <c r="J215" s="35">
        <v>1.1232668783068783E-2</v>
      </c>
      <c r="K215" s="71">
        <f t="shared" si="49"/>
        <v>0.59189718089820598</v>
      </c>
      <c r="L215" s="17">
        <v>2.0799891126984127</v>
      </c>
      <c r="M215" s="22">
        <f t="shared" si="50"/>
        <v>0.29754681635953489</v>
      </c>
      <c r="N215" s="35"/>
      <c r="O215" s="29">
        <f t="shared" si="51"/>
        <v>2.1309678805758589E-3</v>
      </c>
      <c r="P215" s="35">
        <v>1.1232668783068781E-2</v>
      </c>
      <c r="Q215" s="55">
        <f t="shared" si="52"/>
        <v>0.39459812059880406</v>
      </c>
      <c r="R215" s="17">
        <v>2.0799891126984127</v>
      </c>
      <c r="S215">
        <f t="shared" si="53"/>
        <v>0.19836454423968997</v>
      </c>
      <c r="T215" s="17"/>
    </row>
    <row r="216" spans="2:25" x14ac:dyDescent="0.35">
      <c r="B216" s="37" t="s">
        <v>74</v>
      </c>
      <c r="C216" s="86"/>
      <c r="D216" s="321"/>
      <c r="E216" s="35"/>
      <c r="F216" s="364"/>
      <c r="H216" s="82"/>
      <c r="I216" s="113"/>
      <c r="J216" s="35"/>
      <c r="K216" s="71"/>
      <c r="L216" s="17"/>
      <c r="M216" s="22"/>
      <c r="N216" s="35"/>
      <c r="O216" s="29"/>
      <c r="P216" s="35"/>
      <c r="Q216" s="55"/>
      <c r="R216" s="17"/>
      <c r="T216" s="17"/>
    </row>
    <row r="217" spans="2:25" x14ac:dyDescent="0.35">
      <c r="B217" s="37" t="s">
        <v>75</v>
      </c>
      <c r="C217" s="86">
        <v>8.0103461411889596E-3</v>
      </c>
      <c r="D217" s="321">
        <f t="shared" si="46"/>
        <v>2.4031038423566879E-7</v>
      </c>
      <c r="E217" s="86">
        <v>1.627165903253716</v>
      </c>
      <c r="F217" s="364">
        <f t="shared" si="47"/>
        <v>4.8814977097611484E-5</v>
      </c>
      <c r="G217" s="35"/>
      <c r="H217" s="82"/>
      <c r="I217" s="113">
        <f t="shared" si="48"/>
        <v>2.2794837098149903E-3</v>
      </c>
      <c r="J217" s="35">
        <v>8.0103461411889596E-3</v>
      </c>
      <c r="K217" s="71">
        <f t="shared" si="49"/>
        <v>0.46303843857148314</v>
      </c>
      <c r="L217" s="17">
        <v>1.627165903253716</v>
      </c>
      <c r="M217" s="22">
        <f t="shared" si="50"/>
        <v>0.23265896114064907</v>
      </c>
      <c r="N217" s="35"/>
      <c r="O217" s="29">
        <f t="shared" si="51"/>
        <v>1.5196558065433273E-3</v>
      </c>
      <c r="P217" s="35">
        <v>8.0103461411889596E-3</v>
      </c>
      <c r="Q217" s="55">
        <f t="shared" si="52"/>
        <v>0.30869229238098878</v>
      </c>
      <c r="R217" s="17">
        <v>1.627165903253716</v>
      </c>
      <c r="S217">
        <f t="shared" si="53"/>
        <v>0.15510597409376606</v>
      </c>
      <c r="T217" s="17"/>
    </row>
    <row r="218" spans="2:25" x14ac:dyDescent="0.35">
      <c r="B218" s="37" t="s">
        <v>76</v>
      </c>
      <c r="C218" s="86">
        <v>1.5644261111111109E-2</v>
      </c>
      <c r="D218" s="321">
        <f t="shared" si="46"/>
        <v>4.6932783333333331E-7</v>
      </c>
      <c r="E218" s="86">
        <v>1.4403813055555557</v>
      </c>
      <c r="F218" s="364">
        <f t="shared" si="47"/>
        <v>4.3211439166666673E-5</v>
      </c>
      <c r="G218" s="35"/>
      <c r="H218" s="82"/>
      <c r="I218" s="113">
        <f t="shared" si="48"/>
        <v>4.4518473641860469E-3</v>
      </c>
      <c r="J218" s="35">
        <v>1.5644261111111109E-2</v>
      </c>
      <c r="K218" s="71">
        <f t="shared" si="49"/>
        <v>0.40988562342558149</v>
      </c>
      <c r="L218" s="17">
        <v>1.4403813055555557</v>
      </c>
      <c r="M218" s="22">
        <f t="shared" si="50"/>
        <v>0.20716873539488376</v>
      </c>
      <c r="N218" s="35"/>
      <c r="O218" s="29">
        <f t="shared" si="51"/>
        <v>2.9678982427906982E-3</v>
      </c>
      <c r="P218" s="35">
        <v>1.5644261111111109E-2</v>
      </c>
      <c r="Q218" s="55">
        <f t="shared" si="52"/>
        <v>0.27325708228372103</v>
      </c>
      <c r="R218" s="17">
        <v>1.4403813055555559</v>
      </c>
      <c r="S218">
        <f t="shared" si="53"/>
        <v>0.13811249026325587</v>
      </c>
      <c r="T218" s="17"/>
    </row>
    <row r="219" spans="2:25" x14ac:dyDescent="0.35">
      <c r="B219" s="37" t="s">
        <v>77</v>
      </c>
      <c r="C219" s="86"/>
      <c r="D219" s="321"/>
      <c r="E219" s="86"/>
      <c r="F219" s="364"/>
      <c r="G219" s="35"/>
      <c r="H219" s="82"/>
      <c r="I219" s="113">
        <f t="shared" si="48"/>
        <v>0</v>
      </c>
      <c r="J219" s="35"/>
      <c r="K219" s="71">
        <f t="shared" si="49"/>
        <v>0</v>
      </c>
      <c r="L219" s="17"/>
      <c r="M219" s="22"/>
      <c r="N219" s="35"/>
      <c r="O219" s="29"/>
      <c r="P219" s="35"/>
      <c r="Q219" s="55"/>
      <c r="R219" s="17"/>
      <c r="T219" s="17"/>
    </row>
    <row r="220" spans="2:25" x14ac:dyDescent="0.35">
      <c r="B220" s="37" t="s">
        <v>78</v>
      </c>
      <c r="C220" s="86">
        <v>1.1040177777777778E-2</v>
      </c>
      <c r="D220" s="321">
        <f t="shared" si="46"/>
        <v>3.3120533333333338E-7</v>
      </c>
      <c r="E220" s="86">
        <v>1.686509077777778</v>
      </c>
      <c r="F220" s="364">
        <f t="shared" si="47"/>
        <v>5.059527233333334E-5</v>
      </c>
      <c r="G220" s="35"/>
      <c r="H220" s="82"/>
      <c r="I220" s="113">
        <f t="shared" si="48"/>
        <v>3.1416751479069775E-3</v>
      </c>
      <c r="J220" s="35">
        <v>1.1040177777777778E-2</v>
      </c>
      <c r="K220" s="71">
        <f t="shared" si="49"/>
        <v>0.47992557393767449</v>
      </c>
      <c r="L220" s="17">
        <v>1.686509077777778</v>
      </c>
      <c r="M220" s="22">
        <f t="shared" si="50"/>
        <v>0.24153362454279073</v>
      </c>
      <c r="N220" s="35"/>
      <c r="O220" s="29">
        <f t="shared" si="51"/>
        <v>2.0944500986046521E-3</v>
      </c>
      <c r="P220" s="35">
        <v>1.1040177777777778E-2</v>
      </c>
      <c r="Q220" s="55">
        <f t="shared" si="52"/>
        <v>0.31995038262511638</v>
      </c>
      <c r="R220" s="17">
        <v>1.6865090777777778</v>
      </c>
      <c r="S220">
        <f t="shared" si="53"/>
        <v>0.16102241636186052</v>
      </c>
      <c r="T220" s="17"/>
    </row>
    <row r="221" spans="2:25" x14ac:dyDescent="0.35">
      <c r="B221" s="37" t="s">
        <v>79</v>
      </c>
      <c r="C221" s="86">
        <v>4.7634561403508769E-3</v>
      </c>
      <c r="D221" s="321">
        <f t="shared" si="46"/>
        <v>1.4290368421052632E-7</v>
      </c>
      <c r="E221" s="86">
        <v>0.81943530263157893</v>
      </c>
      <c r="F221" s="364">
        <f t="shared" si="47"/>
        <v>2.458305907894737E-5</v>
      </c>
      <c r="G221" s="35"/>
      <c r="H221" s="82"/>
      <c r="I221" s="113">
        <f t="shared" si="48"/>
        <v>1.3555245282741738E-3</v>
      </c>
      <c r="J221" s="35">
        <v>4.7634561403508777E-3</v>
      </c>
      <c r="K221" s="71">
        <f t="shared" si="49"/>
        <v>0.23318460784002451</v>
      </c>
      <c r="L221" s="17">
        <v>0.81943530263157893</v>
      </c>
      <c r="M221" s="22">
        <f t="shared" si="50"/>
        <v>0.11727006618414934</v>
      </c>
      <c r="N221" s="35"/>
      <c r="O221" s="29">
        <f t="shared" si="51"/>
        <v>9.0368301884944941E-4</v>
      </c>
      <c r="P221" s="35">
        <v>4.7634561403508769E-3</v>
      </c>
      <c r="Q221" s="55">
        <f t="shared" si="52"/>
        <v>0.15545640522668305</v>
      </c>
      <c r="R221" s="17">
        <v>0.81943530263157904</v>
      </c>
      <c r="S221">
        <f t="shared" si="53"/>
        <v>7.8180044122766246E-2</v>
      </c>
      <c r="T221" s="17"/>
    </row>
    <row r="222" spans="2:25" x14ac:dyDescent="0.35">
      <c r="B222" s="37" t="s">
        <v>80</v>
      </c>
      <c r="C222" s="86">
        <v>1.104616858237548E-2</v>
      </c>
      <c r="D222" s="321">
        <f t="shared" si="46"/>
        <v>3.3138505747126443E-7</v>
      </c>
      <c r="E222" s="86">
        <v>2.0730217241379307</v>
      </c>
      <c r="F222" s="364">
        <f t="shared" si="47"/>
        <v>6.2190651724137926E-5</v>
      </c>
      <c r="G222" s="35"/>
      <c r="H222" s="82"/>
      <c r="I222" s="113">
        <f t="shared" si="48"/>
        <v>3.1433799358460313E-3</v>
      </c>
      <c r="J222" s="35">
        <v>1.1046168582375481E-2</v>
      </c>
      <c r="K222" s="71">
        <f t="shared" si="49"/>
        <v>0.58991448895910181</v>
      </c>
      <c r="L222" s="17">
        <v>2.0730217241379307</v>
      </c>
      <c r="M222" s="22">
        <f t="shared" si="50"/>
        <v>0.29652893444747391</v>
      </c>
      <c r="N222" s="35"/>
      <c r="O222" s="29">
        <f t="shared" si="51"/>
        <v>2.0955866238973543E-3</v>
      </c>
      <c r="P222" s="35">
        <v>1.104616858237548E-2</v>
      </c>
      <c r="Q222" s="55">
        <f t="shared" si="52"/>
        <v>0.3932763259727346</v>
      </c>
      <c r="R222" s="17">
        <v>2.0730217241379307</v>
      </c>
      <c r="S222">
        <f t="shared" si="53"/>
        <v>0.19768595629831598</v>
      </c>
      <c r="T222" s="17"/>
    </row>
    <row r="223" spans="2:25" x14ac:dyDescent="0.35">
      <c r="B223" s="37" t="s">
        <v>81</v>
      </c>
      <c r="C223" s="86">
        <v>9.5389269406392658E-3</v>
      </c>
      <c r="D223" s="321">
        <f t="shared" si="46"/>
        <v>2.86167808219178E-7</v>
      </c>
      <c r="E223" s="86">
        <v>2.3001865525114153</v>
      </c>
      <c r="F223" s="364">
        <f t="shared" si="47"/>
        <v>6.9005596575342465E-5</v>
      </c>
      <c r="G223" s="35"/>
      <c r="H223" s="82"/>
      <c r="I223" s="113">
        <f t="shared" si="48"/>
        <v>2.7144680375915894E-3</v>
      </c>
      <c r="J223" s="35">
        <v>9.5389269406392658E-3</v>
      </c>
      <c r="K223" s="71">
        <f t="shared" si="49"/>
        <v>0.654558203050016</v>
      </c>
      <c r="L223" s="17">
        <v>2.3001865525114153</v>
      </c>
      <c r="M223" s="22">
        <f t="shared" si="50"/>
        <v>0.32863633554380378</v>
      </c>
      <c r="N223" s="35"/>
      <c r="O223" s="29">
        <f t="shared" si="51"/>
        <v>1.8096453583943929E-3</v>
      </c>
      <c r="P223" s="35">
        <v>9.5389269406392658E-3</v>
      </c>
      <c r="Q223" s="55">
        <f t="shared" si="52"/>
        <v>0.4363721353666774</v>
      </c>
      <c r="R223" s="17">
        <v>2.3001865525114158</v>
      </c>
      <c r="S223">
        <f t="shared" si="53"/>
        <v>0.2190908903625359</v>
      </c>
      <c r="T223" s="17"/>
    </row>
    <row r="224" spans="2:25" ht="15" thickBot="1" x14ac:dyDescent="0.4">
      <c r="B224" s="107" t="s">
        <v>82</v>
      </c>
      <c r="C224" s="74">
        <v>6.374042978510742E-3</v>
      </c>
      <c r="D224" s="322">
        <f t="shared" si="46"/>
        <v>1.9122128935532228E-7</v>
      </c>
      <c r="E224" s="74">
        <v>1.1466434432783605</v>
      </c>
      <c r="F224" s="365">
        <f t="shared" si="47"/>
        <v>3.4399303298350818E-5</v>
      </c>
      <c r="G224" s="57"/>
      <c r="H224" s="42"/>
      <c r="I224" s="69">
        <f t="shared" si="48"/>
        <v>1.8138451047034617E-3</v>
      </c>
      <c r="J224" s="57">
        <v>6.3740429785107428E-3</v>
      </c>
      <c r="K224" s="114">
        <f t="shared" si="49"/>
        <v>0.32629739137979841</v>
      </c>
      <c r="L224" s="16">
        <v>1.1466434432783605</v>
      </c>
      <c r="M224" s="41">
        <f t="shared" si="50"/>
        <v>0.16405561824225093</v>
      </c>
      <c r="N224" s="57"/>
      <c r="O224" s="28">
        <f t="shared" si="51"/>
        <v>1.2092300698023082E-3</v>
      </c>
      <c r="P224" s="57">
        <v>6.3740429785107428E-3</v>
      </c>
      <c r="Q224" s="53">
        <f t="shared" si="52"/>
        <v>0.21753159425319898</v>
      </c>
      <c r="R224" s="16">
        <v>1.1466434432783603</v>
      </c>
      <c r="S224" s="100">
        <f t="shared" si="53"/>
        <v>0.10937041216150065</v>
      </c>
      <c r="T224" s="16"/>
    </row>
  </sheetData>
  <conditionalFormatting sqref="D17">
    <cfRule type="expression" dxfId="1" priority="2" stopIfTrue="1">
      <formula>$C17&gt;100</formula>
    </cfRule>
  </conditionalFormatting>
  <conditionalFormatting sqref="M17:N17">
    <cfRule type="expression" dxfId="0" priority="1" stopIfTrue="1">
      <formula>$C17&gt;100</formula>
    </cfRule>
  </conditionalFormatting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1:Y224"/>
  <sheetViews>
    <sheetView topLeftCell="A209" zoomScale="90" zoomScaleNormal="90" workbookViewId="0">
      <selection activeCell="H2" sqref="H2"/>
    </sheetView>
  </sheetViews>
  <sheetFormatPr baseColWidth="10" defaultColWidth="11.453125" defaultRowHeight="14.5" x14ac:dyDescent="0.35"/>
  <cols>
    <col min="1" max="1" width="8" customWidth="1"/>
    <col min="2" max="2" width="15.81640625" customWidth="1"/>
    <col min="4" max="4" width="13" bestFit="1" customWidth="1"/>
  </cols>
  <sheetData>
    <row r="1" spans="2:22" ht="19" thickBot="1" x14ac:dyDescent="0.5">
      <c r="B1" s="424" t="s">
        <v>150</v>
      </c>
    </row>
    <row r="2" spans="2:22" x14ac:dyDescent="0.35">
      <c r="B2" s="98"/>
      <c r="C2" s="97" t="s">
        <v>0</v>
      </c>
      <c r="D2" s="97" t="s">
        <v>1</v>
      </c>
      <c r="E2" s="97" t="s">
        <v>2</v>
      </c>
      <c r="F2" s="97" t="s">
        <v>1</v>
      </c>
      <c r="G2" s="96" t="s">
        <v>3</v>
      </c>
      <c r="H2" s="58" t="s">
        <v>152</v>
      </c>
      <c r="I2" s="97" t="s">
        <v>1</v>
      </c>
      <c r="J2" s="223" t="s">
        <v>3</v>
      </c>
      <c r="L2" t="s">
        <v>88</v>
      </c>
      <c r="P2" t="s">
        <v>5</v>
      </c>
    </row>
    <row r="3" spans="2:22" x14ac:dyDescent="0.35">
      <c r="B3" s="37" t="s">
        <v>6</v>
      </c>
      <c r="C3" s="22">
        <v>0.01</v>
      </c>
      <c r="D3" s="22">
        <v>505.2</v>
      </c>
      <c r="E3" s="22" t="s">
        <v>7</v>
      </c>
      <c r="F3" s="36">
        <v>298</v>
      </c>
      <c r="G3" s="2">
        <v>0.45</v>
      </c>
      <c r="H3" t="s">
        <v>8</v>
      </c>
      <c r="I3" s="22">
        <v>214.2</v>
      </c>
      <c r="J3" s="8">
        <v>0.09</v>
      </c>
      <c r="L3" s="20" t="s">
        <v>89</v>
      </c>
      <c r="N3" s="154">
        <f>(F5*G5)/D5</f>
        <v>0.17992217151092962</v>
      </c>
      <c r="R3" t="s">
        <v>10</v>
      </c>
      <c r="T3" t="s">
        <v>90</v>
      </c>
    </row>
    <row r="4" spans="2:22" x14ac:dyDescent="0.35">
      <c r="B4" s="37" t="s">
        <v>12</v>
      </c>
      <c r="C4" s="22">
        <v>0.01</v>
      </c>
      <c r="D4" s="22">
        <v>434.3</v>
      </c>
      <c r="E4" s="22" t="s">
        <v>13</v>
      </c>
      <c r="F4" s="36">
        <v>208.06</v>
      </c>
      <c r="G4" s="2">
        <v>0.36</v>
      </c>
      <c r="H4" t="s">
        <v>14</v>
      </c>
      <c r="I4" s="2">
        <v>232.21</v>
      </c>
      <c r="J4" s="8">
        <v>0.47</v>
      </c>
      <c r="N4" s="24"/>
      <c r="O4" t="s">
        <v>91</v>
      </c>
      <c r="R4" s="23">
        <f>(E12*N3)/0.02</f>
        <v>4.4980542877732406E-2</v>
      </c>
      <c r="S4" t="s">
        <v>92</v>
      </c>
      <c r="T4" t="s">
        <v>93</v>
      </c>
    </row>
    <row r="5" spans="2:22" x14ac:dyDescent="0.35">
      <c r="B5" s="120" t="s">
        <v>16</v>
      </c>
      <c r="C5" s="94">
        <v>5.0000000000000001E-3</v>
      </c>
      <c r="D5" s="94">
        <v>416.3</v>
      </c>
      <c r="E5" s="94" t="s">
        <v>13</v>
      </c>
      <c r="F5" s="93">
        <v>208.06</v>
      </c>
      <c r="G5" s="92">
        <v>0.36</v>
      </c>
      <c r="H5" t="s">
        <v>8</v>
      </c>
      <c r="I5" s="22">
        <v>214.2</v>
      </c>
      <c r="J5" s="8">
        <v>0.09</v>
      </c>
      <c r="N5" s="24"/>
      <c r="O5" t="s">
        <v>94</v>
      </c>
      <c r="R5" s="23">
        <f>(E12*N3)/0.03</f>
        <v>2.9987028585154941E-2</v>
      </c>
      <c r="S5" t="s">
        <v>92</v>
      </c>
      <c r="T5" t="s">
        <v>95</v>
      </c>
    </row>
    <row r="6" spans="2:22" x14ac:dyDescent="0.35">
      <c r="B6" s="37" t="s">
        <v>96</v>
      </c>
      <c r="C6" s="22">
        <v>2.5000000000000001E-3</v>
      </c>
      <c r="D6" s="22">
        <v>449.9</v>
      </c>
      <c r="E6" s="22" t="s">
        <v>19</v>
      </c>
      <c r="F6" s="36">
        <v>242.6</v>
      </c>
      <c r="G6" s="2">
        <v>0.21</v>
      </c>
      <c r="H6" t="s">
        <v>8</v>
      </c>
      <c r="I6" s="22">
        <v>214.2</v>
      </c>
      <c r="J6" s="8">
        <v>0.09</v>
      </c>
    </row>
    <row r="7" spans="2:22" x14ac:dyDescent="0.35">
      <c r="B7" s="37" t="s">
        <v>20</v>
      </c>
      <c r="C7" s="22">
        <v>1.4999999999999999E-2</v>
      </c>
      <c r="D7" s="22">
        <v>422.9</v>
      </c>
      <c r="E7" s="22" t="s">
        <v>19</v>
      </c>
      <c r="F7" s="22">
        <v>242.6</v>
      </c>
      <c r="G7" s="2">
        <v>0.21</v>
      </c>
      <c r="I7" s="155"/>
      <c r="J7" s="8"/>
      <c r="L7" s="6" t="s">
        <v>21</v>
      </c>
      <c r="M7" t="s">
        <v>97</v>
      </c>
      <c r="R7" t="s">
        <v>98</v>
      </c>
      <c r="V7" t="s">
        <v>24</v>
      </c>
    </row>
    <row r="8" spans="2:22" x14ac:dyDescent="0.35">
      <c r="B8" s="37" t="s">
        <v>25</v>
      </c>
      <c r="C8" s="22">
        <v>0.05</v>
      </c>
      <c r="D8" s="22">
        <v>391.2</v>
      </c>
      <c r="E8" s="22" t="s">
        <v>13</v>
      </c>
      <c r="F8" s="36">
        <v>208.06</v>
      </c>
      <c r="G8" s="2">
        <v>0.36</v>
      </c>
      <c r="H8" t="s">
        <v>8</v>
      </c>
      <c r="I8" s="22">
        <v>214.2</v>
      </c>
      <c r="J8" s="8">
        <v>0.09</v>
      </c>
      <c r="R8" t="s">
        <v>99</v>
      </c>
      <c r="V8" t="s">
        <v>27</v>
      </c>
    </row>
    <row r="9" spans="2:22" ht="15" thickBot="1" x14ac:dyDescent="0.4">
      <c r="B9" s="117" t="s">
        <v>28</v>
      </c>
      <c r="C9" s="41"/>
      <c r="D9" s="41"/>
      <c r="E9" s="41"/>
      <c r="F9" s="41"/>
      <c r="G9" s="84"/>
      <c r="H9" s="100"/>
      <c r="I9" s="100"/>
      <c r="J9" s="99"/>
    </row>
    <row r="10" spans="2:22" x14ac:dyDescent="0.35">
      <c r="D10" s="22"/>
      <c r="E10" s="22"/>
      <c r="F10" s="22"/>
      <c r="G10" s="22"/>
      <c r="H10" s="83"/>
      <c r="L10" s="6" t="s">
        <v>21</v>
      </c>
      <c r="M10" t="s">
        <v>100</v>
      </c>
      <c r="U10" t="s">
        <v>101</v>
      </c>
    </row>
    <row r="11" spans="2:22" x14ac:dyDescent="0.35">
      <c r="B11" s="5" t="s">
        <v>83</v>
      </c>
      <c r="U11" t="s">
        <v>102</v>
      </c>
    </row>
    <row r="12" spans="2:22" ht="15" thickBot="1" x14ac:dyDescent="0.4">
      <c r="B12" s="5" t="s">
        <v>103</v>
      </c>
      <c r="C12" s="289">
        <v>2020</v>
      </c>
      <c r="D12" s="40" t="s">
        <v>0</v>
      </c>
      <c r="E12" s="39">
        <v>5.0000000000000001E-3</v>
      </c>
      <c r="F12" s="5" t="s">
        <v>104</v>
      </c>
      <c r="I12" s="5" t="s">
        <v>32</v>
      </c>
    </row>
    <row r="13" spans="2:22" x14ac:dyDescent="0.35">
      <c r="B13" s="118"/>
      <c r="C13" s="81"/>
      <c r="D13" s="80"/>
      <c r="E13" s="80"/>
      <c r="F13" s="80"/>
      <c r="G13" s="80"/>
      <c r="H13" s="79"/>
      <c r="I13" s="98" t="s">
        <v>33</v>
      </c>
      <c r="J13" s="58"/>
      <c r="K13" s="153">
        <f>R4*1000</f>
        <v>44.980542877732404</v>
      </c>
      <c r="L13" s="38" t="s">
        <v>34</v>
      </c>
      <c r="M13" s="58"/>
      <c r="N13" s="80"/>
      <c r="O13" s="98" t="s">
        <v>35</v>
      </c>
      <c r="P13" s="58"/>
      <c r="Q13" s="153">
        <f>R5*1000</f>
        <v>29.987028585154942</v>
      </c>
      <c r="R13" s="38" t="s">
        <v>34</v>
      </c>
      <c r="S13" s="58"/>
      <c r="T13" s="95"/>
    </row>
    <row r="14" spans="2:22" ht="15" thickBot="1" x14ac:dyDescent="0.4">
      <c r="B14" s="37" t="s">
        <v>105</v>
      </c>
      <c r="C14" s="111"/>
      <c r="H14" s="102"/>
      <c r="I14" s="37" t="s">
        <v>37</v>
      </c>
      <c r="J14" s="5"/>
      <c r="K14" s="5"/>
      <c r="L14" s="5"/>
      <c r="M14" s="5"/>
      <c r="O14" s="125" t="s">
        <v>37</v>
      </c>
      <c r="P14" s="126"/>
      <c r="Q14" s="126"/>
      <c r="R14" s="126"/>
      <c r="S14" s="126"/>
      <c r="T14" s="127"/>
    </row>
    <row r="15" spans="2:22" x14ac:dyDescent="0.35">
      <c r="B15" s="78" t="s">
        <v>38</v>
      </c>
      <c r="C15" s="3" t="s">
        <v>39</v>
      </c>
      <c r="D15" s="1"/>
      <c r="E15" s="3" t="s">
        <v>40</v>
      </c>
      <c r="F15" s="1"/>
      <c r="G15" s="3" t="s">
        <v>41</v>
      </c>
      <c r="H15" s="116"/>
      <c r="I15" s="68" t="s">
        <v>39</v>
      </c>
      <c r="J15" s="67"/>
      <c r="K15" s="105" t="s">
        <v>40</v>
      </c>
      <c r="L15" s="66"/>
      <c r="M15" s="89" t="s">
        <v>41</v>
      </c>
      <c r="N15" s="112"/>
      <c r="O15" s="59" t="s">
        <v>39</v>
      </c>
      <c r="P15" s="63"/>
      <c r="Q15" s="64" t="s">
        <v>40</v>
      </c>
      <c r="R15" s="62"/>
      <c r="S15" s="63" t="s">
        <v>41</v>
      </c>
      <c r="T15" s="48"/>
    </row>
    <row r="16" spans="2:22" x14ac:dyDescent="0.35">
      <c r="B16" s="77"/>
      <c r="C16" s="105" t="s">
        <v>42</v>
      </c>
      <c r="D16" s="104" t="s">
        <v>43</v>
      </c>
      <c r="E16" s="105" t="s">
        <v>42</v>
      </c>
      <c r="F16" s="104" t="s">
        <v>43</v>
      </c>
      <c r="G16" s="105" t="s">
        <v>42</v>
      </c>
      <c r="H16" s="76" t="s">
        <v>43</v>
      </c>
      <c r="I16" s="91" t="s">
        <v>44</v>
      </c>
      <c r="J16" s="105" t="s">
        <v>45</v>
      </c>
      <c r="K16" s="105" t="s">
        <v>44</v>
      </c>
      <c r="L16" s="105" t="s">
        <v>45</v>
      </c>
      <c r="M16" s="105" t="s">
        <v>46</v>
      </c>
      <c r="N16" s="3" t="s">
        <v>45</v>
      </c>
      <c r="O16" s="61" t="s">
        <v>44</v>
      </c>
      <c r="P16" s="66" t="s">
        <v>45</v>
      </c>
      <c r="Q16" s="66" t="s">
        <v>44</v>
      </c>
      <c r="R16" s="66" t="s">
        <v>45</v>
      </c>
      <c r="S16" s="66" t="s">
        <v>46</v>
      </c>
      <c r="T16" s="60" t="s">
        <v>45</v>
      </c>
    </row>
    <row r="17" spans="2:20" x14ac:dyDescent="0.35">
      <c r="B17" s="47" t="s">
        <v>47</v>
      </c>
      <c r="C17" s="85">
        <v>1.0273705687262278</v>
      </c>
      <c r="D17" s="122">
        <f t="shared" ref="D17:D52" si="0">C17*$E$12/100</f>
        <v>5.1368528436311385E-5</v>
      </c>
      <c r="E17" s="86">
        <v>6.0805485710480882</v>
      </c>
      <c r="F17" s="31">
        <f t="shared" ref="F17:F52" si="1">E17*$E$12/100</f>
        <v>3.040274285524044E-4</v>
      </c>
      <c r="G17" s="156">
        <v>11.098124040469965</v>
      </c>
      <c r="H17" s="135">
        <f t="shared" ref="H17:H52" si="2">G17*$E$12/100</f>
        <v>5.5490620202349827E-4</v>
      </c>
      <c r="I17" s="113">
        <f>(D17*$K$13)/($E$12)</f>
        <v>0.46211685917910406</v>
      </c>
      <c r="J17" s="35">
        <f>(I17*100)/($K$13)</f>
        <v>1.0273705687262276</v>
      </c>
      <c r="K17" s="71">
        <f>(F17*$K$13)/($E$12)</f>
        <v>2.7350637572016301</v>
      </c>
      <c r="L17" s="70">
        <f>(K17*100)/($K$13)</f>
        <v>6.0805485710480882</v>
      </c>
      <c r="M17" s="27">
        <f>(H17*$K$13)/($E$12)</f>
        <v>4.9919964426475207</v>
      </c>
      <c r="N17" s="87">
        <f>(M17*100)/($K$13)</f>
        <v>11.098124040469965</v>
      </c>
      <c r="O17" s="123">
        <f>(D17*$Q$13)/($E$12)</f>
        <v>0.30807790611940278</v>
      </c>
      <c r="P17" s="56">
        <f>(O17*100)/($Q$13)</f>
        <v>1.0273705687262276</v>
      </c>
      <c r="Q17" s="50">
        <f>(F17*$Q$13)/($E$12)</f>
        <v>1.8233758381344205</v>
      </c>
      <c r="R17" s="35">
        <f>(Q17*100)/($Q$13)</f>
        <v>6.0805485710480882</v>
      </c>
      <c r="S17" s="124">
        <f t="shared" ref="S17:S52" si="3">(H17*$Q$13)/($E$12)</f>
        <v>3.3279976284316808</v>
      </c>
      <c r="T17" s="110">
        <f>(S17*100)/($Q$13)</f>
        <v>11.098124040469964</v>
      </c>
    </row>
    <row r="18" spans="2:20" x14ac:dyDescent="0.35">
      <c r="B18" s="9" t="s">
        <v>48</v>
      </c>
      <c r="C18" s="86">
        <v>0.74367689426954164</v>
      </c>
      <c r="D18" s="88">
        <f t="shared" si="0"/>
        <v>3.7183844713477083E-5</v>
      </c>
      <c r="E18" s="86">
        <v>2.664563815985431</v>
      </c>
      <c r="F18" s="31">
        <f t="shared" si="1"/>
        <v>1.3322819079927156E-4</v>
      </c>
      <c r="G18" s="87">
        <v>4.5557217737013334</v>
      </c>
      <c r="H18" s="75">
        <f t="shared" si="2"/>
        <v>2.2778608868506667E-4</v>
      </c>
      <c r="I18" s="113">
        <f t="shared" ref="I18:I52" si="4">(D18*$K$13)/($E$12)</f>
        <v>0.33450990429869987</v>
      </c>
      <c r="J18" s="35">
        <v>0.74367689426954176</v>
      </c>
      <c r="K18" s="71">
        <f t="shared" ref="K18:K52" si="5">(F18*$K$13)/($E$12)</f>
        <v>1.1985352697538696</v>
      </c>
      <c r="L18" s="70">
        <v>2.664563815985431</v>
      </c>
      <c r="M18" s="121">
        <f t="shared" ref="M18:M52" si="6">(H18*$K$13)/($E$12)</f>
        <v>2.0491883858099196</v>
      </c>
      <c r="N18" s="87">
        <v>4.5557217737013334</v>
      </c>
      <c r="O18" s="103">
        <f t="shared" ref="O18:O52" si="7">(D18*$Q$13)/($E$12)</f>
        <v>0.22300660286579993</v>
      </c>
      <c r="P18" s="70">
        <v>0.74367689426954164</v>
      </c>
      <c r="Q18" s="50">
        <f t="shared" ref="Q18:Q52" si="8">(F18*$Q$13)/($E$12)</f>
        <v>0.79902351316924658</v>
      </c>
      <c r="R18" s="35">
        <v>2.664563815985431</v>
      </c>
      <c r="S18" s="52">
        <f t="shared" si="3"/>
        <v>1.3661255905399465</v>
      </c>
      <c r="T18" s="17">
        <v>4.5557217737013334</v>
      </c>
    </row>
    <row r="19" spans="2:20" x14ac:dyDescent="0.35">
      <c r="B19" s="9" t="s">
        <v>49</v>
      </c>
      <c r="C19" s="86">
        <v>0.61870272906218404</v>
      </c>
      <c r="D19" s="88">
        <f t="shared" si="0"/>
        <v>3.0935136453109203E-5</v>
      </c>
      <c r="E19" s="86">
        <v>2.6194001467498174</v>
      </c>
      <c r="F19" s="31">
        <f t="shared" si="1"/>
        <v>1.3097000733749086E-4</v>
      </c>
      <c r="G19" s="87">
        <v>4.5942890275209125</v>
      </c>
      <c r="H19" s="75">
        <f t="shared" si="2"/>
        <v>2.2971445137604562E-4</v>
      </c>
      <c r="I19" s="113">
        <f t="shared" si="4"/>
        <v>0.27829584633151627</v>
      </c>
      <c r="J19" s="35">
        <v>0.61870272906218404</v>
      </c>
      <c r="K19" s="71">
        <f t="shared" si="5"/>
        <v>1.1782204061481871</v>
      </c>
      <c r="L19" s="70">
        <v>2.6194001467498174</v>
      </c>
      <c r="M19" s="27">
        <f t="shared" si="6"/>
        <v>2.066536145950999</v>
      </c>
      <c r="N19" s="87">
        <v>4.5942890275209125</v>
      </c>
      <c r="O19" s="103">
        <f t="shared" si="7"/>
        <v>0.18553056422101086</v>
      </c>
      <c r="P19" s="70">
        <v>0.61870272906218404</v>
      </c>
      <c r="Q19" s="50">
        <f t="shared" si="8"/>
        <v>0.78548027076545812</v>
      </c>
      <c r="R19" s="35">
        <v>2.6194001467498169</v>
      </c>
      <c r="S19" s="52">
        <f t="shared" si="3"/>
        <v>1.377690763967333</v>
      </c>
      <c r="T19" s="17">
        <v>4.5942890275209125</v>
      </c>
    </row>
    <row r="20" spans="2:20" x14ac:dyDescent="0.35">
      <c r="B20" s="9" t="s">
        <v>50</v>
      </c>
      <c r="C20" s="86">
        <v>0.26225182802377789</v>
      </c>
      <c r="D20" s="88">
        <f t="shared" si="0"/>
        <v>1.3112591401188896E-5</v>
      </c>
      <c r="E20" s="86">
        <v>1.5311821890579256</v>
      </c>
      <c r="F20" s="31">
        <f t="shared" si="1"/>
        <v>7.6559109452896274E-5</v>
      </c>
      <c r="G20" s="87">
        <v>2.7860899892280226</v>
      </c>
      <c r="H20" s="75">
        <f t="shared" si="2"/>
        <v>1.3930449946140115E-4</v>
      </c>
      <c r="I20" s="113">
        <f t="shared" si="4"/>
        <v>0.11796229595187246</v>
      </c>
      <c r="J20" s="35">
        <v>0.26225182802377789</v>
      </c>
      <c r="K20" s="71">
        <f t="shared" si="5"/>
        <v>0.68873406108540181</v>
      </c>
      <c r="L20" s="70">
        <v>1.5311821890579254</v>
      </c>
      <c r="M20" s="121">
        <f t="shared" si="6"/>
        <v>1.2531984022169209</v>
      </c>
      <c r="N20" s="87">
        <v>2.7860899892280226</v>
      </c>
      <c r="O20" s="103">
        <f t="shared" si="7"/>
        <v>7.8641530634581652E-2</v>
      </c>
      <c r="P20" s="70">
        <v>0.26225182802377789</v>
      </c>
      <c r="Q20" s="50">
        <f t="shared" si="8"/>
        <v>0.45915604072360128</v>
      </c>
      <c r="R20" s="35">
        <v>1.5311821890579254</v>
      </c>
      <c r="S20" s="52">
        <f t="shared" si="3"/>
        <v>0.83546560147794746</v>
      </c>
      <c r="T20" s="17">
        <v>2.7860899892280231</v>
      </c>
    </row>
    <row r="21" spans="2:20" x14ac:dyDescent="0.35">
      <c r="B21" s="9" t="s">
        <v>51</v>
      </c>
      <c r="C21" s="86">
        <v>0.62348870997082784</v>
      </c>
      <c r="D21" s="88">
        <f t="shared" si="0"/>
        <v>3.1174435498541394E-5</v>
      </c>
      <c r="E21" s="86">
        <v>3.6996520809394808</v>
      </c>
      <c r="F21" s="31">
        <f t="shared" si="1"/>
        <v>1.8498260404697402E-4</v>
      </c>
      <c r="G21" s="87">
        <v>6.755967876489712</v>
      </c>
      <c r="H21" s="75">
        <f t="shared" si="2"/>
        <v>3.377983938244856E-4</v>
      </c>
      <c r="I21" s="113">
        <f t="shared" si="4"/>
        <v>0.28044860652624887</v>
      </c>
      <c r="J21" s="35">
        <v>0.62348870997082795</v>
      </c>
      <c r="K21" s="71">
        <f t="shared" si="5"/>
        <v>1.6641235905939022</v>
      </c>
      <c r="L21" s="70">
        <v>3.6996520809394804</v>
      </c>
      <c r="M21" s="27">
        <f t="shared" si="6"/>
        <v>3.0388710274902819</v>
      </c>
      <c r="N21" s="87">
        <v>6.7559678764897111</v>
      </c>
      <c r="O21" s="103">
        <f t="shared" si="7"/>
        <v>0.18696573768416594</v>
      </c>
      <c r="P21" s="70">
        <v>0.62348870997082795</v>
      </c>
      <c r="Q21" s="50">
        <f t="shared" si="8"/>
        <v>1.1094157270626017</v>
      </c>
      <c r="R21" s="35">
        <v>3.6996520809394808</v>
      </c>
      <c r="S21" s="52">
        <f t="shared" si="3"/>
        <v>2.0259140183268549</v>
      </c>
      <c r="T21" s="17">
        <v>6.7559678764897111</v>
      </c>
    </row>
    <row r="22" spans="2:20" x14ac:dyDescent="0.35">
      <c r="B22" s="9" t="s">
        <v>52</v>
      </c>
      <c r="C22" s="86">
        <v>0.7454414007154424</v>
      </c>
      <c r="D22" s="88">
        <f t="shared" si="0"/>
        <v>3.7272070035772122E-5</v>
      </c>
      <c r="E22" s="86">
        <v>2.3221994819893301</v>
      </c>
      <c r="F22" s="31">
        <f t="shared" si="1"/>
        <v>1.161099740994665E-4</v>
      </c>
      <c r="G22" s="87">
        <v>3.873496671751635</v>
      </c>
      <c r="H22" s="75">
        <f t="shared" si="2"/>
        <v>1.9367483358758176E-4</v>
      </c>
      <c r="I22" s="113">
        <f t="shared" si="4"/>
        <v>0.33530358887717859</v>
      </c>
      <c r="J22" s="35">
        <v>0.7454414007154424</v>
      </c>
      <c r="K22" s="71">
        <f t="shared" si="5"/>
        <v>1.0445379337026903</v>
      </c>
      <c r="L22" s="70">
        <v>2.3221994819893301</v>
      </c>
      <c r="M22" s="121">
        <f t="shared" si="6"/>
        <v>1.7423198313047816</v>
      </c>
      <c r="N22" s="87">
        <v>3.873496671751635</v>
      </c>
      <c r="O22" s="103">
        <f t="shared" si="7"/>
        <v>0.2235357259181191</v>
      </c>
      <c r="P22" s="70">
        <v>0.7454414007154424</v>
      </c>
      <c r="Q22" s="50">
        <f t="shared" si="8"/>
        <v>0.69635862246846036</v>
      </c>
      <c r="R22" s="35">
        <v>2.3221994819893297</v>
      </c>
      <c r="S22" s="52">
        <f t="shared" si="3"/>
        <v>1.1615465542031882</v>
      </c>
      <c r="T22" s="17">
        <v>3.8734966717516355</v>
      </c>
    </row>
    <row r="23" spans="2:20" x14ac:dyDescent="0.35">
      <c r="B23" s="9" t="s">
        <v>53</v>
      </c>
      <c r="C23" s="86">
        <v>0.66910074162043376</v>
      </c>
      <c r="D23" s="88">
        <f t="shared" si="0"/>
        <v>3.3455037081021688E-5</v>
      </c>
      <c r="E23" s="86">
        <v>2.9248745367760858</v>
      </c>
      <c r="F23" s="31">
        <f t="shared" si="1"/>
        <v>1.4624372683880429E-4</v>
      </c>
      <c r="G23" s="87">
        <v>5.1586396254500722</v>
      </c>
      <c r="H23" s="75">
        <f t="shared" si="2"/>
        <v>2.5793198127250361E-4</v>
      </c>
      <c r="I23" s="113">
        <f t="shared" si="4"/>
        <v>0.30096514597980473</v>
      </c>
      <c r="J23" s="35">
        <v>0.66910074162043376</v>
      </c>
      <c r="K23" s="71">
        <f t="shared" si="5"/>
        <v>1.3156244451344443</v>
      </c>
      <c r="L23" s="70">
        <v>2.9248745367760858</v>
      </c>
      <c r="M23" s="27">
        <f t="shared" si="6"/>
        <v>2.3203841086332639</v>
      </c>
      <c r="N23" s="87">
        <v>5.1586396254500722</v>
      </c>
      <c r="O23" s="103">
        <f t="shared" si="7"/>
        <v>0.20064343065320317</v>
      </c>
      <c r="P23" s="70">
        <v>0.66910074162043365</v>
      </c>
      <c r="Q23" s="50">
        <f t="shared" si="8"/>
        <v>0.87708296342296299</v>
      </c>
      <c r="R23" s="35">
        <v>2.9248745367760853</v>
      </c>
      <c r="S23" s="52">
        <f t="shared" si="3"/>
        <v>1.5469227390888429</v>
      </c>
      <c r="T23" s="17">
        <v>5.1586396254500722</v>
      </c>
    </row>
    <row r="24" spans="2:20" x14ac:dyDescent="0.35">
      <c r="B24" s="9" t="s">
        <v>54</v>
      </c>
      <c r="C24" s="86">
        <v>0.23873059559755222</v>
      </c>
      <c r="D24" s="88">
        <f t="shared" si="0"/>
        <v>1.1936529779877611E-5</v>
      </c>
      <c r="E24" s="86">
        <v>2.2560549321380408</v>
      </c>
      <c r="F24" s="31">
        <f t="shared" si="1"/>
        <v>1.1280274660690204E-4</v>
      </c>
      <c r="G24" s="87">
        <v>4.2652437769388234</v>
      </c>
      <c r="H24" s="75">
        <f t="shared" si="2"/>
        <v>2.1326218884694118E-4</v>
      </c>
      <c r="I24" s="113">
        <f t="shared" si="4"/>
        <v>0.10738231791502291</v>
      </c>
      <c r="J24" s="35">
        <v>0.23873059559755216</v>
      </c>
      <c r="K24" s="71">
        <f t="shared" si="5"/>
        <v>1.0147857560955482</v>
      </c>
      <c r="L24" s="70">
        <v>2.2560549321380412</v>
      </c>
      <c r="M24" s="27">
        <f t="shared" si="6"/>
        <v>1.9185298059257807</v>
      </c>
      <c r="N24" s="87">
        <v>4.2652437769388234</v>
      </c>
      <c r="O24" s="103">
        <f t="shared" si="7"/>
        <v>7.1588211943348634E-2</v>
      </c>
      <c r="P24" s="70">
        <v>0.23873059559755225</v>
      </c>
      <c r="Q24" s="50">
        <f t="shared" si="8"/>
        <v>0.67652383739703226</v>
      </c>
      <c r="R24" s="35">
        <v>2.2560549321380408</v>
      </c>
      <c r="S24" s="52">
        <f t="shared" si="3"/>
        <v>1.2790198706171874</v>
      </c>
      <c r="T24" s="17">
        <v>4.2652437769388243</v>
      </c>
    </row>
    <row r="25" spans="2:20" x14ac:dyDescent="0.35">
      <c r="B25" s="9" t="s">
        <v>55</v>
      </c>
      <c r="C25" s="86">
        <v>0.20381463849956755</v>
      </c>
      <c r="D25" s="88">
        <f t="shared" si="0"/>
        <v>1.0190731924978376E-5</v>
      </c>
      <c r="E25" s="86">
        <v>1.7903380250733225</v>
      </c>
      <c r="F25" s="31">
        <f t="shared" si="1"/>
        <v>8.9516901253666126E-5</v>
      </c>
      <c r="G25" s="87">
        <v>3.3698210263961434</v>
      </c>
      <c r="H25" s="75">
        <f t="shared" si="2"/>
        <v>1.6849105131980718E-4</v>
      </c>
      <c r="I25" s="113">
        <f t="shared" si="4"/>
        <v>9.1676930861393266E-2</v>
      </c>
      <c r="J25" s="35">
        <v>0.20381463849956752</v>
      </c>
      <c r="K25" s="71">
        <f t="shared" si="5"/>
        <v>0.80530376302445339</v>
      </c>
      <c r="L25" s="70">
        <v>1.7903380250733225</v>
      </c>
      <c r="M25" s="27">
        <f t="shared" si="6"/>
        <v>1.5157637916809594</v>
      </c>
      <c r="N25" s="87">
        <v>3.3698210263961434</v>
      </c>
      <c r="O25" s="103">
        <f t="shared" si="7"/>
        <v>6.1117953907595522E-2</v>
      </c>
      <c r="P25" s="70">
        <v>0.20381463849956755</v>
      </c>
      <c r="Q25" s="50">
        <f t="shared" si="8"/>
        <v>0.53686917534963563</v>
      </c>
      <c r="R25" s="35">
        <v>1.7903380250733223</v>
      </c>
      <c r="S25" s="52">
        <f t="shared" si="3"/>
        <v>1.0105091944539732</v>
      </c>
      <c r="T25" s="17">
        <v>3.3698210263961439</v>
      </c>
    </row>
    <row r="26" spans="2:20" x14ac:dyDescent="0.35">
      <c r="B26" s="9" t="s">
        <v>56</v>
      </c>
      <c r="C26" s="86">
        <v>0.12644884196288889</v>
      </c>
      <c r="D26" s="88">
        <f t="shared" si="0"/>
        <v>6.3224420981444444E-6</v>
      </c>
      <c r="E26" s="86">
        <v>1.0293063158382474</v>
      </c>
      <c r="F26" s="31">
        <f t="shared" si="1"/>
        <v>5.1465315791912371E-5</v>
      </c>
      <c r="G26" s="87">
        <v>1.9264707279481645</v>
      </c>
      <c r="H26" s="75">
        <f t="shared" si="2"/>
        <v>9.6323536397408227E-5</v>
      </c>
      <c r="I26" s="113">
        <f t="shared" si="4"/>
        <v>5.6877375577513316E-2</v>
      </c>
      <c r="J26" s="35">
        <v>0.12644884196288889</v>
      </c>
      <c r="K26" s="71">
        <f t="shared" si="5"/>
        <v>0.46298756873883062</v>
      </c>
      <c r="L26" s="70">
        <v>1.0293063158382476</v>
      </c>
      <c r="M26" s="27">
        <f t="shared" si="6"/>
        <v>0.86653699181168764</v>
      </c>
      <c r="N26" s="87">
        <v>1.9264707279481643</v>
      </c>
      <c r="O26" s="103">
        <f t="shared" si="7"/>
        <v>3.7918250385008886E-2</v>
      </c>
      <c r="P26" s="70">
        <v>0.12644884196288889</v>
      </c>
      <c r="Q26" s="50">
        <f t="shared" si="8"/>
        <v>0.30865837915922045</v>
      </c>
      <c r="R26" s="35">
        <v>1.0293063158382474</v>
      </c>
      <c r="S26" s="52">
        <f t="shared" si="3"/>
        <v>0.57769132787445865</v>
      </c>
      <c r="T26" s="17">
        <v>1.9264707279481645</v>
      </c>
    </row>
    <row r="27" spans="2:20" x14ac:dyDescent="0.35">
      <c r="B27" s="9" t="s">
        <v>57</v>
      </c>
      <c r="C27" s="86">
        <v>0.58245924949806716</v>
      </c>
      <c r="D27" s="88">
        <f t="shared" si="0"/>
        <v>2.9122962474903359E-5</v>
      </c>
      <c r="E27" s="86">
        <v>2.0898399564304984</v>
      </c>
      <c r="F27" s="31">
        <f t="shared" si="1"/>
        <v>1.0449199782152491E-4</v>
      </c>
      <c r="G27" s="87">
        <v>3.5611252716990007</v>
      </c>
      <c r="H27" s="75">
        <f t="shared" si="2"/>
        <v>1.7805626358495001E-4</v>
      </c>
      <c r="I27" s="113">
        <f t="shared" si="4"/>
        <v>0.26199333246579648</v>
      </c>
      <c r="J27" s="35">
        <v>0.58245924949806727</v>
      </c>
      <c r="K27" s="71">
        <f t="shared" si="5"/>
        <v>0.94002135767820449</v>
      </c>
      <c r="L27" s="70">
        <v>2.0898399564304984</v>
      </c>
      <c r="M27" s="27">
        <f t="shared" si="6"/>
        <v>1.6018134797663335</v>
      </c>
      <c r="N27" s="87">
        <v>3.5611252716990007</v>
      </c>
      <c r="O27" s="103">
        <f t="shared" si="7"/>
        <v>0.17466222164386433</v>
      </c>
      <c r="P27" s="70">
        <v>0.58245924949806716</v>
      </c>
      <c r="Q27" s="50">
        <f t="shared" si="8"/>
        <v>0.62668090511880314</v>
      </c>
      <c r="R27" s="35">
        <v>2.0898399564304984</v>
      </c>
      <c r="S27" s="52">
        <f t="shared" si="3"/>
        <v>1.067875653177556</v>
      </c>
      <c r="T27" s="17">
        <v>3.5611252716990007</v>
      </c>
    </row>
    <row r="28" spans="2:20" x14ac:dyDescent="0.35">
      <c r="B28" s="9" t="s">
        <v>58</v>
      </c>
      <c r="C28" s="86">
        <v>0.70625518926205089</v>
      </c>
      <c r="D28" s="88">
        <f t="shared" si="0"/>
        <v>3.5312759463102544E-5</v>
      </c>
      <c r="E28" s="86">
        <v>3.2907867843205261</v>
      </c>
      <c r="F28" s="31">
        <f t="shared" si="1"/>
        <v>1.6453933921602631E-4</v>
      </c>
      <c r="G28" s="87">
        <v>5.8476241208761168</v>
      </c>
      <c r="H28" s="75">
        <f t="shared" si="2"/>
        <v>2.9238120604380586E-4</v>
      </c>
      <c r="I28" s="113">
        <f t="shared" si="4"/>
        <v>0.31767741823222695</v>
      </c>
      <c r="J28" s="35">
        <v>0.70625518926205089</v>
      </c>
      <c r="K28" s="71">
        <f t="shared" si="5"/>
        <v>1.4802137605360455</v>
      </c>
      <c r="L28" s="70">
        <v>3.2907867843205256</v>
      </c>
      <c r="M28" s="27">
        <f t="shared" si="6"/>
        <v>2.6302930750193045</v>
      </c>
      <c r="N28" s="87">
        <v>5.8476241208761177</v>
      </c>
      <c r="O28" s="103">
        <f t="shared" si="7"/>
        <v>0.21178494548815133</v>
      </c>
      <c r="P28" s="70">
        <v>0.70625518926205089</v>
      </c>
      <c r="Q28" s="50">
        <f t="shared" si="8"/>
        <v>0.98680917369069732</v>
      </c>
      <c r="R28" s="35">
        <v>3.2907867843205261</v>
      </c>
      <c r="S28" s="52">
        <f t="shared" si="3"/>
        <v>1.7535287166795366</v>
      </c>
      <c r="T28" s="17">
        <v>5.8476241208761168</v>
      </c>
    </row>
    <row r="29" spans="2:20" x14ac:dyDescent="0.35">
      <c r="B29" s="9" t="s">
        <v>59</v>
      </c>
      <c r="C29" s="86">
        <v>0.17803067673351011</v>
      </c>
      <c r="D29" s="88">
        <f t="shared" si="0"/>
        <v>8.901533836675506E-6</v>
      </c>
      <c r="E29" s="86">
        <v>1.4000304742264928</v>
      </c>
      <c r="F29" s="31">
        <f t="shared" si="1"/>
        <v>7.0001523711324642E-5</v>
      </c>
      <c r="G29" s="87">
        <v>2.6144899458524953</v>
      </c>
      <c r="H29" s="75">
        <f t="shared" si="2"/>
        <v>1.3072449729262475E-4</v>
      </c>
      <c r="I29" s="113">
        <f t="shared" si="4"/>
        <v>8.0079164883633688E-2</v>
      </c>
      <c r="J29" s="35">
        <v>0.17803067673351014</v>
      </c>
      <c r="K29" s="71">
        <f t="shared" si="5"/>
        <v>0.62974130776076787</v>
      </c>
      <c r="L29" s="70">
        <v>1.4000304742264926</v>
      </c>
      <c r="M29" s="27">
        <f t="shared" si="6"/>
        <v>1.1760117711281843</v>
      </c>
      <c r="N29" s="87">
        <v>2.6144899458524953</v>
      </c>
      <c r="O29" s="103">
        <f t="shared" si="7"/>
        <v>5.3386109922422473E-2</v>
      </c>
      <c r="P29" s="70">
        <v>0.17803067673351014</v>
      </c>
      <c r="Q29" s="50">
        <f t="shared" si="8"/>
        <v>0.41982753850717874</v>
      </c>
      <c r="R29" s="35">
        <v>1.4000304742264931</v>
      </c>
      <c r="S29" s="52">
        <f t="shared" si="3"/>
        <v>0.78400784741878959</v>
      </c>
      <c r="T29" s="17">
        <v>2.6144899458524948</v>
      </c>
    </row>
    <row r="30" spans="2:20" x14ac:dyDescent="0.35">
      <c r="B30" s="9" t="s">
        <v>60</v>
      </c>
      <c r="C30" s="86">
        <v>0.47124895770548247</v>
      </c>
      <c r="D30" s="88">
        <f t="shared" si="0"/>
        <v>2.3562447885274125E-5</v>
      </c>
      <c r="E30" s="86">
        <v>2.7661257827863368</v>
      </c>
      <c r="F30" s="31">
        <f t="shared" si="1"/>
        <v>1.3830628913931686E-4</v>
      </c>
      <c r="G30" s="87">
        <v>5.0417639557865854</v>
      </c>
      <c r="H30" s="75">
        <f t="shared" si="2"/>
        <v>2.5208819778932927E-4</v>
      </c>
      <c r="I30" s="113">
        <f t="shared" si="4"/>
        <v>0.21197033948158159</v>
      </c>
      <c r="J30" s="35">
        <v>0.47124895770548247</v>
      </c>
      <c r="K30" s="71">
        <f t="shared" si="5"/>
        <v>1.2442183937782194</v>
      </c>
      <c r="L30" s="70">
        <v>2.7661257827863368</v>
      </c>
      <c r="M30" s="27">
        <f t="shared" si="6"/>
        <v>2.2678127979266423</v>
      </c>
      <c r="N30" s="87">
        <v>5.0417639557865854</v>
      </c>
      <c r="O30" s="103">
        <f t="shared" si="7"/>
        <v>0.14131355965438777</v>
      </c>
      <c r="P30" s="70">
        <v>0.47124895770548253</v>
      </c>
      <c r="Q30" s="50">
        <f t="shared" si="8"/>
        <v>0.82947892918547972</v>
      </c>
      <c r="R30" s="35">
        <v>2.7661257827863373</v>
      </c>
      <c r="S30" s="52">
        <f t="shared" si="3"/>
        <v>1.5118751986177619</v>
      </c>
      <c r="T30" s="17">
        <v>5.0417639557865854</v>
      </c>
    </row>
    <row r="31" spans="2:20" x14ac:dyDescent="0.35">
      <c r="B31" s="9" t="s">
        <v>61</v>
      </c>
      <c r="C31" s="86">
        <v>1.1336159071838627</v>
      </c>
      <c r="D31" s="88">
        <f t="shared" si="0"/>
        <v>5.6680795359193138E-5</v>
      </c>
      <c r="E31" s="86">
        <v>4.6949748510607305</v>
      </c>
      <c r="F31" s="31">
        <f t="shared" si="1"/>
        <v>2.3474874255303654E-4</v>
      </c>
      <c r="G31" s="87">
        <v>8.2176538822337299</v>
      </c>
      <c r="H31" s="75">
        <f t="shared" si="2"/>
        <v>4.1088269411168653E-4</v>
      </c>
      <c r="I31" s="113">
        <f t="shared" si="4"/>
        <v>0.5099065891996325</v>
      </c>
      <c r="J31" s="35">
        <v>1.1336159071838627</v>
      </c>
      <c r="K31" s="71">
        <f t="shared" si="5"/>
        <v>2.1118251759801252</v>
      </c>
      <c r="L31" s="70">
        <v>4.6949748510607305</v>
      </c>
      <c r="M31" s="27">
        <f t="shared" si="6"/>
        <v>3.6963453280417848</v>
      </c>
      <c r="N31" s="87">
        <v>8.2176538822337317</v>
      </c>
      <c r="O31" s="103">
        <f t="shared" si="7"/>
        <v>0.33993772613308842</v>
      </c>
      <c r="P31" s="70">
        <v>1.1336159071838627</v>
      </c>
      <c r="Q31" s="50">
        <f t="shared" si="8"/>
        <v>1.407883450653417</v>
      </c>
      <c r="R31" s="35">
        <v>4.6949748510607305</v>
      </c>
      <c r="S31" s="52">
        <f t="shared" si="3"/>
        <v>2.4642302186945235</v>
      </c>
      <c r="T31" s="17">
        <v>8.2176538822337299</v>
      </c>
    </row>
    <row r="32" spans="2:20" x14ac:dyDescent="0.35">
      <c r="B32" s="9" t="s">
        <v>62</v>
      </c>
      <c r="C32" s="86">
        <v>1.1544867516059933</v>
      </c>
      <c r="D32" s="88">
        <f t="shared" si="0"/>
        <v>5.7724337580299663E-5</v>
      </c>
      <c r="E32" s="86">
        <v>3.9698540818720316</v>
      </c>
      <c r="F32" s="31">
        <f t="shared" si="1"/>
        <v>1.984927040936016E-4</v>
      </c>
      <c r="G32" s="87">
        <v>6.7382541061581689</v>
      </c>
      <c r="H32" s="75">
        <f t="shared" si="2"/>
        <v>3.3691270530790846E-4</v>
      </c>
      <c r="I32" s="113">
        <f t="shared" si="4"/>
        <v>0.51929440832387375</v>
      </c>
      <c r="J32" s="35">
        <v>1.1544867516059931</v>
      </c>
      <c r="K32" s="71">
        <f t="shared" si="5"/>
        <v>1.7856619174798594</v>
      </c>
      <c r="L32" s="70">
        <v>3.9698540818720316</v>
      </c>
      <c r="M32" s="27">
        <f t="shared" si="6"/>
        <v>3.0309032774310398</v>
      </c>
      <c r="N32" s="87">
        <v>6.7382541061581689</v>
      </c>
      <c r="O32" s="103">
        <f t="shared" si="7"/>
        <v>0.34619627221591592</v>
      </c>
      <c r="P32" s="70">
        <v>1.1544867516059933</v>
      </c>
      <c r="Q32" s="50">
        <f t="shared" si="8"/>
        <v>1.1904412783199065</v>
      </c>
      <c r="R32" s="35">
        <v>3.969854081872032</v>
      </c>
      <c r="S32" s="52">
        <f t="shared" si="3"/>
        <v>2.020602184954027</v>
      </c>
      <c r="T32" s="17">
        <v>6.7382541061581698</v>
      </c>
    </row>
    <row r="33" spans="2:20" x14ac:dyDescent="0.35">
      <c r="B33" s="9" t="s">
        <v>63</v>
      </c>
      <c r="C33" s="86">
        <v>1.2919970618322807</v>
      </c>
      <c r="D33" s="88">
        <f t="shared" si="0"/>
        <v>6.4599853091614043E-5</v>
      </c>
      <c r="E33" s="86">
        <v>4.2338348370515959</v>
      </c>
      <c r="F33" s="31">
        <f t="shared" si="1"/>
        <v>2.1169174185257982E-4</v>
      </c>
      <c r="G33" s="87">
        <v>7.1287701367295186</v>
      </c>
      <c r="H33" s="75">
        <f t="shared" si="2"/>
        <v>3.5643850683647594E-4</v>
      </c>
      <c r="I33" s="113">
        <f t="shared" si="4"/>
        <v>0.58114729237651186</v>
      </c>
      <c r="J33" s="35">
        <v>1.2919970618322807</v>
      </c>
      <c r="K33" s="71">
        <f t="shared" si="5"/>
        <v>1.9044018942523653</v>
      </c>
      <c r="L33" s="70">
        <v>4.2338348370515968</v>
      </c>
      <c r="M33" s="27">
        <f t="shared" si="6"/>
        <v>3.2065595080066038</v>
      </c>
      <c r="N33" s="87">
        <v>7.1287701367295178</v>
      </c>
      <c r="O33" s="103">
        <f t="shared" si="7"/>
        <v>0.38743152825100802</v>
      </c>
      <c r="P33" s="70">
        <v>1.2919970618322807</v>
      </c>
      <c r="Q33" s="50">
        <f t="shared" si="8"/>
        <v>1.2696012628349103</v>
      </c>
      <c r="R33" s="35">
        <v>4.2338348370515959</v>
      </c>
      <c r="S33" s="52">
        <f t="shared" si="3"/>
        <v>2.13770633867107</v>
      </c>
      <c r="T33" s="17">
        <v>7.1287701367295195</v>
      </c>
    </row>
    <row r="34" spans="2:20" x14ac:dyDescent="0.35">
      <c r="B34" s="9" t="s">
        <v>64</v>
      </c>
      <c r="C34" s="86">
        <v>0.96764376208557779</v>
      </c>
      <c r="D34" s="88">
        <f t="shared" si="0"/>
        <v>4.838218810427889E-5</v>
      </c>
      <c r="E34" s="86">
        <v>3.7197856280329984</v>
      </c>
      <c r="F34" s="31">
        <f t="shared" si="1"/>
        <v>1.859892814016499E-4</v>
      </c>
      <c r="G34" s="87">
        <v>6.4359383054628339</v>
      </c>
      <c r="H34" s="75">
        <f t="shared" si="2"/>
        <v>3.2179691527314168E-4</v>
      </c>
      <c r="I34" s="113">
        <f t="shared" si="4"/>
        <v>0.43525141730860628</v>
      </c>
      <c r="J34" s="35">
        <v>0.96764376208557779</v>
      </c>
      <c r="K34" s="71">
        <f t="shared" si="5"/>
        <v>1.6731797693771102</v>
      </c>
      <c r="L34" s="70">
        <v>3.7197856280329979</v>
      </c>
      <c r="M34" s="27">
        <f t="shared" si="6"/>
        <v>2.8949199890731139</v>
      </c>
      <c r="N34" s="87">
        <v>6.435938305462833</v>
      </c>
      <c r="O34" s="103">
        <f t="shared" si="7"/>
        <v>0.29016761153907089</v>
      </c>
      <c r="P34" s="70">
        <v>0.96764376208557779</v>
      </c>
      <c r="Q34" s="50">
        <f t="shared" si="8"/>
        <v>1.1154531795847404</v>
      </c>
      <c r="R34" s="35">
        <v>3.7197856280329984</v>
      </c>
      <c r="S34" s="52">
        <f t="shared" si="3"/>
        <v>1.9299466593820764</v>
      </c>
      <c r="T34" s="17">
        <v>6.4359383054628339</v>
      </c>
    </row>
    <row r="35" spans="2:20" x14ac:dyDescent="0.35">
      <c r="B35" s="9" t="s">
        <v>65</v>
      </c>
      <c r="C35" s="86">
        <v>1.1627252448556447</v>
      </c>
      <c r="D35" s="88">
        <f t="shared" si="0"/>
        <v>5.8136262242782232E-5</v>
      </c>
      <c r="E35" s="86">
        <v>3.9671967745174288</v>
      </c>
      <c r="F35" s="31">
        <f t="shared" si="1"/>
        <v>1.9835983872587142E-4</v>
      </c>
      <c r="G35" s="87">
        <v>6.7266072209483552</v>
      </c>
      <c r="H35" s="75">
        <f t="shared" si="2"/>
        <v>3.3633036104741774E-4</v>
      </c>
      <c r="I35" s="113">
        <f t="shared" si="4"/>
        <v>0.52300012731251233</v>
      </c>
      <c r="J35" s="35">
        <v>1.1627252448556447</v>
      </c>
      <c r="K35" s="71">
        <f t="shared" si="5"/>
        <v>1.7844666462058285</v>
      </c>
      <c r="L35" s="70">
        <v>3.9671967745174279</v>
      </c>
      <c r="M35" s="27">
        <f t="shared" si="6"/>
        <v>3.0256644452353187</v>
      </c>
      <c r="N35" s="87">
        <v>6.7266072209483543</v>
      </c>
      <c r="O35" s="103">
        <f t="shared" si="7"/>
        <v>0.34866675154167492</v>
      </c>
      <c r="P35" s="70">
        <v>1.1627252448556447</v>
      </c>
      <c r="Q35" s="50">
        <f t="shared" si="8"/>
        <v>1.189644430803886</v>
      </c>
      <c r="R35" s="35">
        <v>3.9671967745174284</v>
      </c>
      <c r="S35" s="52">
        <f t="shared" si="3"/>
        <v>2.0171096301568796</v>
      </c>
      <c r="T35" s="17">
        <v>6.7266072209483543</v>
      </c>
    </row>
    <row r="36" spans="2:20" x14ac:dyDescent="0.35">
      <c r="B36" s="9" t="s">
        <v>66</v>
      </c>
      <c r="C36" s="86">
        <v>1.2255028067903624</v>
      </c>
      <c r="D36" s="88">
        <f t="shared" si="0"/>
        <v>6.1275140339518122E-5</v>
      </c>
      <c r="E36" s="86">
        <v>4.117912471378248</v>
      </c>
      <c r="F36" s="31">
        <f t="shared" si="1"/>
        <v>2.058956235689124E-4</v>
      </c>
      <c r="G36" s="87">
        <v>6.9636899385245083</v>
      </c>
      <c r="H36" s="75">
        <f t="shared" si="2"/>
        <v>3.4818449692622545E-4</v>
      </c>
      <c r="I36" s="113">
        <f t="shared" si="4"/>
        <v>0.55123781547615303</v>
      </c>
      <c r="J36" s="35">
        <v>1.2255028067903624</v>
      </c>
      <c r="K36" s="71">
        <f t="shared" si="5"/>
        <v>1.8522593848557829</v>
      </c>
      <c r="L36" s="70">
        <v>4.117912471378248</v>
      </c>
      <c r="M36" s="27">
        <f t="shared" si="6"/>
        <v>3.1323055386703538</v>
      </c>
      <c r="N36" s="87">
        <v>6.9636899385245083</v>
      </c>
      <c r="O36" s="103">
        <f t="shared" si="7"/>
        <v>0.36749187698410213</v>
      </c>
      <c r="P36" s="70">
        <v>1.2255028067903624</v>
      </c>
      <c r="Q36" s="50">
        <f t="shared" si="8"/>
        <v>1.2348395899038556</v>
      </c>
      <c r="R36" s="35">
        <v>4.117912471378248</v>
      </c>
      <c r="S36" s="52">
        <f t="shared" si="3"/>
        <v>2.088203692446903</v>
      </c>
      <c r="T36" s="17">
        <v>6.9636899385245083</v>
      </c>
    </row>
    <row r="37" spans="2:20" x14ac:dyDescent="0.35">
      <c r="B37" s="9" t="s">
        <v>67</v>
      </c>
      <c r="C37" s="86">
        <v>1.0882023842636379</v>
      </c>
      <c r="D37" s="88">
        <f t="shared" si="0"/>
        <v>5.4410119213181904E-5</v>
      </c>
      <c r="E37" s="86">
        <v>3.9661916409586926</v>
      </c>
      <c r="F37" s="31">
        <f t="shared" si="1"/>
        <v>1.9830958204793462E-4</v>
      </c>
      <c r="G37" s="87">
        <v>6.8085429339351489</v>
      </c>
      <c r="H37" s="75">
        <f t="shared" si="2"/>
        <v>3.4042714669675747E-4</v>
      </c>
      <c r="I37" s="113">
        <f t="shared" si="4"/>
        <v>0.48947934005021204</v>
      </c>
      <c r="J37" s="35">
        <v>1.0882023842636379</v>
      </c>
      <c r="K37" s="71">
        <f t="shared" si="5"/>
        <v>1.7840145316744631</v>
      </c>
      <c r="L37" s="70">
        <v>3.9661916409586926</v>
      </c>
      <c r="M37" s="27">
        <f t="shared" si="6"/>
        <v>3.0625195737475197</v>
      </c>
      <c r="N37" s="87">
        <v>6.8085429339351489</v>
      </c>
      <c r="O37" s="103">
        <f t="shared" si="7"/>
        <v>0.32631956003347473</v>
      </c>
      <c r="P37" s="70">
        <v>1.0882023842636381</v>
      </c>
      <c r="Q37" s="50">
        <f t="shared" si="8"/>
        <v>1.1893430211163087</v>
      </c>
      <c r="R37" s="35">
        <v>3.9661916409586917</v>
      </c>
      <c r="S37" s="52">
        <f t="shared" si="3"/>
        <v>2.04167971583168</v>
      </c>
      <c r="T37" s="17">
        <v>6.8085429339351489</v>
      </c>
    </row>
    <row r="38" spans="2:20" x14ac:dyDescent="0.35">
      <c r="B38" s="9" t="s">
        <v>68</v>
      </c>
      <c r="C38" s="86">
        <v>0.13474971855015513</v>
      </c>
      <c r="D38" s="88">
        <f t="shared" si="0"/>
        <v>6.737485927507757E-6</v>
      </c>
      <c r="E38" s="86">
        <v>0.63697695139352928</v>
      </c>
      <c r="F38" s="31">
        <f t="shared" si="1"/>
        <v>3.1848847569676462E-5</v>
      </c>
      <c r="G38" s="87">
        <v>1.1341277810793704</v>
      </c>
      <c r="H38" s="75">
        <f t="shared" si="2"/>
        <v>5.6706389053968528E-5</v>
      </c>
      <c r="I38" s="113">
        <f t="shared" si="4"/>
        <v>6.0611154930076266E-2</v>
      </c>
      <c r="J38" s="35">
        <v>0.13474971855015513</v>
      </c>
      <c r="K38" s="71">
        <f t="shared" si="5"/>
        <v>0.28651569074283906</v>
      </c>
      <c r="L38" s="70">
        <v>0.63697695139352917</v>
      </c>
      <c r="M38" s="27">
        <f t="shared" si="6"/>
        <v>0.51013683285668132</v>
      </c>
      <c r="N38" s="87">
        <v>1.1341277810793704</v>
      </c>
      <c r="O38" s="103">
        <f t="shared" si="7"/>
        <v>4.0407436620050856E-2</v>
      </c>
      <c r="P38" s="70">
        <v>0.13474971855015513</v>
      </c>
      <c r="Q38" s="50">
        <f t="shared" si="8"/>
        <v>0.1910104604952261</v>
      </c>
      <c r="R38" s="35">
        <v>0.63697695139352928</v>
      </c>
      <c r="S38" s="52">
        <f t="shared" si="3"/>
        <v>0.34009122190445429</v>
      </c>
      <c r="T38" s="17">
        <v>1.1341277810793706</v>
      </c>
    </row>
    <row r="39" spans="2:20" x14ac:dyDescent="0.35">
      <c r="B39" s="9" t="s">
        <v>69</v>
      </c>
      <c r="C39" s="86">
        <v>0.54852140608041378</v>
      </c>
      <c r="D39" s="88">
        <f t="shared" si="0"/>
        <v>2.742607030402069E-5</v>
      </c>
      <c r="E39" s="86">
        <v>2.068201352105393</v>
      </c>
      <c r="F39" s="31">
        <f t="shared" si="1"/>
        <v>1.0341006760526966E-4</v>
      </c>
      <c r="G39" s="87">
        <v>3.5686316141936674</v>
      </c>
      <c r="H39" s="75">
        <f t="shared" si="2"/>
        <v>1.7843158070968336E-4</v>
      </c>
      <c r="I39" s="113">
        <f t="shared" si="4"/>
        <v>0.2467279062555412</v>
      </c>
      <c r="J39" s="35">
        <v>0.54852140608041378</v>
      </c>
      <c r="K39" s="71">
        <f t="shared" si="5"/>
        <v>0.93028819598160783</v>
      </c>
      <c r="L39" s="70">
        <v>2.0682013521053935</v>
      </c>
      <c r="M39" s="27">
        <f t="shared" si="6"/>
        <v>1.6051898733706964</v>
      </c>
      <c r="N39" s="87">
        <v>3.5686316141936669</v>
      </c>
      <c r="O39" s="103">
        <f t="shared" si="7"/>
        <v>0.16448527083702749</v>
      </c>
      <c r="P39" s="70">
        <v>0.54852140608041378</v>
      </c>
      <c r="Q39" s="50">
        <f t="shared" si="8"/>
        <v>0.62019213065440526</v>
      </c>
      <c r="R39" s="35">
        <v>2.068201352105393</v>
      </c>
      <c r="S39" s="52">
        <f t="shared" si="3"/>
        <v>1.0701265822471311</v>
      </c>
      <c r="T39" s="17">
        <v>3.5686316141936669</v>
      </c>
    </row>
    <row r="40" spans="2:20" x14ac:dyDescent="0.35">
      <c r="B40" s="9" t="s">
        <v>70</v>
      </c>
      <c r="C40" s="86">
        <v>0.80776372672495733</v>
      </c>
      <c r="D40" s="88">
        <f t="shared" si="0"/>
        <v>4.0388186336247871E-5</v>
      </c>
      <c r="E40" s="86">
        <v>2.8689467557013995</v>
      </c>
      <c r="F40" s="31">
        <f t="shared" si="1"/>
        <v>1.4344733778506996E-4</v>
      </c>
      <c r="G40" s="87">
        <v>3.5686316141936674</v>
      </c>
      <c r="H40" s="75">
        <f t="shared" si="2"/>
        <v>1.7843158070968336E-4</v>
      </c>
      <c r="I40" s="113">
        <f t="shared" si="4"/>
        <v>0.36333650945028867</v>
      </c>
      <c r="J40" s="35">
        <v>0.80776372672495733</v>
      </c>
      <c r="K40" s="71">
        <f t="shared" si="5"/>
        <v>1.2904678255875806</v>
      </c>
      <c r="L40" s="70">
        <v>2.868946755701399</v>
      </c>
      <c r="M40" s="27">
        <f t="shared" si="6"/>
        <v>1.6051898733706964</v>
      </c>
      <c r="N40" s="87">
        <v>3.5686316141936669</v>
      </c>
      <c r="O40" s="103">
        <f t="shared" si="7"/>
        <v>0.2422243396335258</v>
      </c>
      <c r="P40" s="70">
        <v>0.80776372672495733</v>
      </c>
      <c r="Q40" s="50">
        <f t="shared" si="8"/>
        <v>0.86031188372505396</v>
      </c>
      <c r="R40" s="35">
        <v>2.8689467557013995</v>
      </c>
      <c r="S40" s="52">
        <f t="shared" si="3"/>
        <v>1.0701265822471311</v>
      </c>
      <c r="T40" s="17">
        <v>3.5686316141936669</v>
      </c>
    </row>
    <row r="41" spans="2:20" x14ac:dyDescent="0.35">
      <c r="B41" s="9" t="s">
        <v>71</v>
      </c>
      <c r="C41" s="86">
        <v>0.20318787819662287</v>
      </c>
      <c r="D41" s="88">
        <f t="shared" si="0"/>
        <v>1.0159393909831144E-5</v>
      </c>
      <c r="E41" s="86">
        <v>1.6337716052426094</v>
      </c>
      <c r="F41" s="31">
        <f t="shared" si="1"/>
        <v>8.1688580262130467E-5</v>
      </c>
      <c r="G41" s="87">
        <v>3.0575712849952472</v>
      </c>
      <c r="H41" s="75">
        <f t="shared" si="2"/>
        <v>1.5287856424976237E-4</v>
      </c>
      <c r="I41" s="113">
        <f t="shared" si="4"/>
        <v>9.1395010674586649E-2</v>
      </c>
      <c r="J41" s="35">
        <v>0.2031878781966229</v>
      </c>
      <c r="K41" s="71">
        <f t="shared" si="5"/>
        <v>0.73487933742036893</v>
      </c>
      <c r="L41" s="70">
        <v>1.6337716052426092</v>
      </c>
      <c r="M41" s="27">
        <f t="shared" si="6"/>
        <v>1.3753121628645208</v>
      </c>
      <c r="N41" s="87">
        <v>3.0575712849952477</v>
      </c>
      <c r="O41" s="103">
        <f t="shared" si="7"/>
        <v>6.0930007116391099E-2</v>
      </c>
      <c r="P41" s="70">
        <v>0.20318787819662287</v>
      </c>
      <c r="Q41" s="50">
        <f t="shared" si="8"/>
        <v>0.48991955828024603</v>
      </c>
      <c r="R41" s="35">
        <v>1.6337716052426092</v>
      </c>
      <c r="S41" s="52">
        <f t="shared" si="3"/>
        <v>0.9168747752430142</v>
      </c>
      <c r="T41" s="17">
        <v>3.0575712849952477</v>
      </c>
    </row>
    <row r="42" spans="2:20" x14ac:dyDescent="0.35">
      <c r="B42" s="9" t="s">
        <v>72</v>
      </c>
      <c r="C42" s="86">
        <v>0.68595789535715623</v>
      </c>
      <c r="D42" s="88">
        <f t="shared" si="0"/>
        <v>3.4297894767857816E-5</v>
      </c>
      <c r="E42" s="86">
        <v>4.2025277851672609</v>
      </c>
      <c r="F42" s="31">
        <f t="shared" si="1"/>
        <v>2.1012638925836302E-4</v>
      </c>
      <c r="G42" s="87">
        <v>7.6932649539212941</v>
      </c>
      <c r="H42" s="75">
        <f t="shared" si="2"/>
        <v>3.8466324769606471E-4</v>
      </c>
      <c r="I42" s="113">
        <f t="shared" si="4"/>
        <v>0.30854758524431647</v>
      </c>
      <c r="J42" s="35">
        <v>0.68595789535715623</v>
      </c>
      <c r="K42" s="71">
        <f t="shared" si="5"/>
        <v>1.8903198123557774</v>
      </c>
      <c r="L42" s="70">
        <v>4.20252778516726</v>
      </c>
      <c r="M42" s="27">
        <f t="shared" si="6"/>
        <v>3.460472341296128</v>
      </c>
      <c r="N42" s="87">
        <v>7.6932649539212941</v>
      </c>
      <c r="O42" s="103">
        <f t="shared" si="7"/>
        <v>0.20569839016287769</v>
      </c>
      <c r="P42" s="70">
        <v>0.68595789535715634</v>
      </c>
      <c r="Q42" s="50">
        <f t="shared" si="8"/>
        <v>1.2602132082371853</v>
      </c>
      <c r="R42" s="35">
        <v>4.2025277851672609</v>
      </c>
      <c r="S42" s="52">
        <f t="shared" si="3"/>
        <v>2.3069815608640858</v>
      </c>
      <c r="T42" s="17">
        <v>7.6932649539212941</v>
      </c>
    </row>
    <row r="43" spans="2:20" x14ac:dyDescent="0.35">
      <c r="B43" s="9" t="s">
        <v>73</v>
      </c>
      <c r="C43" s="86">
        <v>0.55036662944266646</v>
      </c>
      <c r="D43" s="88">
        <f t="shared" si="0"/>
        <v>2.7518331472133321E-5</v>
      </c>
      <c r="E43" s="86">
        <v>2.2232740929219919</v>
      </c>
      <c r="F43" s="31">
        <f t="shared" si="1"/>
        <v>1.111637046460996E-4</v>
      </c>
      <c r="G43" s="87">
        <v>3.8725106693214002</v>
      </c>
      <c r="H43" s="75">
        <f t="shared" si="2"/>
        <v>1.9362553346607001E-4</v>
      </c>
      <c r="I43" s="113">
        <f t="shared" si="4"/>
        <v>0.24755789774118919</v>
      </c>
      <c r="J43" s="35">
        <v>0.55036662944266646</v>
      </c>
      <c r="K43" s="71">
        <f t="shared" si="5"/>
        <v>1.0000407566562928</v>
      </c>
      <c r="L43" s="70">
        <v>2.2232740929219919</v>
      </c>
      <c r="M43" s="27">
        <f t="shared" si="6"/>
        <v>1.7418763220588744</v>
      </c>
      <c r="N43" s="87">
        <v>3.8725106693213998</v>
      </c>
      <c r="O43" s="103">
        <f t="shared" si="7"/>
        <v>0.16503859849412614</v>
      </c>
      <c r="P43" s="70">
        <v>0.55036662944266634</v>
      </c>
      <c r="Q43" s="50">
        <f t="shared" si="8"/>
        <v>0.66669383777086189</v>
      </c>
      <c r="R43" s="35">
        <v>2.2232740929219914</v>
      </c>
      <c r="S43" s="52">
        <f t="shared" si="3"/>
        <v>1.1612508813725833</v>
      </c>
      <c r="T43" s="17">
        <v>3.8725106693214002</v>
      </c>
    </row>
    <row r="44" spans="2:20" x14ac:dyDescent="0.35">
      <c r="B44" s="9" t="s">
        <v>74</v>
      </c>
      <c r="C44" s="86">
        <v>1.0005087376222161</v>
      </c>
      <c r="D44" s="88">
        <f t="shared" si="0"/>
        <v>5.0025436881110813E-5</v>
      </c>
      <c r="E44" s="86">
        <v>7.8703728399905488</v>
      </c>
      <c r="F44" s="31">
        <f t="shared" si="1"/>
        <v>3.9351864199952742E-4</v>
      </c>
      <c r="G44" s="87">
        <v>14.704270642447627</v>
      </c>
      <c r="H44" s="75">
        <f t="shared" si="2"/>
        <v>7.3521353212238139E-4</v>
      </c>
      <c r="I44" s="113">
        <f t="shared" si="4"/>
        <v>0.4500342617216202</v>
      </c>
      <c r="J44" s="35">
        <v>1.0005087376222164</v>
      </c>
      <c r="K44" s="71">
        <f t="shared" si="5"/>
        <v>3.5401364299293538</v>
      </c>
      <c r="L44" s="70">
        <v>7.8703728399905479</v>
      </c>
      <c r="M44" s="27">
        <f t="shared" si="6"/>
        <v>6.614060761183973</v>
      </c>
      <c r="N44" s="87">
        <v>14.704270642447629</v>
      </c>
      <c r="O44" s="103">
        <f t="shared" si="7"/>
        <v>0.30002284114774685</v>
      </c>
      <c r="P44" s="70">
        <v>1.0005087376222164</v>
      </c>
      <c r="Q44" s="50">
        <f t="shared" si="8"/>
        <v>2.3600909532862366</v>
      </c>
      <c r="R44" s="35">
        <v>7.8703728399905488</v>
      </c>
      <c r="S44" s="52">
        <f t="shared" si="3"/>
        <v>4.4093738407893159</v>
      </c>
      <c r="T44" s="17">
        <v>14.704270642447627</v>
      </c>
    </row>
    <row r="45" spans="2:20" x14ac:dyDescent="0.35">
      <c r="B45" s="9" t="s">
        <v>75</v>
      </c>
      <c r="C45" s="86">
        <v>8.5784799866027717E-2</v>
      </c>
      <c r="D45" s="88">
        <f t="shared" si="0"/>
        <v>4.2892399933013863E-6</v>
      </c>
      <c r="E45" s="86">
        <v>1.3479056629449715</v>
      </c>
      <c r="F45" s="31">
        <f t="shared" si="1"/>
        <v>6.7395283147248582E-5</v>
      </c>
      <c r="G45" s="87">
        <v>2.6070834488278356</v>
      </c>
      <c r="H45" s="75">
        <f t="shared" si="2"/>
        <v>1.3035417244139179E-4</v>
      </c>
      <c r="I45" s="113">
        <f t="shared" si="4"/>
        <v>3.8586468686315531E-2</v>
      </c>
      <c r="J45" s="35">
        <v>8.5784799866027731E-2</v>
      </c>
      <c r="K45" s="71">
        <f t="shared" si="5"/>
        <v>0.60629528467234617</v>
      </c>
      <c r="L45" s="70">
        <v>1.3479056629449715</v>
      </c>
      <c r="M45" s="27">
        <f t="shared" si="6"/>
        <v>1.1726802885582694</v>
      </c>
      <c r="N45" s="87">
        <v>2.6070834488278356</v>
      </c>
      <c r="O45" s="103">
        <f t="shared" si="7"/>
        <v>2.5724312457543693E-2</v>
      </c>
      <c r="P45" s="70">
        <v>8.5784799866027731E-2</v>
      </c>
      <c r="Q45" s="50">
        <f t="shared" si="8"/>
        <v>0.40419685644823089</v>
      </c>
      <c r="R45" s="35">
        <v>1.3479056629449717</v>
      </c>
      <c r="S45" s="52">
        <f t="shared" si="3"/>
        <v>0.78178685903884637</v>
      </c>
      <c r="T45" s="17">
        <v>2.6070834488278356</v>
      </c>
    </row>
    <row r="46" spans="2:20" x14ac:dyDescent="0.35">
      <c r="B46" s="9" t="s">
        <v>76</v>
      </c>
      <c r="C46" s="86">
        <v>0.77854310400523952</v>
      </c>
      <c r="D46" s="88">
        <f t="shared" si="0"/>
        <v>3.8927155200261973E-5</v>
      </c>
      <c r="E46" s="86">
        <v>3.5887170890571642</v>
      </c>
      <c r="F46" s="31">
        <f t="shared" si="1"/>
        <v>1.7943585445285819E-4</v>
      </c>
      <c r="G46" s="87">
        <v>6.3600909848592622</v>
      </c>
      <c r="H46" s="75">
        <f t="shared" si="2"/>
        <v>3.1800454924296311E-4</v>
      </c>
      <c r="I46" s="113">
        <f t="shared" si="4"/>
        <v>0.35019291471870551</v>
      </c>
      <c r="J46" s="35">
        <v>0.77854310400523952</v>
      </c>
      <c r="K46" s="71">
        <f t="shared" si="5"/>
        <v>1.6142244290038676</v>
      </c>
      <c r="L46" s="70">
        <v>3.5887170890571634</v>
      </c>
      <c r="M46" s="27">
        <f t="shared" si="6"/>
        <v>2.8608034525074135</v>
      </c>
      <c r="N46" s="87">
        <v>6.3600909848592622</v>
      </c>
      <c r="O46" s="103">
        <f t="shared" si="7"/>
        <v>0.23346194314580374</v>
      </c>
      <c r="P46" s="70">
        <v>0.77854310400523952</v>
      </c>
      <c r="Q46" s="50">
        <f t="shared" si="8"/>
        <v>1.0761496193359121</v>
      </c>
      <c r="R46" s="35">
        <v>3.5887170890571642</v>
      </c>
      <c r="S46" s="52">
        <f t="shared" si="3"/>
        <v>1.9072023016716093</v>
      </c>
      <c r="T46" s="17">
        <v>6.3600909848592622</v>
      </c>
    </row>
    <row r="47" spans="2:20" x14ac:dyDescent="0.35">
      <c r="B47" s="9" t="s">
        <v>77</v>
      </c>
      <c r="C47" s="86">
        <v>0.85278691297400711</v>
      </c>
      <c r="D47" s="88">
        <f t="shared" si="0"/>
        <v>4.2639345648700359E-5</v>
      </c>
      <c r="E47" s="86">
        <v>3.7678327843785375</v>
      </c>
      <c r="F47" s="31">
        <f t="shared" si="1"/>
        <v>1.8839163921892689E-4</v>
      </c>
      <c r="G47" s="87">
        <v>6.6433932379552987</v>
      </c>
      <c r="H47" s="75">
        <f t="shared" si="2"/>
        <v>3.3216966189776495E-4</v>
      </c>
      <c r="I47" s="113">
        <f t="shared" si="4"/>
        <v>0.38358818304596382</v>
      </c>
      <c r="J47" s="35">
        <v>0.85278691297400722</v>
      </c>
      <c r="K47" s="71">
        <f t="shared" si="5"/>
        <v>1.694791641138647</v>
      </c>
      <c r="L47" s="70">
        <v>3.767832784378538</v>
      </c>
      <c r="M47" s="27">
        <f t="shared" si="6"/>
        <v>2.9882343439348582</v>
      </c>
      <c r="N47" s="87">
        <v>6.6433932379552978</v>
      </c>
      <c r="O47" s="103">
        <f t="shared" si="7"/>
        <v>0.2557254553639759</v>
      </c>
      <c r="P47" s="70">
        <v>0.85278691297400711</v>
      </c>
      <c r="Q47" s="50">
        <f t="shared" si="8"/>
        <v>1.1298610940924314</v>
      </c>
      <c r="R47" s="35">
        <v>3.7678327843785375</v>
      </c>
      <c r="S47" s="52">
        <f t="shared" si="3"/>
        <v>1.992156229289906</v>
      </c>
      <c r="T47" s="17">
        <v>6.6433932379552987</v>
      </c>
    </row>
    <row r="48" spans="2:20" x14ac:dyDescent="0.35">
      <c r="B48" s="9" t="s">
        <v>78</v>
      </c>
      <c r="C48" s="86">
        <v>0.50536995706976529</v>
      </c>
      <c r="D48" s="88">
        <f t="shared" si="0"/>
        <v>2.5268497853488266E-5</v>
      </c>
      <c r="E48" s="86">
        <v>3.0078495914884353</v>
      </c>
      <c r="F48" s="31">
        <f t="shared" si="1"/>
        <v>1.5039247957442177E-4</v>
      </c>
      <c r="G48" s="87">
        <v>5.4930011210788896</v>
      </c>
      <c r="H48" s="75">
        <f t="shared" si="2"/>
        <v>2.7465005605394445E-4</v>
      </c>
      <c r="I48" s="113">
        <f t="shared" si="4"/>
        <v>0.22731815023094362</v>
      </c>
      <c r="J48" s="35">
        <v>0.50536995706976529</v>
      </c>
      <c r="K48" s="71">
        <f t="shared" si="5"/>
        <v>1.3529470751971546</v>
      </c>
      <c r="L48" s="70">
        <v>3.0078495914884358</v>
      </c>
      <c r="M48" s="27">
        <f t="shared" si="6"/>
        <v>2.4707817245412116</v>
      </c>
      <c r="N48" s="87">
        <v>5.4930011210788896</v>
      </c>
      <c r="O48" s="103">
        <f t="shared" si="7"/>
        <v>0.15154543348729577</v>
      </c>
      <c r="P48" s="70">
        <v>0.50536995706976529</v>
      </c>
      <c r="Q48" s="50">
        <f t="shared" si="8"/>
        <v>0.90196471679810319</v>
      </c>
      <c r="R48" s="35">
        <v>3.0078495914884349</v>
      </c>
      <c r="S48" s="52">
        <f t="shared" si="3"/>
        <v>1.6471878163608078</v>
      </c>
      <c r="T48" s="17">
        <v>5.4930011210788896</v>
      </c>
    </row>
    <row r="49" spans="2:20" x14ac:dyDescent="0.35">
      <c r="B49" s="9" t="s">
        <v>79</v>
      </c>
      <c r="C49" s="86">
        <v>0.36024172405028598</v>
      </c>
      <c r="D49" s="88">
        <f t="shared" si="0"/>
        <v>1.80120862025143E-5</v>
      </c>
      <c r="E49" s="86">
        <v>1.5338166714226458</v>
      </c>
      <c r="F49" s="31">
        <f t="shared" si="1"/>
        <v>7.6690833571132285E-5</v>
      </c>
      <c r="G49" s="87">
        <v>2.6877678749476739</v>
      </c>
      <c r="H49" s="75">
        <f t="shared" si="2"/>
        <v>1.343883937473837E-4</v>
      </c>
      <c r="I49" s="113">
        <f t="shared" si="4"/>
        <v>0.16203868314992134</v>
      </c>
      <c r="J49" s="35">
        <v>0.36024172405028604</v>
      </c>
      <c r="K49" s="71">
        <f t="shared" si="5"/>
        <v>0.68991906555507099</v>
      </c>
      <c r="L49" s="70">
        <v>1.5338166714226456</v>
      </c>
      <c r="M49" s="27">
        <f t="shared" si="6"/>
        <v>1.2089725814447556</v>
      </c>
      <c r="N49" s="87">
        <v>2.6877678749476739</v>
      </c>
      <c r="O49" s="103">
        <f t="shared" si="7"/>
        <v>0.10802578876661424</v>
      </c>
      <c r="P49" s="70">
        <v>0.36024172405028598</v>
      </c>
      <c r="Q49" s="50">
        <f t="shared" si="8"/>
        <v>0.45994604370338082</v>
      </c>
      <c r="R49" s="35">
        <v>1.5338166714226458</v>
      </c>
      <c r="S49" s="52">
        <f t="shared" si="3"/>
        <v>0.80598172096317044</v>
      </c>
      <c r="T49" s="17">
        <v>2.6877678749476734</v>
      </c>
    </row>
    <row r="50" spans="2:20" x14ac:dyDescent="0.35">
      <c r="B50" s="9" t="s">
        <v>80</v>
      </c>
      <c r="C50" s="86">
        <v>0.40733127509554529</v>
      </c>
      <c r="D50" s="88">
        <f t="shared" si="0"/>
        <v>2.0366563754777264E-5</v>
      </c>
      <c r="E50" s="86">
        <v>2.6378794663184331</v>
      </c>
      <c r="F50" s="31">
        <f t="shared" si="1"/>
        <v>1.3189397331592165E-4</v>
      </c>
      <c r="G50" s="87">
        <v>4.8523085706943672</v>
      </c>
      <c r="H50" s="75">
        <f t="shared" si="2"/>
        <v>2.4261542853471835E-4</v>
      </c>
      <c r="I50" s="113">
        <f t="shared" si="4"/>
        <v>0.18321981884876587</v>
      </c>
      <c r="J50" s="35">
        <v>0.40733127509554523</v>
      </c>
      <c r="K50" s="71">
        <f t="shared" si="5"/>
        <v>1.1865325044102615</v>
      </c>
      <c r="L50" s="70">
        <v>2.6378794663184331</v>
      </c>
      <c r="M50" s="27">
        <f t="shared" si="6"/>
        <v>2.1825947372010641</v>
      </c>
      <c r="N50" s="87">
        <v>4.8523085706943672</v>
      </c>
      <c r="O50" s="103">
        <f t="shared" si="7"/>
        <v>0.12214654589917727</v>
      </c>
      <c r="P50" s="70">
        <v>0.40733127509554523</v>
      </c>
      <c r="Q50" s="50">
        <f t="shared" si="8"/>
        <v>0.79102166960684106</v>
      </c>
      <c r="R50" s="35">
        <v>2.6378794663184326</v>
      </c>
      <c r="S50" s="52">
        <f t="shared" si="3"/>
        <v>1.455063158134043</v>
      </c>
      <c r="T50" s="17">
        <v>4.8523085706943663</v>
      </c>
    </row>
    <row r="51" spans="2:20" x14ac:dyDescent="0.35">
      <c r="B51" s="9" t="s">
        <v>81</v>
      </c>
      <c r="C51" s="86">
        <v>0.5233274114159997</v>
      </c>
      <c r="D51" s="88">
        <f t="shared" si="0"/>
        <v>2.6166370570799984E-5</v>
      </c>
      <c r="E51" s="86">
        <v>2.930419827088961</v>
      </c>
      <c r="F51" s="31">
        <f t="shared" si="1"/>
        <v>1.4652099135444805E-4</v>
      </c>
      <c r="G51" s="87">
        <v>5.3176568686388341</v>
      </c>
      <c r="H51" s="75">
        <f t="shared" si="2"/>
        <v>2.6588284343194169E-4</v>
      </c>
      <c r="I51" s="113">
        <f t="shared" si="4"/>
        <v>0.23539551068290079</v>
      </c>
      <c r="J51" s="35">
        <v>0.5233274114159997</v>
      </c>
      <c r="K51" s="71">
        <f t="shared" si="5"/>
        <v>1.3181187468213218</v>
      </c>
      <c r="L51" s="70">
        <v>2.930419827088961</v>
      </c>
      <c r="M51" s="27">
        <f t="shared" si="6"/>
        <v>2.3919109278887731</v>
      </c>
      <c r="N51" s="87">
        <v>5.3176568686388341</v>
      </c>
      <c r="O51" s="103">
        <f t="shared" si="7"/>
        <v>0.15693034045526724</v>
      </c>
      <c r="P51" s="70">
        <v>0.5233274114159997</v>
      </c>
      <c r="Q51" s="50">
        <f t="shared" si="8"/>
        <v>0.87874583121421468</v>
      </c>
      <c r="R51" s="35">
        <v>2.9304198270889605</v>
      </c>
      <c r="S51" s="52">
        <f t="shared" si="3"/>
        <v>1.5946072852591822</v>
      </c>
      <c r="T51" s="17">
        <v>5.3176568686388341</v>
      </c>
    </row>
    <row r="52" spans="2:20" ht="15" thickBot="1" x14ac:dyDescent="0.4">
      <c r="B52" s="46" t="s">
        <v>82</v>
      </c>
      <c r="C52" s="74">
        <v>0.39432364890178101</v>
      </c>
      <c r="D52" s="115">
        <f t="shared" si="0"/>
        <v>1.9716182445089051E-5</v>
      </c>
      <c r="E52" s="74">
        <v>1.7823935751360687</v>
      </c>
      <c r="F52" s="30">
        <f t="shared" si="1"/>
        <v>8.9119678756803447E-5</v>
      </c>
      <c r="G52" s="73">
        <v>3.1511927788145742</v>
      </c>
      <c r="H52" s="72">
        <f t="shared" si="2"/>
        <v>1.5755963894072874E-4</v>
      </c>
      <c r="I52" s="69">
        <f t="shared" si="4"/>
        <v>0.17736891797130461</v>
      </c>
      <c r="J52" s="57">
        <v>0.39432364890178107</v>
      </c>
      <c r="K52" s="114">
        <f t="shared" si="5"/>
        <v>0.80173030631402709</v>
      </c>
      <c r="L52" s="54">
        <v>1.7823935751360691</v>
      </c>
      <c r="M52" s="26">
        <f t="shared" si="6"/>
        <v>1.4174236190346969</v>
      </c>
      <c r="N52" s="73">
        <v>3.1511927788145742</v>
      </c>
      <c r="O52" s="101">
        <f t="shared" si="7"/>
        <v>0.11824594531420309</v>
      </c>
      <c r="P52" s="54">
        <v>0.39432364890178101</v>
      </c>
      <c r="Q52" s="49">
        <f t="shared" si="8"/>
        <v>0.53448687087601809</v>
      </c>
      <c r="R52" s="57">
        <v>1.7823935751360689</v>
      </c>
      <c r="S52" s="51">
        <f t="shared" si="3"/>
        <v>0.94494907935646488</v>
      </c>
      <c r="T52" s="16">
        <v>3.151192778814575</v>
      </c>
    </row>
    <row r="53" spans="2:20" x14ac:dyDescent="0.35">
      <c r="G53" s="106"/>
      <c r="H53" s="106"/>
      <c r="I53" s="106"/>
      <c r="J53" s="106"/>
      <c r="K53" s="106"/>
      <c r="L53" s="106"/>
    </row>
    <row r="54" spans="2:20" x14ac:dyDescent="0.35">
      <c r="B54" s="5" t="s">
        <v>83</v>
      </c>
    </row>
    <row r="55" spans="2:20" ht="15" thickBot="1" x14ac:dyDescent="0.4">
      <c r="B55" s="5" t="s">
        <v>103</v>
      </c>
      <c r="C55" s="290">
        <v>2019</v>
      </c>
      <c r="D55" s="40" t="s">
        <v>0</v>
      </c>
      <c r="E55" s="39">
        <v>0.05</v>
      </c>
      <c r="F55" s="5" t="s">
        <v>106</v>
      </c>
      <c r="I55" s="5" t="s">
        <v>107</v>
      </c>
    </row>
    <row r="56" spans="2:20" x14ac:dyDescent="0.35">
      <c r="B56" s="118"/>
      <c r="C56" s="81"/>
      <c r="D56" s="80"/>
      <c r="E56" s="80"/>
      <c r="F56" s="80"/>
      <c r="G56" s="80"/>
      <c r="H56" s="79"/>
      <c r="I56" s="98" t="s">
        <v>33</v>
      </c>
      <c r="J56" s="58"/>
      <c r="K56" s="12">
        <f>$R$4*1000*10</f>
        <v>449.80542877732404</v>
      </c>
      <c r="L56" s="38" t="s">
        <v>34</v>
      </c>
      <c r="M56" s="58"/>
      <c r="N56" s="80"/>
      <c r="O56" s="98" t="s">
        <v>35</v>
      </c>
      <c r="P56" s="58"/>
      <c r="Q56" s="153">
        <f>$R$5*1000*10</f>
        <v>299.8702858515494</v>
      </c>
      <c r="R56" s="38" t="s">
        <v>34</v>
      </c>
      <c r="S56" s="58"/>
      <c r="T56" s="95"/>
    </row>
    <row r="57" spans="2:20" ht="15" thickBot="1" x14ac:dyDescent="0.4">
      <c r="B57" s="37" t="s">
        <v>105</v>
      </c>
      <c r="C57" s="111"/>
      <c r="H57" s="102"/>
      <c r="I57" s="37" t="s">
        <v>37</v>
      </c>
      <c r="J57" s="5"/>
      <c r="K57" s="5"/>
      <c r="L57" s="5"/>
      <c r="M57" s="5"/>
      <c r="O57" s="125" t="s">
        <v>37</v>
      </c>
      <c r="P57" s="126"/>
      <c r="Q57" s="126"/>
      <c r="R57" s="126"/>
      <c r="S57" s="126"/>
      <c r="T57" s="127"/>
    </row>
    <row r="58" spans="2:20" x14ac:dyDescent="0.35">
      <c r="B58" s="78" t="s">
        <v>38</v>
      </c>
      <c r="C58" s="3" t="s">
        <v>39</v>
      </c>
      <c r="D58" s="1"/>
      <c r="E58" s="3" t="s">
        <v>40</v>
      </c>
      <c r="F58" s="1"/>
      <c r="G58" s="3" t="s">
        <v>41</v>
      </c>
      <c r="H58" s="116"/>
      <c r="I58" s="68" t="s">
        <v>39</v>
      </c>
      <c r="J58" s="67"/>
      <c r="K58" s="105" t="s">
        <v>40</v>
      </c>
      <c r="L58" s="66"/>
      <c r="M58" s="89" t="s">
        <v>41</v>
      </c>
      <c r="N58" s="112"/>
      <c r="O58" s="59" t="s">
        <v>39</v>
      </c>
      <c r="P58" s="63"/>
      <c r="Q58" s="64" t="s">
        <v>40</v>
      </c>
      <c r="R58" s="62"/>
      <c r="S58" s="63" t="s">
        <v>41</v>
      </c>
      <c r="T58" s="48"/>
    </row>
    <row r="59" spans="2:20" x14ac:dyDescent="0.35">
      <c r="B59" s="77"/>
      <c r="C59" s="105" t="s">
        <v>42</v>
      </c>
      <c r="D59" s="104" t="s">
        <v>43</v>
      </c>
      <c r="E59" s="105" t="s">
        <v>42</v>
      </c>
      <c r="F59" s="104" t="s">
        <v>43</v>
      </c>
      <c r="G59" s="105" t="s">
        <v>42</v>
      </c>
      <c r="H59" s="76" t="s">
        <v>43</v>
      </c>
      <c r="I59" s="91" t="s">
        <v>44</v>
      </c>
      <c r="J59" s="105" t="s">
        <v>45</v>
      </c>
      <c r="K59" s="105" t="s">
        <v>44</v>
      </c>
      <c r="L59" s="105" t="s">
        <v>45</v>
      </c>
      <c r="M59" s="105" t="s">
        <v>46</v>
      </c>
      <c r="N59" s="3" t="s">
        <v>45</v>
      </c>
      <c r="O59" s="61" t="s">
        <v>44</v>
      </c>
      <c r="P59" s="66" t="s">
        <v>45</v>
      </c>
      <c r="Q59" s="66" t="s">
        <v>44</v>
      </c>
      <c r="R59" s="66" t="s">
        <v>45</v>
      </c>
      <c r="S59" s="66" t="s">
        <v>46</v>
      </c>
      <c r="T59" s="60" t="s">
        <v>45</v>
      </c>
    </row>
    <row r="60" spans="2:20" x14ac:dyDescent="0.35">
      <c r="B60" s="47" t="s">
        <v>47</v>
      </c>
      <c r="C60" s="136">
        <v>0.10195433009055672</v>
      </c>
      <c r="D60" s="122">
        <f>C60*$E$55/100</f>
        <v>5.0977165045278364E-5</v>
      </c>
      <c r="E60" s="141">
        <v>2.952318252231243</v>
      </c>
      <c r="F60" s="31">
        <f>E60*$E$55/100</f>
        <v>1.4761591261156215E-3</v>
      </c>
      <c r="G60" s="128">
        <v>5.8026821743719319</v>
      </c>
      <c r="H60" s="135">
        <f>G60*$E$55/100</f>
        <v>2.9013410871859663E-3</v>
      </c>
      <c r="I60" s="113">
        <f>(D60*$K$56)/($E$55)</f>
        <v>0.45859611162087699</v>
      </c>
      <c r="J60" s="35">
        <f>(I60*100)/($K$56)</f>
        <v>0.10195433009055674</v>
      </c>
      <c r="K60" s="71">
        <f>(F60*$K$56)/($E$55)</f>
        <v>13.279687773319941</v>
      </c>
      <c r="L60" s="70">
        <f>(K60*100)/($K$56)</f>
        <v>2.9523182522312426</v>
      </c>
      <c r="M60" s="27">
        <f>(H60*$K$56)/($E$55)</f>
        <v>26.100779435019021</v>
      </c>
      <c r="N60" s="87">
        <f>(M60*100)/($K$56)</f>
        <v>5.8026821743719328</v>
      </c>
      <c r="O60" s="139">
        <f>(D60*$Q$56)/($E$55)</f>
        <v>0.30573074108058468</v>
      </c>
      <c r="P60" s="56">
        <f>(O60*100)/($Q$56)</f>
        <v>0.10195433009055672</v>
      </c>
      <c r="Q60" s="82">
        <f>(F60*$Q$56)/($E$55)</f>
        <v>8.8531251822132955</v>
      </c>
      <c r="R60" s="35">
        <f>(Q60*100)/($Q$56)</f>
        <v>2.952318252231243</v>
      </c>
      <c r="S60" s="132">
        <f>(H60*$Q$56)/($E$55)</f>
        <v>17.400519623346014</v>
      </c>
      <c r="T60" s="110">
        <f>(S60*100)/($Q$56)</f>
        <v>5.802682174371931</v>
      </c>
    </row>
    <row r="61" spans="2:20" x14ac:dyDescent="0.35">
      <c r="B61" s="9" t="s">
        <v>48</v>
      </c>
      <c r="C61" s="137">
        <v>4.4517822362027733E-2</v>
      </c>
      <c r="D61" s="88">
        <f t="shared" ref="D61:D95" si="9">C61*$E$55/100</f>
        <v>2.2258911181013866E-5</v>
      </c>
      <c r="E61" s="142">
        <v>1.13682079862484</v>
      </c>
      <c r="F61" s="31">
        <f t="shared" ref="F61:F95" si="10">E61*$E$55/100</f>
        <v>5.6841039931242003E-4</v>
      </c>
      <c r="G61" s="131">
        <v>2.2291237748876509</v>
      </c>
      <c r="H61" s="75">
        <f t="shared" ref="H61:H95" si="11">G61*$E$55/100</f>
        <v>1.1145618874438255E-3</v>
      </c>
      <c r="I61" s="113">
        <f t="shared" ref="I61:I95" si="12">(D61*$K$56)/($E$55)</f>
        <v>0.20024358175784629</v>
      </c>
      <c r="J61" s="35">
        <f t="shared" ref="J61:J95" si="13">(I61*100)/($K$56)</f>
        <v>4.4517822362027726E-2</v>
      </c>
      <c r="K61" s="71">
        <f t="shared" ref="K61:K95" si="14">(F61*$K$56)/($E$55)</f>
        <v>5.1134816676842609</v>
      </c>
      <c r="L61" s="70">
        <f t="shared" ref="L61:L95" si="15">(K61*100)/($K$56)</f>
        <v>1.13682079862484</v>
      </c>
      <c r="M61" s="133">
        <f t="shared" ref="M61:M95" si="16">(H61*$K$56)/($E$55)</f>
        <v>10.026719753610669</v>
      </c>
      <c r="N61" s="87">
        <f t="shared" ref="N61:N95" si="17">(M61*100)/($K$56)</f>
        <v>2.2291237748876509</v>
      </c>
      <c r="O61" s="113">
        <f t="shared" ref="O61:O95" si="18">(D61*$Q$56)/($E$55)</f>
        <v>0.13349572117189754</v>
      </c>
      <c r="P61" s="70">
        <f t="shared" ref="P61:P95" si="19">(O61*100)/($Q$56)</f>
        <v>4.4517822362027733E-2</v>
      </c>
      <c r="Q61" s="82">
        <f t="shared" ref="Q61:Q95" si="20">(F61*$Q$56)/($E$55)</f>
        <v>3.4089877784561744</v>
      </c>
      <c r="R61" s="35">
        <f t="shared" ref="R61:R95" si="21">(Q61*100)/($Q$56)</f>
        <v>1.13682079862484</v>
      </c>
      <c r="S61" s="71">
        <f t="shared" ref="S61:S95" si="22">(H61*$Q$56)/($E$55)</f>
        <v>6.6844798357404471</v>
      </c>
      <c r="T61" s="17">
        <f t="shared" ref="T61:T95" si="23">(S61*100)/($Q$56)</f>
        <v>2.2291237748876505</v>
      </c>
    </row>
    <row r="62" spans="2:20" x14ac:dyDescent="0.35">
      <c r="B62" s="9" t="s">
        <v>49</v>
      </c>
      <c r="C62" s="137">
        <v>4.3354201983047354E-2</v>
      </c>
      <c r="D62" s="88">
        <f t="shared" si="9"/>
        <v>2.1677100991523679E-5</v>
      </c>
      <c r="E62" s="142">
        <v>1.2154931912913143</v>
      </c>
      <c r="F62" s="31">
        <f t="shared" si="10"/>
        <v>6.0774659564565719E-4</v>
      </c>
      <c r="G62" s="131">
        <v>2.3876321805995819</v>
      </c>
      <c r="H62" s="75">
        <f t="shared" si="11"/>
        <v>1.193816090299791E-3</v>
      </c>
      <c r="I62" s="113">
        <f t="shared" si="12"/>
        <v>0.19500955412283327</v>
      </c>
      <c r="J62" s="35">
        <f t="shared" si="13"/>
        <v>4.3354201983047354E-2</v>
      </c>
      <c r="K62" s="71">
        <f t="shared" si="14"/>
        <v>5.467354360847076</v>
      </c>
      <c r="L62" s="70">
        <f t="shared" si="15"/>
        <v>1.2154931912913145</v>
      </c>
      <c r="M62" s="133">
        <f t="shared" si="16"/>
        <v>10.73969916757132</v>
      </c>
      <c r="N62" s="87">
        <f t="shared" si="17"/>
        <v>2.3876321805995819</v>
      </c>
      <c r="O62" s="113">
        <f t="shared" si="18"/>
        <v>0.1300063694152222</v>
      </c>
      <c r="P62" s="70">
        <f t="shared" si="19"/>
        <v>4.3354201983047354E-2</v>
      </c>
      <c r="Q62" s="82">
        <f t="shared" si="20"/>
        <v>3.6449029072313843</v>
      </c>
      <c r="R62" s="35">
        <f t="shared" si="21"/>
        <v>1.2154931912913143</v>
      </c>
      <c r="S62" s="71">
        <f t="shared" si="22"/>
        <v>7.1597994450475486</v>
      </c>
      <c r="T62" s="17">
        <f t="shared" si="23"/>
        <v>2.3876321805995819</v>
      </c>
    </row>
    <row r="63" spans="2:20" x14ac:dyDescent="0.35">
      <c r="B63" s="9" t="s">
        <v>50</v>
      </c>
      <c r="C63" s="137">
        <v>1.9356644118404036E-2</v>
      </c>
      <c r="D63" s="88">
        <f t="shared" si="9"/>
        <v>9.678322059202018E-6</v>
      </c>
      <c r="E63" s="142">
        <v>0.63844672895601673</v>
      </c>
      <c r="F63" s="31">
        <f t="shared" si="10"/>
        <v>3.1922336447800842E-4</v>
      </c>
      <c r="G63" s="131">
        <v>1.2575368137936298</v>
      </c>
      <c r="H63" s="75">
        <f t="shared" si="11"/>
        <v>6.28768406896815E-4</v>
      </c>
      <c r="I63" s="113">
        <f t="shared" si="12"/>
        <v>8.7067236073687951E-2</v>
      </c>
      <c r="J63" s="35">
        <f t="shared" si="13"/>
        <v>1.9356644118404036E-2</v>
      </c>
      <c r="K63" s="71">
        <f t="shared" si="14"/>
        <v>2.8717680466954114</v>
      </c>
      <c r="L63" s="70">
        <f t="shared" si="15"/>
        <v>0.63844672895601684</v>
      </c>
      <c r="M63" s="133">
        <f t="shared" si="16"/>
        <v>5.6564688573171358</v>
      </c>
      <c r="N63" s="87">
        <f t="shared" si="17"/>
        <v>1.25753681379363</v>
      </c>
      <c r="O63" s="113">
        <f t="shared" si="18"/>
        <v>5.8044824049125303E-2</v>
      </c>
      <c r="P63" s="70">
        <f t="shared" si="19"/>
        <v>1.9356644118404036E-2</v>
      </c>
      <c r="Q63" s="82">
        <f t="shared" si="20"/>
        <v>1.9145120311302746</v>
      </c>
      <c r="R63" s="35">
        <f t="shared" si="21"/>
        <v>0.63844672895601684</v>
      </c>
      <c r="S63" s="71">
        <f t="shared" si="22"/>
        <v>3.7709792382114249</v>
      </c>
      <c r="T63" s="17">
        <f t="shared" si="23"/>
        <v>1.25753681379363</v>
      </c>
    </row>
    <row r="64" spans="2:20" x14ac:dyDescent="0.35">
      <c r="B64" s="9" t="s">
        <v>51</v>
      </c>
      <c r="C64" s="137">
        <v>5.1395934182164822E-2</v>
      </c>
      <c r="D64" s="88">
        <f t="shared" si="9"/>
        <v>2.5697967091082415E-5</v>
      </c>
      <c r="E64" s="142">
        <v>2.767899681747588</v>
      </c>
      <c r="F64" s="31">
        <f t="shared" si="10"/>
        <v>1.383949840873794E-3</v>
      </c>
      <c r="G64" s="131">
        <v>5.4844034293130104</v>
      </c>
      <c r="H64" s="75">
        <f t="shared" si="11"/>
        <v>2.7422017146565055E-3</v>
      </c>
      <c r="I64" s="113">
        <f t="shared" si="12"/>
        <v>0.23118170212219777</v>
      </c>
      <c r="J64" s="35">
        <f t="shared" si="13"/>
        <v>5.1395934182164829E-2</v>
      </c>
      <c r="K64" s="71">
        <f t="shared" si="14"/>
        <v>12.450163031610925</v>
      </c>
      <c r="L64" s="70">
        <f t="shared" si="15"/>
        <v>2.767899681747588</v>
      </c>
      <c r="M64" s="133">
        <f t="shared" si="16"/>
        <v>24.669144361099651</v>
      </c>
      <c r="N64" s="87">
        <f t="shared" si="17"/>
        <v>5.4844034293130104</v>
      </c>
      <c r="O64" s="113">
        <f t="shared" si="18"/>
        <v>0.15412113474813185</v>
      </c>
      <c r="P64" s="70">
        <f t="shared" si="19"/>
        <v>5.1395934182164829E-2</v>
      </c>
      <c r="Q64" s="82">
        <f t="shared" si="20"/>
        <v>8.3001086877406181</v>
      </c>
      <c r="R64" s="35">
        <f t="shared" si="21"/>
        <v>2.767899681747588</v>
      </c>
      <c r="S64" s="71">
        <f t="shared" si="22"/>
        <v>16.446096240733102</v>
      </c>
      <c r="T64" s="17">
        <f t="shared" si="23"/>
        <v>5.4844034293130104</v>
      </c>
    </row>
    <row r="65" spans="2:20" x14ac:dyDescent="0.35">
      <c r="B65" s="9" t="s">
        <v>52</v>
      </c>
      <c r="C65" s="137">
        <v>5.2304137423425885E-2</v>
      </c>
      <c r="D65" s="88">
        <f t="shared" si="9"/>
        <v>2.6152068711712945E-5</v>
      </c>
      <c r="E65" s="142">
        <v>0.98790139552182032</v>
      </c>
      <c r="F65" s="31">
        <f t="shared" si="10"/>
        <v>4.9395069776091019E-4</v>
      </c>
      <c r="G65" s="131">
        <v>1.9234986536202143</v>
      </c>
      <c r="H65" s="75">
        <f t="shared" si="11"/>
        <v>9.6174932681010721E-4</v>
      </c>
      <c r="I65" s="113">
        <f t="shared" si="12"/>
        <v>0.23526684960572161</v>
      </c>
      <c r="J65" s="35">
        <f t="shared" si="13"/>
        <v>5.2304137423425885E-2</v>
      </c>
      <c r="K65" s="71">
        <f t="shared" si="14"/>
        <v>4.4436341080240922</v>
      </c>
      <c r="L65" s="70">
        <f t="shared" si="15"/>
        <v>0.98790139552182044</v>
      </c>
      <c r="M65" s="133">
        <f t="shared" si="16"/>
        <v>8.6520013664424589</v>
      </c>
      <c r="N65" s="87">
        <f t="shared" si="17"/>
        <v>1.9234986536202139</v>
      </c>
      <c r="O65" s="113">
        <f t="shared" si="18"/>
        <v>0.15684456640381444</v>
      </c>
      <c r="P65" s="70">
        <f t="shared" si="19"/>
        <v>5.2304137423425892E-2</v>
      </c>
      <c r="Q65" s="82">
        <f t="shared" si="20"/>
        <v>2.9624227386827284</v>
      </c>
      <c r="R65" s="35">
        <f t="shared" si="21"/>
        <v>0.98790139552182032</v>
      </c>
      <c r="S65" s="71">
        <f t="shared" si="22"/>
        <v>5.768000910961641</v>
      </c>
      <c r="T65" s="17">
        <f t="shared" si="23"/>
        <v>1.9234986536202145</v>
      </c>
    </row>
    <row r="66" spans="2:20" x14ac:dyDescent="0.35">
      <c r="B66" s="9" t="s">
        <v>53</v>
      </c>
      <c r="C66" s="137">
        <v>6.571397373983652E-2</v>
      </c>
      <c r="D66" s="88">
        <f t="shared" si="9"/>
        <v>3.2856986869918262E-5</v>
      </c>
      <c r="E66" s="142">
        <v>1.6118163695321981</v>
      </c>
      <c r="F66" s="31">
        <f t="shared" si="10"/>
        <v>8.0590818476609916E-4</v>
      </c>
      <c r="G66" s="131">
        <v>3.1579187653245606</v>
      </c>
      <c r="H66" s="75">
        <f t="shared" si="11"/>
        <v>1.5789593826622806E-3</v>
      </c>
      <c r="I66" s="113">
        <f t="shared" si="12"/>
        <v>0.2955850213470898</v>
      </c>
      <c r="J66" s="35">
        <f t="shared" si="13"/>
        <v>6.571397373983652E-2</v>
      </c>
      <c r="K66" s="71">
        <f t="shared" si="14"/>
        <v>7.2500375320774024</v>
      </c>
      <c r="L66" s="70">
        <f t="shared" si="15"/>
        <v>1.6118163695321983</v>
      </c>
      <c r="M66" s="133">
        <f t="shared" si="16"/>
        <v>14.20449004280772</v>
      </c>
      <c r="N66" s="87">
        <f t="shared" si="17"/>
        <v>3.1579187653245611</v>
      </c>
      <c r="O66" s="113">
        <f t="shared" si="18"/>
        <v>0.19705668089805986</v>
      </c>
      <c r="P66" s="70">
        <f t="shared" si="19"/>
        <v>6.571397373983652E-2</v>
      </c>
      <c r="Q66" s="82">
        <f t="shared" si="20"/>
        <v>4.8333583547182686</v>
      </c>
      <c r="R66" s="35">
        <f t="shared" si="21"/>
        <v>1.6118163695321981</v>
      </c>
      <c r="S66" s="71">
        <f t="shared" si="22"/>
        <v>9.4696600285384811</v>
      </c>
      <c r="T66" s="17">
        <f t="shared" si="23"/>
        <v>3.1579187653245611</v>
      </c>
    </row>
    <row r="67" spans="2:20" x14ac:dyDescent="0.35">
      <c r="B67" s="9" t="s">
        <v>54</v>
      </c>
      <c r="C67" s="137">
        <v>2.3875559880473581E-2</v>
      </c>
      <c r="D67" s="88">
        <f t="shared" si="9"/>
        <v>1.1937779940236792E-5</v>
      </c>
      <c r="E67" s="142">
        <v>0.80752405517612835</v>
      </c>
      <c r="F67" s="31">
        <f t="shared" si="10"/>
        <v>4.0376202758806421E-4</v>
      </c>
      <c r="G67" s="131">
        <v>1.5911725504717837</v>
      </c>
      <c r="H67" s="75">
        <f t="shared" si="11"/>
        <v>7.9558627523589195E-4</v>
      </c>
      <c r="I67" s="113">
        <f t="shared" si="12"/>
        <v>0.10739356449335095</v>
      </c>
      <c r="J67" s="35">
        <f t="shared" si="13"/>
        <v>2.3875559880473584E-2</v>
      </c>
      <c r="K67" s="71">
        <f t="shared" si="14"/>
        <v>3.632287038865019</v>
      </c>
      <c r="L67" s="70">
        <f t="shared" si="15"/>
        <v>0.80752405517612835</v>
      </c>
      <c r="M67" s="133">
        <f t="shared" si="16"/>
        <v>7.1571805132366899</v>
      </c>
      <c r="N67" s="87">
        <f t="shared" si="17"/>
        <v>1.5911725504717837</v>
      </c>
      <c r="O67" s="113">
        <f t="shared" si="18"/>
        <v>7.1595709662233983E-2</v>
      </c>
      <c r="P67" s="70">
        <f t="shared" si="19"/>
        <v>2.3875559880473584E-2</v>
      </c>
      <c r="Q67" s="82">
        <f t="shared" si="20"/>
        <v>2.4215246925766798</v>
      </c>
      <c r="R67" s="35">
        <f t="shared" si="21"/>
        <v>0.80752405517612846</v>
      </c>
      <c r="S67" s="71">
        <f t="shared" si="22"/>
        <v>4.7714536754911272</v>
      </c>
      <c r="T67" s="17">
        <f t="shared" si="23"/>
        <v>1.5911725504717837</v>
      </c>
    </row>
    <row r="68" spans="2:20" x14ac:dyDescent="0.35">
      <c r="B68" s="9" t="s">
        <v>55</v>
      </c>
      <c r="C68" s="137">
        <v>1.9419586693105662E-2</v>
      </c>
      <c r="D68" s="88">
        <f t="shared" si="9"/>
        <v>9.7097933465528313E-6</v>
      </c>
      <c r="E68" s="142">
        <v>0.66592500345882899</v>
      </c>
      <c r="F68" s="31">
        <f t="shared" si="10"/>
        <v>3.3296250172941454E-4</v>
      </c>
      <c r="G68" s="131">
        <v>1.3124304202245529</v>
      </c>
      <c r="H68" s="75">
        <f t="shared" si="11"/>
        <v>6.5621521011227646E-4</v>
      </c>
      <c r="I68" s="113">
        <f t="shared" si="12"/>
        <v>8.7350355191708084E-2</v>
      </c>
      <c r="J68" s="35">
        <f t="shared" si="13"/>
        <v>1.9419586693105659E-2</v>
      </c>
      <c r="K68" s="71">
        <f t="shared" si="14"/>
        <v>2.9953668171433958</v>
      </c>
      <c r="L68" s="70">
        <f t="shared" si="15"/>
        <v>0.66592500345882899</v>
      </c>
      <c r="M68" s="133">
        <f t="shared" si="16"/>
        <v>5.9033832790950855</v>
      </c>
      <c r="N68" s="87">
        <f t="shared" si="17"/>
        <v>1.3124304202245527</v>
      </c>
      <c r="O68" s="113">
        <f t="shared" si="18"/>
        <v>5.8233570127805397E-2</v>
      </c>
      <c r="P68" s="70">
        <f t="shared" si="19"/>
        <v>1.9419586693105662E-2</v>
      </c>
      <c r="Q68" s="82">
        <f t="shared" si="20"/>
        <v>1.9969112114289307</v>
      </c>
      <c r="R68" s="35">
        <f t="shared" si="21"/>
        <v>0.66592500345882899</v>
      </c>
      <c r="S68" s="71">
        <f t="shared" si="22"/>
        <v>3.9355888527300573</v>
      </c>
      <c r="T68" s="17">
        <f t="shared" si="23"/>
        <v>1.3124304202245527</v>
      </c>
    </row>
    <row r="69" spans="2:20" x14ac:dyDescent="0.35">
      <c r="B69" s="9" t="s">
        <v>56</v>
      </c>
      <c r="C69" s="137">
        <v>1.0027076934723779E-2</v>
      </c>
      <c r="D69" s="88">
        <f t="shared" si="9"/>
        <v>5.0135384673618891E-6</v>
      </c>
      <c r="E69" s="142">
        <v>0.44718361143565061</v>
      </c>
      <c r="F69" s="31">
        <f t="shared" si="10"/>
        <v>2.2359180571782531E-4</v>
      </c>
      <c r="G69" s="131">
        <v>0.88434014593657795</v>
      </c>
      <c r="H69" s="75">
        <f t="shared" si="11"/>
        <v>4.4217007296828899E-4</v>
      </c>
      <c r="I69" s="113">
        <f t="shared" si="12"/>
        <v>4.5102336400066445E-2</v>
      </c>
      <c r="J69" s="35">
        <f t="shared" si="13"/>
        <v>1.0027076934723777E-2</v>
      </c>
      <c r="K69" s="71">
        <f t="shared" si="14"/>
        <v>2.0114561608400505</v>
      </c>
      <c r="L69" s="70">
        <f t="shared" si="15"/>
        <v>0.4471836114356505</v>
      </c>
      <c r="M69" s="133">
        <f t="shared" si="16"/>
        <v>3.9778099852800377</v>
      </c>
      <c r="N69" s="87">
        <f t="shared" si="17"/>
        <v>0.88434014593657795</v>
      </c>
      <c r="O69" s="113">
        <f t="shared" si="18"/>
        <v>3.006822426671097E-2</v>
      </c>
      <c r="P69" s="70">
        <f t="shared" si="19"/>
        <v>1.0027076934723779E-2</v>
      </c>
      <c r="Q69" s="82">
        <f t="shared" si="20"/>
        <v>1.3409707738933674</v>
      </c>
      <c r="R69" s="35">
        <f t="shared" si="21"/>
        <v>0.44718361143565055</v>
      </c>
      <c r="S69" s="71">
        <f t="shared" si="22"/>
        <v>2.6518733235200251</v>
      </c>
      <c r="T69" s="17">
        <f t="shared" si="23"/>
        <v>0.88434014593657784</v>
      </c>
    </row>
    <row r="70" spans="2:20" x14ac:dyDescent="0.35">
      <c r="B70" s="9" t="s">
        <v>57</v>
      </c>
      <c r="C70" s="137">
        <v>3.8249231244970067E-2</v>
      </c>
      <c r="D70" s="88">
        <f t="shared" si="9"/>
        <v>1.9124615622485036E-5</v>
      </c>
      <c r="E70" s="142">
        <v>0.7852646300106676</v>
      </c>
      <c r="F70" s="31">
        <f t="shared" si="10"/>
        <v>3.9263231500533379E-4</v>
      </c>
      <c r="G70" s="129">
        <v>1.5322800287763663</v>
      </c>
      <c r="H70" s="75">
        <f t="shared" si="11"/>
        <v>7.6614001438818314E-4</v>
      </c>
      <c r="I70" s="113">
        <f t="shared" si="12"/>
        <v>0.17204711860546784</v>
      </c>
      <c r="J70" s="35">
        <f t="shared" si="13"/>
        <v>3.8249231244970074E-2</v>
      </c>
      <c r="K70" s="71">
        <f t="shared" si="14"/>
        <v>3.5321629360561504</v>
      </c>
      <c r="L70" s="70">
        <f t="shared" si="15"/>
        <v>0.78526463001066749</v>
      </c>
      <c r="M70" s="133">
        <f t="shared" si="16"/>
        <v>6.8922787535068384</v>
      </c>
      <c r="N70" s="87">
        <f t="shared" si="17"/>
        <v>1.5322800287763663</v>
      </c>
      <c r="O70" s="113">
        <f t="shared" si="18"/>
        <v>0.11469807907031189</v>
      </c>
      <c r="P70" s="70">
        <f t="shared" si="19"/>
        <v>3.8249231244970067E-2</v>
      </c>
      <c r="Q70" s="82">
        <f t="shared" si="20"/>
        <v>2.3547752907041004</v>
      </c>
      <c r="R70" s="35">
        <f t="shared" si="21"/>
        <v>0.78526463001066749</v>
      </c>
      <c r="S70" s="71">
        <f t="shared" si="22"/>
        <v>4.5948525023378926</v>
      </c>
      <c r="T70" s="17">
        <f t="shared" si="23"/>
        <v>1.5322800287763663</v>
      </c>
    </row>
    <row r="71" spans="2:20" x14ac:dyDescent="0.35">
      <c r="B71" s="9" t="s">
        <v>58</v>
      </c>
      <c r="C71" s="137">
        <v>6.7831325140949431E-2</v>
      </c>
      <c r="D71" s="88">
        <f t="shared" si="9"/>
        <v>3.3915662570474719E-5</v>
      </c>
      <c r="E71" s="142">
        <v>1.8469178030166054</v>
      </c>
      <c r="F71" s="31">
        <f t="shared" si="10"/>
        <v>9.2345890150830274E-4</v>
      </c>
      <c r="G71" s="131">
        <v>3.626004280892261</v>
      </c>
      <c r="H71" s="75">
        <f t="shared" si="11"/>
        <v>1.8130021404461306E-3</v>
      </c>
      <c r="I71" s="113">
        <f t="shared" si="12"/>
        <v>0.30510898289558841</v>
      </c>
      <c r="J71" s="35">
        <f t="shared" si="13"/>
        <v>6.7831325140949444E-2</v>
      </c>
      <c r="K71" s="71">
        <f t="shared" si="14"/>
        <v>8.3075365430235735</v>
      </c>
      <c r="L71" s="70">
        <f t="shared" si="15"/>
        <v>1.8469178030166049</v>
      </c>
      <c r="M71" s="133">
        <f t="shared" si="16"/>
        <v>16.309964103151557</v>
      </c>
      <c r="N71" s="87">
        <f t="shared" si="17"/>
        <v>3.6260042808922606</v>
      </c>
      <c r="O71" s="113">
        <f t="shared" si="18"/>
        <v>0.20340598859705897</v>
      </c>
      <c r="P71" s="70">
        <f t="shared" si="19"/>
        <v>6.7831325140949431E-2</v>
      </c>
      <c r="Q71" s="82">
        <f t="shared" si="20"/>
        <v>5.5383576953490508</v>
      </c>
      <c r="R71" s="35">
        <f t="shared" si="21"/>
        <v>1.8469178030166056</v>
      </c>
      <c r="S71" s="71">
        <f t="shared" si="22"/>
        <v>10.873309402101041</v>
      </c>
      <c r="T71" s="17">
        <f t="shared" si="23"/>
        <v>3.6260042808922606</v>
      </c>
    </row>
    <row r="72" spans="2:20" x14ac:dyDescent="0.35">
      <c r="B72" s="9" t="s">
        <v>59</v>
      </c>
      <c r="C72" s="137">
        <v>2.2995124049345877E-2</v>
      </c>
      <c r="D72" s="88">
        <f t="shared" si="9"/>
        <v>1.1497562024672939E-5</v>
      </c>
      <c r="E72" s="142">
        <v>0.47792848956292</v>
      </c>
      <c r="F72" s="31">
        <f t="shared" si="10"/>
        <v>2.3896424478146001E-4</v>
      </c>
      <c r="G72" s="131">
        <v>0.93286185507649466</v>
      </c>
      <c r="H72" s="75">
        <f t="shared" si="11"/>
        <v>4.6643092753824737E-4</v>
      </c>
      <c r="I72" s="113">
        <f t="shared" si="12"/>
        <v>0.10343331632803779</v>
      </c>
      <c r="J72" s="35">
        <f t="shared" si="13"/>
        <v>2.2995124049345877E-2</v>
      </c>
      <c r="K72" s="71">
        <f t="shared" si="14"/>
        <v>2.1497482917274806</v>
      </c>
      <c r="L72" s="70">
        <f t="shared" si="15"/>
        <v>0.47792848956292</v>
      </c>
      <c r="M72" s="133">
        <f t="shared" si="16"/>
        <v>4.1960632671269265</v>
      </c>
      <c r="N72" s="87">
        <f t="shared" si="17"/>
        <v>0.93286185507649477</v>
      </c>
      <c r="O72" s="113">
        <f t="shared" si="18"/>
        <v>6.8955544218691864E-2</v>
      </c>
      <c r="P72" s="70">
        <f t="shared" si="19"/>
        <v>2.2995124049345877E-2</v>
      </c>
      <c r="Q72" s="82">
        <f t="shared" si="20"/>
        <v>1.4331655278183204</v>
      </c>
      <c r="R72" s="35">
        <f t="shared" si="21"/>
        <v>0.47792848956291989</v>
      </c>
      <c r="S72" s="71">
        <f t="shared" si="22"/>
        <v>2.7973755114179508</v>
      </c>
      <c r="T72" s="17">
        <f t="shared" si="23"/>
        <v>0.93286185507649466</v>
      </c>
    </row>
    <row r="73" spans="2:20" x14ac:dyDescent="0.35">
      <c r="B73" s="9" t="s">
        <v>60</v>
      </c>
      <c r="C73" s="137">
        <v>5.1814161655459261E-2</v>
      </c>
      <c r="D73" s="88">
        <f t="shared" si="9"/>
        <v>2.5907080827729632E-5</v>
      </c>
      <c r="E73" s="142">
        <v>1.3949282201914475</v>
      </c>
      <c r="F73" s="31">
        <f t="shared" si="10"/>
        <v>6.9746411009572384E-4</v>
      </c>
      <c r="G73" s="131">
        <v>2.7380422787274368</v>
      </c>
      <c r="H73" s="75">
        <f t="shared" si="11"/>
        <v>1.3690211393637183E-3</v>
      </c>
      <c r="I73" s="113">
        <f t="shared" si="12"/>
        <v>0.23306291200171433</v>
      </c>
      <c r="J73" s="35">
        <f t="shared" si="13"/>
        <v>5.1814161655459254E-2</v>
      </c>
      <c r="K73" s="71">
        <f t="shared" si="14"/>
        <v>6.2744628619680363</v>
      </c>
      <c r="L73" s="70">
        <f t="shared" si="15"/>
        <v>1.3949282201914477</v>
      </c>
      <c r="M73" s="133">
        <f t="shared" si="16"/>
        <v>12.315862811934359</v>
      </c>
      <c r="N73" s="87">
        <f t="shared" si="17"/>
        <v>2.7380422787274368</v>
      </c>
      <c r="O73" s="113">
        <f t="shared" si="18"/>
        <v>0.15537527466780959</v>
      </c>
      <c r="P73" s="70">
        <f t="shared" si="19"/>
        <v>5.1814161655459268E-2</v>
      </c>
      <c r="Q73" s="82">
        <f t="shared" si="20"/>
        <v>4.1829752413120245</v>
      </c>
      <c r="R73" s="35">
        <f t="shared" si="21"/>
        <v>1.3949282201914477</v>
      </c>
      <c r="S73" s="71">
        <f t="shared" si="22"/>
        <v>8.2105752079562411</v>
      </c>
      <c r="T73" s="17">
        <f t="shared" si="23"/>
        <v>2.7380422787274368</v>
      </c>
    </row>
    <row r="74" spans="2:20" x14ac:dyDescent="0.35">
      <c r="B74" s="9" t="s">
        <v>61</v>
      </c>
      <c r="C74" s="137">
        <v>0.11133757554936816</v>
      </c>
      <c r="D74" s="88">
        <f t="shared" si="9"/>
        <v>5.5668787774684085E-5</v>
      </c>
      <c r="E74" s="142">
        <v>2.2812488439748813</v>
      </c>
      <c r="F74" s="31">
        <f t="shared" si="10"/>
        <v>1.1406244219874407E-3</v>
      </c>
      <c r="G74" s="131">
        <v>4.4511601124003946</v>
      </c>
      <c r="H74" s="75">
        <f t="shared" si="11"/>
        <v>2.2255800562001973E-3</v>
      </c>
      <c r="I74" s="113">
        <f t="shared" si="12"/>
        <v>0.50080245909011256</v>
      </c>
      <c r="J74" s="35">
        <f t="shared" si="13"/>
        <v>0.11133757554936816</v>
      </c>
      <c r="K74" s="71">
        <f t="shared" si="14"/>
        <v>10.261181144118963</v>
      </c>
      <c r="L74" s="70">
        <f t="shared" si="15"/>
        <v>2.2812488439748813</v>
      </c>
      <c r="M74" s="133">
        <f t="shared" si="16"/>
        <v>20.021559829147812</v>
      </c>
      <c r="N74" s="87">
        <f t="shared" si="17"/>
        <v>4.4511601124003937</v>
      </c>
      <c r="O74" s="113">
        <f t="shared" si="18"/>
        <v>0.33386830606007506</v>
      </c>
      <c r="P74" s="70">
        <f t="shared" si="19"/>
        <v>0.11133757554936816</v>
      </c>
      <c r="Q74" s="82">
        <f t="shared" si="20"/>
        <v>6.8407874294126421</v>
      </c>
      <c r="R74" s="35">
        <f t="shared" si="21"/>
        <v>2.2812488439748808</v>
      </c>
      <c r="S74" s="71">
        <f t="shared" si="22"/>
        <v>13.34770655276521</v>
      </c>
      <c r="T74" s="17">
        <f t="shared" si="23"/>
        <v>4.4511601124003946</v>
      </c>
    </row>
    <row r="75" spans="2:20" x14ac:dyDescent="0.35">
      <c r="B75" s="9" t="s">
        <v>62</v>
      </c>
      <c r="C75" s="137">
        <v>7.5225835056633689E-2</v>
      </c>
      <c r="D75" s="88">
        <f t="shared" si="9"/>
        <v>3.7612917528316845E-5</v>
      </c>
      <c r="E75" s="142">
        <v>1.5526770375862156</v>
      </c>
      <c r="F75" s="31">
        <f t="shared" si="10"/>
        <v>7.7633851879310776E-4</v>
      </c>
      <c r="G75" s="131">
        <v>3.0301282401157987</v>
      </c>
      <c r="H75" s="75">
        <f t="shared" si="11"/>
        <v>1.5150641200578996E-3</v>
      </c>
      <c r="I75" s="113">
        <f t="shared" si="12"/>
        <v>0.33836988992781369</v>
      </c>
      <c r="J75" s="35">
        <f t="shared" si="13"/>
        <v>7.5225835056633689E-2</v>
      </c>
      <c r="K75" s="71">
        <f t="shared" si="14"/>
        <v>6.9840256064417288</v>
      </c>
      <c r="L75" s="70">
        <f t="shared" si="15"/>
        <v>1.5526770375862156</v>
      </c>
      <c r="M75" s="133">
        <f t="shared" si="16"/>
        <v>13.629681322955653</v>
      </c>
      <c r="N75" s="87">
        <f t="shared" si="17"/>
        <v>3.0301282401157992</v>
      </c>
      <c r="O75" s="113">
        <f t="shared" si="18"/>
        <v>0.22557992661854251</v>
      </c>
      <c r="P75" s="70">
        <f t="shared" si="19"/>
        <v>7.5225835056633689E-2</v>
      </c>
      <c r="Q75" s="82">
        <f t="shared" si="20"/>
        <v>4.6560170709611537</v>
      </c>
      <c r="R75" s="35">
        <f t="shared" si="21"/>
        <v>1.5526770375862156</v>
      </c>
      <c r="S75" s="71">
        <f t="shared" si="22"/>
        <v>9.0864542153037693</v>
      </c>
      <c r="T75" s="17">
        <f t="shared" si="23"/>
        <v>3.0301282401157987</v>
      </c>
    </row>
    <row r="76" spans="2:20" x14ac:dyDescent="0.35">
      <c r="B76" s="9" t="s">
        <v>63</v>
      </c>
      <c r="C76" s="137">
        <v>7.6833605759462575E-2</v>
      </c>
      <c r="D76" s="88">
        <f t="shared" si="9"/>
        <v>3.8416802879731292E-5</v>
      </c>
      <c r="E76" s="142">
        <v>1.6122091584825282</v>
      </c>
      <c r="F76" s="31">
        <f t="shared" si="10"/>
        <v>8.0610457924126409E-4</v>
      </c>
      <c r="G76" s="131">
        <v>3.1475847112055946</v>
      </c>
      <c r="H76" s="75">
        <f t="shared" si="11"/>
        <v>1.5737923556027975E-3</v>
      </c>
      <c r="I76" s="113">
        <f t="shared" si="12"/>
        <v>0.34560172983142939</v>
      </c>
      <c r="J76" s="35">
        <f t="shared" si="13"/>
        <v>7.6833605759462589E-2</v>
      </c>
      <c r="K76" s="71">
        <f t="shared" si="14"/>
        <v>7.2518043180996239</v>
      </c>
      <c r="L76" s="70">
        <f t="shared" si="15"/>
        <v>1.6122091584825284</v>
      </c>
      <c r="M76" s="133">
        <f t="shared" si="16"/>
        <v>14.158006906367824</v>
      </c>
      <c r="N76" s="87">
        <f t="shared" si="17"/>
        <v>3.147584711205595</v>
      </c>
      <c r="O76" s="113">
        <f t="shared" si="18"/>
        <v>0.23040115322095298</v>
      </c>
      <c r="P76" s="70">
        <f t="shared" si="19"/>
        <v>7.6833605759462575E-2</v>
      </c>
      <c r="Q76" s="82">
        <f t="shared" si="20"/>
        <v>4.8345362120664159</v>
      </c>
      <c r="R76" s="35">
        <f t="shared" si="21"/>
        <v>1.612209158482528</v>
      </c>
      <c r="S76" s="71">
        <f t="shared" si="22"/>
        <v>9.4386712709118825</v>
      </c>
      <c r="T76" s="17">
        <f t="shared" si="23"/>
        <v>3.1475847112055946</v>
      </c>
    </row>
    <row r="77" spans="2:20" x14ac:dyDescent="0.35">
      <c r="B77" s="9" t="s">
        <v>64</v>
      </c>
      <c r="C77" s="137">
        <v>7.4587974881842531E-2</v>
      </c>
      <c r="D77" s="88">
        <f t="shared" si="9"/>
        <v>3.7293987440921263E-5</v>
      </c>
      <c r="E77" s="142">
        <v>1.4739434987476472</v>
      </c>
      <c r="F77" s="31">
        <f t="shared" si="10"/>
        <v>7.3697174937382352E-4</v>
      </c>
      <c r="G77" s="131">
        <v>2.8732990226134527</v>
      </c>
      <c r="H77" s="75">
        <f t="shared" si="11"/>
        <v>1.4366495113067265E-3</v>
      </c>
      <c r="I77" s="113">
        <f t="shared" si="12"/>
        <v>0.33550076023359449</v>
      </c>
      <c r="J77" s="35">
        <f t="shared" si="13"/>
        <v>7.4587974881842531E-2</v>
      </c>
      <c r="K77" s="71">
        <f t="shared" si="14"/>
        <v>6.6298778744773452</v>
      </c>
      <c r="L77" s="70">
        <f t="shared" si="15"/>
        <v>1.473943498747647</v>
      </c>
      <c r="M77" s="133">
        <f t="shared" si="16"/>
        <v>12.924254988721101</v>
      </c>
      <c r="N77" s="87">
        <f t="shared" si="17"/>
        <v>2.8732990226134523</v>
      </c>
      <c r="O77" s="113">
        <f t="shared" si="18"/>
        <v>0.22366717348906304</v>
      </c>
      <c r="P77" s="70">
        <f t="shared" si="19"/>
        <v>7.4587974881842517E-2</v>
      </c>
      <c r="Q77" s="82">
        <f t="shared" si="20"/>
        <v>4.4199185829848968</v>
      </c>
      <c r="R77" s="35">
        <f t="shared" si="21"/>
        <v>1.4739434987476467</v>
      </c>
      <c r="S77" s="71">
        <f t="shared" si="22"/>
        <v>8.6161699924807369</v>
      </c>
      <c r="T77" s="17">
        <f t="shared" si="23"/>
        <v>2.8732990226134532</v>
      </c>
    </row>
    <row r="78" spans="2:20" x14ac:dyDescent="0.35">
      <c r="B78" s="9" t="s">
        <v>65</v>
      </c>
      <c r="C78" s="137">
        <v>7.427185743610501E-2</v>
      </c>
      <c r="D78" s="88">
        <f t="shared" si="9"/>
        <v>3.7135928718052511E-5</v>
      </c>
      <c r="E78" s="142">
        <v>1.3794319431694937</v>
      </c>
      <c r="F78" s="31">
        <f t="shared" si="10"/>
        <v>6.8971597158474683E-4</v>
      </c>
      <c r="G78" s="131">
        <v>2.6845920289028831</v>
      </c>
      <c r="H78" s="75">
        <f t="shared" si="11"/>
        <v>1.3422960144514415E-3</v>
      </c>
      <c r="I78" s="113">
        <f t="shared" si="12"/>
        <v>0.33407884680135502</v>
      </c>
      <c r="J78" s="35">
        <f t="shared" si="13"/>
        <v>7.4271857436105024E-2</v>
      </c>
      <c r="K78" s="71">
        <f t="shared" si="14"/>
        <v>6.204759766664913</v>
      </c>
      <c r="L78" s="70">
        <f t="shared" si="15"/>
        <v>1.3794319431694935</v>
      </c>
      <c r="M78" s="133">
        <f t="shared" si="16"/>
        <v>12.075440686528475</v>
      </c>
      <c r="N78" s="87">
        <f t="shared" si="17"/>
        <v>2.6845920289028826</v>
      </c>
      <c r="O78" s="113">
        <f t="shared" si="18"/>
        <v>0.22271923120090334</v>
      </c>
      <c r="P78" s="70">
        <f t="shared" si="19"/>
        <v>7.427185743610501E-2</v>
      </c>
      <c r="Q78" s="82">
        <f t="shared" si="20"/>
        <v>4.1365065111099426</v>
      </c>
      <c r="R78" s="35">
        <f t="shared" si="21"/>
        <v>1.3794319431694935</v>
      </c>
      <c r="S78" s="71">
        <f t="shared" si="22"/>
        <v>8.0502937910189853</v>
      </c>
      <c r="T78" s="17">
        <f t="shared" si="23"/>
        <v>2.6845920289028831</v>
      </c>
    </row>
    <row r="79" spans="2:20" x14ac:dyDescent="0.35">
      <c r="B79" s="9" t="s">
        <v>66</v>
      </c>
      <c r="C79" s="137">
        <v>7.7428415736515904E-2</v>
      </c>
      <c r="D79" s="88">
        <f t="shared" si="9"/>
        <v>3.8714207868257955E-5</v>
      </c>
      <c r="E79" s="142">
        <v>1.6202924952182802</v>
      </c>
      <c r="F79" s="31">
        <f t="shared" si="10"/>
        <v>8.101462476091402E-4</v>
      </c>
      <c r="G79" s="131">
        <v>3.1631565747000465</v>
      </c>
      <c r="H79" s="75">
        <f t="shared" si="11"/>
        <v>1.5815782873500233E-3</v>
      </c>
      <c r="I79" s="113">
        <f t="shared" si="12"/>
        <v>0.34827721739912443</v>
      </c>
      <c r="J79" s="35">
        <f t="shared" si="13"/>
        <v>7.7428415736515904E-2</v>
      </c>
      <c r="K79" s="71">
        <f t="shared" si="14"/>
        <v>7.2881636055633887</v>
      </c>
      <c r="L79" s="70">
        <f t="shared" si="15"/>
        <v>1.6202924952182804</v>
      </c>
      <c r="M79" s="133">
        <f t="shared" si="16"/>
        <v>14.228049993727661</v>
      </c>
      <c r="N79" s="87">
        <f t="shared" si="17"/>
        <v>3.1631565747000465</v>
      </c>
      <c r="O79" s="113">
        <f t="shared" si="18"/>
        <v>0.23218481159941631</v>
      </c>
      <c r="P79" s="70">
        <f t="shared" si="19"/>
        <v>7.7428415736515918E-2</v>
      </c>
      <c r="Q79" s="82">
        <f t="shared" si="20"/>
        <v>4.8587757370422597</v>
      </c>
      <c r="R79" s="35">
        <f t="shared" si="21"/>
        <v>1.6202924952182804</v>
      </c>
      <c r="S79" s="71">
        <f t="shared" si="22"/>
        <v>9.4853666624851076</v>
      </c>
      <c r="T79" s="17">
        <f t="shared" si="23"/>
        <v>3.1631565747000465</v>
      </c>
    </row>
    <row r="80" spans="2:20" x14ac:dyDescent="0.35">
      <c r="B80" s="9" t="s">
        <v>67</v>
      </c>
      <c r="C80" s="137">
        <v>6.0214363904740741E-2</v>
      </c>
      <c r="D80" s="88">
        <f t="shared" si="9"/>
        <v>3.0107181952370375E-5</v>
      </c>
      <c r="E80" s="142">
        <v>1.1735710571644293</v>
      </c>
      <c r="F80" s="31">
        <f t="shared" si="10"/>
        <v>5.8678552858221471E-4</v>
      </c>
      <c r="G80" s="131">
        <v>2.2869277504241192</v>
      </c>
      <c r="H80" s="75">
        <f t="shared" si="11"/>
        <v>1.1434638752120597E-3</v>
      </c>
      <c r="I80" s="113">
        <f t="shared" si="12"/>
        <v>0.27084747774725737</v>
      </c>
      <c r="J80" s="35">
        <f t="shared" si="13"/>
        <v>6.0214363904740754E-2</v>
      </c>
      <c r="K80" s="71">
        <f t="shared" si="14"/>
        <v>5.2787863256850365</v>
      </c>
      <c r="L80" s="70">
        <f t="shared" si="15"/>
        <v>1.1735710571644296</v>
      </c>
      <c r="M80" s="133">
        <f t="shared" si="16"/>
        <v>10.286725173622822</v>
      </c>
      <c r="N80" s="87">
        <f t="shared" si="17"/>
        <v>2.2869277504241197</v>
      </c>
      <c r="O80" s="113">
        <f t="shared" si="18"/>
        <v>0.18056498516483824</v>
      </c>
      <c r="P80" s="70">
        <f t="shared" si="19"/>
        <v>6.0214363904740741E-2</v>
      </c>
      <c r="Q80" s="82">
        <f t="shared" si="20"/>
        <v>3.5191908837900248</v>
      </c>
      <c r="R80" s="35">
        <f t="shared" si="21"/>
        <v>1.1735710571644293</v>
      </c>
      <c r="S80" s="71">
        <f t="shared" si="22"/>
        <v>6.8578167824152141</v>
      </c>
      <c r="T80" s="17">
        <f t="shared" si="23"/>
        <v>2.2869277504241188</v>
      </c>
    </row>
    <row r="81" spans="2:20" x14ac:dyDescent="0.35">
      <c r="B81" s="9" t="s">
        <v>68</v>
      </c>
      <c r="C81" s="137">
        <v>1.4185111446450292E-2</v>
      </c>
      <c r="D81" s="88">
        <f t="shared" si="9"/>
        <v>7.0925557232251465E-6</v>
      </c>
      <c r="E81" s="142">
        <v>0.35290529578583679</v>
      </c>
      <c r="F81" s="31">
        <f t="shared" si="10"/>
        <v>1.7645264789291842E-4</v>
      </c>
      <c r="G81" s="131">
        <v>0.69162548012522351</v>
      </c>
      <c r="H81" s="75">
        <f t="shared" si="11"/>
        <v>3.4581274006261175E-4</v>
      </c>
      <c r="I81" s="113">
        <f t="shared" si="12"/>
        <v>6.3805401364247005E-2</v>
      </c>
      <c r="J81" s="35">
        <f t="shared" si="13"/>
        <v>1.4185111446450292E-2</v>
      </c>
      <c r="K81" s="71">
        <f t="shared" si="14"/>
        <v>1.5873871788873668</v>
      </c>
      <c r="L81" s="70">
        <f t="shared" si="15"/>
        <v>0.35290529578583679</v>
      </c>
      <c r="M81" s="133">
        <f t="shared" si="16"/>
        <v>3.1109689564104874</v>
      </c>
      <c r="N81" s="87">
        <f t="shared" si="17"/>
        <v>0.6916254801252234</v>
      </c>
      <c r="O81" s="113">
        <f t="shared" si="18"/>
        <v>4.2536934242831344E-2</v>
      </c>
      <c r="P81" s="70">
        <f t="shared" si="19"/>
        <v>1.4185111446450292E-2</v>
      </c>
      <c r="Q81" s="82">
        <f t="shared" si="20"/>
        <v>1.0582581192582448</v>
      </c>
      <c r="R81" s="35">
        <f t="shared" si="21"/>
        <v>0.35290529578583685</v>
      </c>
      <c r="S81" s="71">
        <f t="shared" si="22"/>
        <v>2.0739793042736587</v>
      </c>
      <c r="T81" s="17">
        <f t="shared" si="23"/>
        <v>0.69162548012522351</v>
      </c>
    </row>
    <row r="82" spans="2:20" x14ac:dyDescent="0.35">
      <c r="B82" s="9" t="s">
        <v>69</v>
      </c>
      <c r="C82" s="137">
        <v>7.268423547956962E-2</v>
      </c>
      <c r="D82" s="88">
        <f t="shared" si="9"/>
        <v>3.6342117739784812E-5</v>
      </c>
      <c r="E82" s="142">
        <v>1.2523790882951342</v>
      </c>
      <c r="F82" s="31">
        <f t="shared" si="10"/>
        <v>6.2618954414756715E-4</v>
      </c>
      <c r="G82" s="131">
        <v>2.4320739411107</v>
      </c>
      <c r="H82" s="75">
        <f t="shared" si="11"/>
        <v>1.21603697055535E-3</v>
      </c>
      <c r="I82" s="113">
        <f t="shared" si="12"/>
        <v>0.32693763705239803</v>
      </c>
      <c r="J82" s="35">
        <f t="shared" si="13"/>
        <v>7.268423547956962E-2</v>
      </c>
      <c r="K82" s="71">
        <f t="shared" si="14"/>
        <v>5.6332691280234704</v>
      </c>
      <c r="L82" s="70">
        <f t="shared" si="15"/>
        <v>1.2523790882951342</v>
      </c>
      <c r="M82" s="133">
        <f t="shared" si="16"/>
        <v>10.939600618994547</v>
      </c>
      <c r="N82" s="87">
        <f t="shared" si="17"/>
        <v>2.4320739411106995</v>
      </c>
      <c r="O82" s="113">
        <f t="shared" si="18"/>
        <v>0.21795842470159871</v>
      </c>
      <c r="P82" s="70">
        <f t="shared" si="19"/>
        <v>7.268423547956962E-2</v>
      </c>
      <c r="Q82" s="82">
        <f t="shared" si="20"/>
        <v>3.755512752015647</v>
      </c>
      <c r="R82" s="35">
        <f t="shared" si="21"/>
        <v>1.2523790882951342</v>
      </c>
      <c r="S82" s="71">
        <f t="shared" si="22"/>
        <v>7.293067079329699</v>
      </c>
      <c r="T82" s="17">
        <f t="shared" si="23"/>
        <v>2.4320739411107</v>
      </c>
    </row>
    <row r="83" spans="2:20" x14ac:dyDescent="0.35">
      <c r="B83" s="9" t="s">
        <v>70</v>
      </c>
      <c r="C83" s="137">
        <v>9.9248232231722786E-2</v>
      </c>
      <c r="D83" s="88">
        <f t="shared" si="9"/>
        <v>4.962411611586139E-5</v>
      </c>
      <c r="E83" s="142">
        <v>1.8799669421466305</v>
      </c>
      <c r="F83" s="31">
        <f t="shared" si="10"/>
        <v>9.3998347107331526E-4</v>
      </c>
      <c r="G83" s="131">
        <v>3.6606856520615398</v>
      </c>
      <c r="H83" s="75">
        <f t="shared" si="11"/>
        <v>1.83034282603077E-3</v>
      </c>
      <c r="I83" s="113">
        <f t="shared" si="12"/>
        <v>0.44642393654381496</v>
      </c>
      <c r="J83" s="35">
        <f t="shared" si="13"/>
        <v>9.9248232231722772E-2</v>
      </c>
      <c r="K83" s="71">
        <f t="shared" si="14"/>
        <v>8.4561933649945988</v>
      </c>
      <c r="L83" s="70">
        <f t="shared" si="15"/>
        <v>1.8799669421466305</v>
      </c>
      <c r="M83" s="133">
        <f t="shared" si="16"/>
        <v>16.465962793445389</v>
      </c>
      <c r="N83" s="87">
        <f t="shared" si="17"/>
        <v>3.6606856520615398</v>
      </c>
      <c r="O83" s="113">
        <f t="shared" si="18"/>
        <v>0.29761595769587668</v>
      </c>
      <c r="P83" s="70">
        <f t="shared" si="19"/>
        <v>9.9248232231722786E-2</v>
      </c>
      <c r="Q83" s="82">
        <f t="shared" si="20"/>
        <v>5.6374622433297326</v>
      </c>
      <c r="R83" s="35">
        <f t="shared" si="21"/>
        <v>1.8799669421466303</v>
      </c>
      <c r="S83" s="71">
        <f t="shared" si="22"/>
        <v>10.977308528963594</v>
      </c>
      <c r="T83" s="17">
        <f t="shared" si="23"/>
        <v>3.6606856520615398</v>
      </c>
    </row>
    <row r="84" spans="2:20" x14ac:dyDescent="0.35">
      <c r="B84" s="9" t="s">
        <v>71</v>
      </c>
      <c r="C84" s="137">
        <v>1.7271432298574266E-2</v>
      </c>
      <c r="D84" s="88">
        <f t="shared" si="9"/>
        <v>8.6357161492871342E-6</v>
      </c>
      <c r="E84" s="143">
        <v>0.77829247819014913</v>
      </c>
      <c r="F84" s="31">
        <f t="shared" si="10"/>
        <v>3.8914623909507457E-4</v>
      </c>
      <c r="G84" s="131">
        <v>1.5393135240817242</v>
      </c>
      <c r="H84" s="75">
        <f t="shared" si="11"/>
        <v>7.6965676204086213E-4</v>
      </c>
      <c r="I84" s="113">
        <f t="shared" si="12"/>
        <v>7.7687840106587219E-2</v>
      </c>
      <c r="J84" s="35">
        <f t="shared" si="13"/>
        <v>1.7271432298574269E-2</v>
      </c>
      <c r="K84" s="71">
        <f t="shared" si="14"/>
        <v>3.5008018186648613</v>
      </c>
      <c r="L84" s="70">
        <f t="shared" si="15"/>
        <v>0.77829247819014902</v>
      </c>
      <c r="M84" s="133">
        <f t="shared" si="16"/>
        <v>6.9239157972231364</v>
      </c>
      <c r="N84" s="87">
        <f t="shared" si="17"/>
        <v>1.5393135240817242</v>
      </c>
      <c r="O84" s="113">
        <f t="shared" si="18"/>
        <v>5.1791893404391484E-2</v>
      </c>
      <c r="P84" s="70">
        <f t="shared" si="19"/>
        <v>1.7271432298574266E-2</v>
      </c>
      <c r="Q84" s="82">
        <f t="shared" si="20"/>
        <v>2.3338678791099077</v>
      </c>
      <c r="R84" s="35">
        <f t="shared" si="21"/>
        <v>0.77829247819014902</v>
      </c>
      <c r="S84" s="71">
        <f t="shared" si="22"/>
        <v>4.6159438648154243</v>
      </c>
      <c r="T84" s="17">
        <f t="shared" si="23"/>
        <v>1.5393135240817239</v>
      </c>
    </row>
    <row r="85" spans="2:20" x14ac:dyDescent="0.35">
      <c r="B85" s="9" t="s">
        <v>72</v>
      </c>
      <c r="C85" s="137">
        <v>7.0853810934287706E-2</v>
      </c>
      <c r="D85" s="88">
        <f t="shared" si="9"/>
        <v>3.5426905467143852E-5</v>
      </c>
      <c r="E85" s="142">
        <v>1.9974911909591864</v>
      </c>
      <c r="F85" s="31">
        <f t="shared" si="10"/>
        <v>9.9874559547959325E-4</v>
      </c>
      <c r="G85" s="131">
        <v>3.9241285709840863</v>
      </c>
      <c r="H85" s="75">
        <f t="shared" si="11"/>
        <v>1.9620642854920435E-3</v>
      </c>
      <c r="I85" s="113">
        <f t="shared" si="12"/>
        <v>0.31870428807804729</v>
      </c>
      <c r="J85" s="35">
        <f t="shared" si="13"/>
        <v>7.0853810934287692E-2</v>
      </c>
      <c r="K85" s="71">
        <f t="shared" si="14"/>
        <v>8.9848238162832441</v>
      </c>
      <c r="L85" s="70">
        <f t="shared" si="15"/>
        <v>1.9974911909591864</v>
      </c>
      <c r="M85" s="133">
        <f t="shared" si="16"/>
        <v>17.65094334448845</v>
      </c>
      <c r="N85" s="87">
        <f t="shared" si="17"/>
        <v>3.9241285709840867</v>
      </c>
      <c r="O85" s="113">
        <f t="shared" si="18"/>
        <v>0.21246952538536487</v>
      </c>
      <c r="P85" s="70">
        <f t="shared" si="19"/>
        <v>7.0853810934287692E-2</v>
      </c>
      <c r="Q85" s="82">
        <f t="shared" si="20"/>
        <v>5.9898825441888315</v>
      </c>
      <c r="R85" s="35">
        <f t="shared" si="21"/>
        <v>1.9974911909591866</v>
      </c>
      <c r="S85" s="71">
        <f t="shared" si="22"/>
        <v>11.767295562992301</v>
      </c>
      <c r="T85" s="17">
        <f t="shared" si="23"/>
        <v>3.9241285709840867</v>
      </c>
    </row>
    <row r="86" spans="2:20" x14ac:dyDescent="0.35">
      <c r="B86" s="9" t="s">
        <v>73</v>
      </c>
      <c r="C86" s="137">
        <v>3.9692464301243277E-2</v>
      </c>
      <c r="D86" s="88">
        <f t="shared" si="9"/>
        <v>1.9846232150621639E-5</v>
      </c>
      <c r="E86" s="142">
        <v>0.89584908829154053</v>
      </c>
      <c r="F86" s="31">
        <f t="shared" si="10"/>
        <v>4.4792454414577026E-4</v>
      </c>
      <c r="G86" s="131">
        <v>1.7520057122818373</v>
      </c>
      <c r="H86" s="75">
        <f t="shared" si="11"/>
        <v>8.7600285614091876E-4</v>
      </c>
      <c r="I86" s="113">
        <f t="shared" si="12"/>
        <v>0.1785388592424936</v>
      </c>
      <c r="J86" s="35">
        <f t="shared" si="13"/>
        <v>3.9692464301243284E-2</v>
      </c>
      <c r="K86" s="71">
        <f t="shared" si="14"/>
        <v>4.0295778327875116</v>
      </c>
      <c r="L86" s="70">
        <f t="shared" si="15"/>
        <v>0.89584908829154042</v>
      </c>
      <c r="M86" s="133">
        <f t="shared" si="16"/>
        <v>7.8806168063325295</v>
      </c>
      <c r="N86" s="87">
        <f t="shared" si="17"/>
        <v>1.7520057122818375</v>
      </c>
      <c r="O86" s="113">
        <f t="shared" si="18"/>
        <v>0.11902590616166242</v>
      </c>
      <c r="P86" s="70">
        <f t="shared" si="19"/>
        <v>3.9692464301243277E-2</v>
      </c>
      <c r="Q86" s="82">
        <f t="shared" si="20"/>
        <v>2.6863852218583415</v>
      </c>
      <c r="R86" s="35">
        <f t="shared" si="21"/>
        <v>0.89584908829154053</v>
      </c>
      <c r="S86" s="71">
        <f t="shared" si="22"/>
        <v>5.2537445375550202</v>
      </c>
      <c r="T86" s="17">
        <f t="shared" si="23"/>
        <v>1.7520057122818375</v>
      </c>
    </row>
    <row r="87" spans="2:20" x14ac:dyDescent="0.35">
      <c r="B87" s="9" t="s">
        <v>74</v>
      </c>
      <c r="C87" s="137">
        <v>0.10694995889285798</v>
      </c>
      <c r="D87" s="88">
        <f t="shared" si="9"/>
        <v>5.3474979446428994E-5</v>
      </c>
      <c r="E87" s="142">
        <v>2.9441487669284303</v>
      </c>
      <c r="F87" s="31">
        <f t="shared" si="10"/>
        <v>1.4720743834642153E-3</v>
      </c>
      <c r="G87" s="131">
        <v>5.7813475749640029</v>
      </c>
      <c r="H87" s="75">
        <f t="shared" si="11"/>
        <v>2.8906737874820013E-3</v>
      </c>
      <c r="I87" s="113">
        <f t="shared" si="12"/>
        <v>0.48106672117519161</v>
      </c>
      <c r="J87" s="35">
        <f t="shared" si="13"/>
        <v>0.10694995889285797</v>
      </c>
      <c r="K87" s="71">
        <f t="shared" si="14"/>
        <v>13.242940984924726</v>
      </c>
      <c r="L87" s="70">
        <f t="shared" si="15"/>
        <v>2.9441487669284307</v>
      </c>
      <c r="M87" s="133">
        <f t="shared" si="16"/>
        <v>26.004815248674255</v>
      </c>
      <c r="N87" s="87">
        <f t="shared" si="17"/>
        <v>5.781347574964002</v>
      </c>
      <c r="O87" s="113">
        <f t="shared" si="18"/>
        <v>0.32071114745012785</v>
      </c>
      <c r="P87" s="70">
        <f t="shared" si="19"/>
        <v>0.10694995889285799</v>
      </c>
      <c r="Q87" s="82">
        <f t="shared" si="20"/>
        <v>8.8286273232831505</v>
      </c>
      <c r="R87" s="35">
        <f t="shared" si="21"/>
        <v>2.9441487669284303</v>
      </c>
      <c r="S87" s="71">
        <f t="shared" si="22"/>
        <v>17.336543499116175</v>
      </c>
      <c r="T87" s="17">
        <f t="shared" si="23"/>
        <v>5.7813475749640029</v>
      </c>
    </row>
    <row r="88" spans="2:20" x14ac:dyDescent="0.35">
      <c r="B88" s="9" t="s">
        <v>75</v>
      </c>
      <c r="C88" s="137">
        <v>9.5908566069019489E-3</v>
      </c>
      <c r="D88" s="88">
        <f t="shared" si="9"/>
        <v>4.7954283034509745E-6</v>
      </c>
      <c r="E88" s="142">
        <v>0.30557620788604695</v>
      </c>
      <c r="F88" s="31">
        <f t="shared" si="10"/>
        <v>1.5278810394302349E-4</v>
      </c>
      <c r="G88" s="131">
        <v>0.60156155916519172</v>
      </c>
      <c r="H88" s="75">
        <f t="shared" si="11"/>
        <v>3.0078077958259586E-4</v>
      </c>
      <c r="I88" s="113">
        <f t="shared" si="12"/>
        <v>4.3140193684093622E-2</v>
      </c>
      <c r="J88" s="35">
        <f t="shared" si="13"/>
        <v>9.5908566069019489E-3</v>
      </c>
      <c r="K88" s="71">
        <f t="shared" si="14"/>
        <v>1.3744983721233206</v>
      </c>
      <c r="L88" s="70">
        <f t="shared" si="15"/>
        <v>0.30557620788604695</v>
      </c>
      <c r="M88" s="133">
        <f t="shared" si="16"/>
        <v>2.7058565505625465</v>
      </c>
      <c r="N88" s="87">
        <f t="shared" si="17"/>
        <v>0.60156155916519172</v>
      </c>
      <c r="O88" s="113">
        <f t="shared" si="18"/>
        <v>2.8760129122729083E-2</v>
      </c>
      <c r="P88" s="70">
        <f t="shared" si="19"/>
        <v>9.5908566069019471E-3</v>
      </c>
      <c r="Q88" s="82">
        <f t="shared" si="20"/>
        <v>0.91633224808221392</v>
      </c>
      <c r="R88" s="35">
        <f t="shared" si="21"/>
        <v>0.30557620788604695</v>
      </c>
      <c r="S88" s="71">
        <f t="shared" si="22"/>
        <v>1.8039043670416979</v>
      </c>
      <c r="T88" s="17">
        <f t="shared" si="23"/>
        <v>0.60156155916519172</v>
      </c>
    </row>
    <row r="89" spans="2:20" x14ac:dyDescent="0.35">
      <c r="B89" s="9" t="s">
        <v>76</v>
      </c>
      <c r="C89" s="137">
        <v>6.1610210023536179E-2</v>
      </c>
      <c r="D89" s="88">
        <f t="shared" si="9"/>
        <v>3.0805105011768094E-5</v>
      </c>
      <c r="E89" s="142">
        <v>1.411868479383497</v>
      </c>
      <c r="F89" s="31">
        <f t="shared" si="10"/>
        <v>7.0593423969174851E-4</v>
      </c>
      <c r="G89" s="131">
        <v>2.7621267487434586</v>
      </c>
      <c r="H89" s="75">
        <f t="shared" si="11"/>
        <v>1.3810633743717292E-3</v>
      </c>
      <c r="I89" s="113">
        <f t="shared" si="12"/>
        <v>0.27712606936697681</v>
      </c>
      <c r="J89" s="35">
        <f t="shared" si="13"/>
        <v>6.1610210023536185E-2</v>
      </c>
      <c r="K89" s="71">
        <f t="shared" si="14"/>
        <v>6.3506610674628234</v>
      </c>
      <c r="L89" s="70">
        <f t="shared" si="15"/>
        <v>1.411868479383497</v>
      </c>
      <c r="M89" s="133">
        <f t="shared" si="16"/>
        <v>12.424196065558672</v>
      </c>
      <c r="N89" s="87">
        <f t="shared" si="17"/>
        <v>2.7621267487434582</v>
      </c>
      <c r="O89" s="113">
        <f t="shared" si="18"/>
        <v>0.18475071291131789</v>
      </c>
      <c r="P89" s="70">
        <f t="shared" si="19"/>
        <v>6.1610210023536185E-2</v>
      </c>
      <c r="Q89" s="82">
        <f t="shared" si="20"/>
        <v>4.2337740449752159</v>
      </c>
      <c r="R89" s="35">
        <f t="shared" si="21"/>
        <v>1.4118684793834968</v>
      </c>
      <c r="S89" s="71">
        <f t="shared" si="22"/>
        <v>8.282797377039115</v>
      </c>
      <c r="T89" s="17">
        <f t="shared" si="23"/>
        <v>2.7621267487434578</v>
      </c>
    </row>
    <row r="90" spans="2:20" x14ac:dyDescent="0.35">
      <c r="B90" s="9" t="s">
        <v>77</v>
      </c>
      <c r="C90" s="137">
        <v>6.9693058739053779E-2</v>
      </c>
      <c r="D90" s="88">
        <f t="shared" si="9"/>
        <v>3.484652936952689E-5</v>
      </c>
      <c r="E90" s="142">
        <v>1.5938928397075069</v>
      </c>
      <c r="F90" s="31">
        <f t="shared" si="10"/>
        <v>7.9694641985375353E-4</v>
      </c>
      <c r="G90" s="131">
        <v>3.1180926206759603</v>
      </c>
      <c r="H90" s="75">
        <f t="shared" si="11"/>
        <v>1.5590463103379803E-3</v>
      </c>
      <c r="I90" s="113">
        <f t="shared" si="12"/>
        <v>0.31348316168923313</v>
      </c>
      <c r="J90" s="35">
        <f t="shared" si="13"/>
        <v>6.9693058739053765E-2</v>
      </c>
      <c r="K90" s="71">
        <f t="shared" si="14"/>
        <v>7.1694165218974177</v>
      </c>
      <c r="L90" s="70">
        <f t="shared" si="15"/>
        <v>1.5938928397075067</v>
      </c>
      <c r="M90" s="133">
        <f t="shared" si="16"/>
        <v>14.025349882105603</v>
      </c>
      <c r="N90" s="87">
        <f t="shared" si="17"/>
        <v>3.1180926206759607</v>
      </c>
      <c r="O90" s="113">
        <f t="shared" si="18"/>
        <v>0.20898877445948877</v>
      </c>
      <c r="P90" s="70">
        <f t="shared" si="19"/>
        <v>6.9693058739053765E-2</v>
      </c>
      <c r="Q90" s="82">
        <f t="shared" si="20"/>
        <v>4.7796110145982791</v>
      </c>
      <c r="R90" s="35">
        <f t="shared" si="21"/>
        <v>1.5938928397075069</v>
      </c>
      <c r="S90" s="71">
        <f t="shared" si="22"/>
        <v>9.3502332547370699</v>
      </c>
      <c r="T90" s="17">
        <f t="shared" si="23"/>
        <v>3.1180926206759603</v>
      </c>
    </row>
    <row r="91" spans="2:20" x14ac:dyDescent="0.35">
      <c r="B91" s="9" t="s">
        <v>78</v>
      </c>
      <c r="C91" s="137">
        <v>4.88311286643517E-2</v>
      </c>
      <c r="D91" s="88">
        <f t="shared" si="9"/>
        <v>2.4415564332175851E-5</v>
      </c>
      <c r="E91" s="142">
        <v>1.3308807162974963</v>
      </c>
      <c r="F91" s="31">
        <f t="shared" si="10"/>
        <v>6.6544035814874818E-4</v>
      </c>
      <c r="G91" s="131">
        <v>2.6129303039306415</v>
      </c>
      <c r="H91" s="75">
        <f t="shared" si="11"/>
        <v>1.3064651519653209E-3</v>
      </c>
      <c r="I91" s="113">
        <f t="shared" si="12"/>
        <v>0.21964506766549394</v>
      </c>
      <c r="J91" s="35">
        <f t="shared" si="13"/>
        <v>4.88311286643517E-2</v>
      </c>
      <c r="K91" s="71">
        <f t="shared" si="14"/>
        <v>5.9863737124566745</v>
      </c>
      <c r="L91" s="70">
        <f t="shared" si="15"/>
        <v>1.330880716297496</v>
      </c>
      <c r="M91" s="133">
        <f t="shared" si="16"/>
        <v>11.75310235724786</v>
      </c>
      <c r="N91" s="87">
        <f t="shared" si="17"/>
        <v>2.612930303930642</v>
      </c>
      <c r="O91" s="113">
        <f t="shared" si="18"/>
        <v>0.14643004511032931</v>
      </c>
      <c r="P91" s="70">
        <f t="shared" si="19"/>
        <v>4.88311286643517E-2</v>
      </c>
      <c r="Q91" s="82">
        <f t="shared" si="20"/>
        <v>3.9909158083044503</v>
      </c>
      <c r="R91" s="35">
        <f t="shared" si="21"/>
        <v>1.3308807162974963</v>
      </c>
      <c r="S91" s="71">
        <f t="shared" si="22"/>
        <v>7.835401571498573</v>
      </c>
      <c r="T91" s="17">
        <f t="shared" si="23"/>
        <v>2.6129303039306415</v>
      </c>
    </row>
    <row r="92" spans="2:20" x14ac:dyDescent="0.35">
      <c r="B92" s="9" t="s">
        <v>79</v>
      </c>
      <c r="C92" s="137">
        <v>2.662717246740378E-2</v>
      </c>
      <c r="D92" s="88">
        <f t="shared" si="9"/>
        <v>1.3313586233701892E-5</v>
      </c>
      <c r="E92" s="142">
        <v>0.61218967376117861</v>
      </c>
      <c r="F92" s="31">
        <f t="shared" si="10"/>
        <v>3.0609483688058932E-4</v>
      </c>
      <c r="G92" s="131">
        <v>1.197752175054954</v>
      </c>
      <c r="H92" s="75">
        <f t="shared" si="11"/>
        <v>5.9887608752747705E-4</v>
      </c>
      <c r="I92" s="113">
        <f t="shared" si="12"/>
        <v>0.11977046728828315</v>
      </c>
      <c r="J92" s="35">
        <f t="shared" si="13"/>
        <v>2.662717246740378E-2</v>
      </c>
      <c r="K92" s="71">
        <f t="shared" si="14"/>
        <v>2.7536623869919707</v>
      </c>
      <c r="L92" s="70">
        <f t="shared" si="15"/>
        <v>0.61218967376117861</v>
      </c>
      <c r="M92" s="133">
        <f t="shared" si="16"/>
        <v>5.3875543066956606</v>
      </c>
      <c r="N92" s="87">
        <f t="shared" si="17"/>
        <v>1.197752175054954</v>
      </c>
      <c r="O92" s="113">
        <f t="shared" si="18"/>
        <v>7.9846978192188792E-2</v>
      </c>
      <c r="P92" s="70">
        <f t="shared" si="19"/>
        <v>2.6627172467403787E-2</v>
      </c>
      <c r="Q92" s="82">
        <f t="shared" si="20"/>
        <v>1.8357749246613142</v>
      </c>
      <c r="R92" s="35">
        <f t="shared" si="21"/>
        <v>0.61218967376117872</v>
      </c>
      <c r="S92" s="71">
        <f t="shared" si="22"/>
        <v>3.5917028711304408</v>
      </c>
      <c r="T92" s="17">
        <f t="shared" si="23"/>
        <v>1.197752175054954</v>
      </c>
    </row>
    <row r="93" spans="2:20" x14ac:dyDescent="0.35">
      <c r="B93" s="9" t="s">
        <v>80</v>
      </c>
      <c r="C93" s="137">
        <v>3.7962666571629944E-2</v>
      </c>
      <c r="D93" s="88">
        <f t="shared" si="9"/>
        <v>1.8981333285814972E-5</v>
      </c>
      <c r="E93" s="142">
        <v>1.1187032431928352</v>
      </c>
      <c r="F93" s="31">
        <f t="shared" si="10"/>
        <v>5.593516215964176E-4</v>
      </c>
      <c r="G93" s="131">
        <v>2.1994438198140407</v>
      </c>
      <c r="H93" s="75">
        <f t="shared" si="11"/>
        <v>1.0997219099070205E-3</v>
      </c>
      <c r="I93" s="113">
        <f t="shared" si="12"/>
        <v>0.17075813514782592</v>
      </c>
      <c r="J93" s="35">
        <f t="shared" si="13"/>
        <v>3.7962666571629944E-2</v>
      </c>
      <c r="K93" s="71">
        <f t="shared" si="14"/>
        <v>5.031987919789362</v>
      </c>
      <c r="L93" s="70">
        <f t="shared" si="15"/>
        <v>1.118703243192835</v>
      </c>
      <c r="M93" s="133">
        <f t="shared" si="16"/>
        <v>9.8932177044309011</v>
      </c>
      <c r="N93" s="87">
        <f t="shared" si="17"/>
        <v>2.1994438198140411</v>
      </c>
      <c r="O93" s="113">
        <f t="shared" si="18"/>
        <v>0.11383875676521731</v>
      </c>
      <c r="P93" s="70">
        <f t="shared" si="19"/>
        <v>3.7962666571629944E-2</v>
      </c>
      <c r="Q93" s="82">
        <f t="shared" si="20"/>
        <v>3.3546586131929081</v>
      </c>
      <c r="R93" s="35">
        <f t="shared" si="21"/>
        <v>1.118703243192835</v>
      </c>
      <c r="S93" s="71">
        <f t="shared" si="22"/>
        <v>6.595478469620601</v>
      </c>
      <c r="T93" s="17">
        <f t="shared" si="23"/>
        <v>2.1994438198140407</v>
      </c>
    </row>
    <row r="94" spans="2:20" x14ac:dyDescent="0.35">
      <c r="B94" s="9" t="s">
        <v>81</v>
      </c>
      <c r="C94" s="137">
        <v>5.1209189370872807E-2</v>
      </c>
      <c r="D94" s="88">
        <f t="shared" si="9"/>
        <v>2.5604594685436407E-5</v>
      </c>
      <c r="E94" s="142">
        <v>1.5134757772260619</v>
      </c>
      <c r="F94" s="31">
        <f t="shared" si="10"/>
        <v>7.5673788861303109E-4</v>
      </c>
      <c r="G94" s="131">
        <v>2.9757423650812522</v>
      </c>
      <c r="H94" s="75">
        <f t="shared" si="11"/>
        <v>1.4878711825406263E-3</v>
      </c>
      <c r="I94" s="113">
        <f t="shared" si="12"/>
        <v>0.2303417138230463</v>
      </c>
      <c r="J94" s="35">
        <f t="shared" si="13"/>
        <v>5.1209189370872814E-2</v>
      </c>
      <c r="K94" s="71">
        <f t="shared" si="14"/>
        <v>6.8076962091926259</v>
      </c>
      <c r="L94" s="70">
        <f t="shared" si="15"/>
        <v>1.5134757772260621</v>
      </c>
      <c r="M94" s="133">
        <f t="shared" si="16"/>
        <v>13.385050704562211</v>
      </c>
      <c r="N94" s="87">
        <f t="shared" si="17"/>
        <v>2.9757423650812527</v>
      </c>
      <c r="O94" s="113">
        <f t="shared" si="18"/>
        <v>0.15356114254869754</v>
      </c>
      <c r="P94" s="70">
        <f t="shared" si="19"/>
        <v>5.1209189370872807E-2</v>
      </c>
      <c r="Q94" s="82">
        <f t="shared" si="20"/>
        <v>4.5384641394617509</v>
      </c>
      <c r="R94" s="35">
        <f t="shared" si="21"/>
        <v>1.5134757772260619</v>
      </c>
      <c r="S94" s="71">
        <f t="shared" si="22"/>
        <v>8.923367136374809</v>
      </c>
      <c r="T94" s="17">
        <f t="shared" si="23"/>
        <v>2.9757423650812527</v>
      </c>
    </row>
    <row r="95" spans="2:20" ht="15" thickBot="1" x14ac:dyDescent="0.4">
      <c r="B95" s="46" t="s">
        <v>82</v>
      </c>
      <c r="C95" s="138">
        <v>3.2121778645542387E-2</v>
      </c>
      <c r="D95" s="115">
        <f t="shared" si="9"/>
        <v>1.6060889322771195E-5</v>
      </c>
      <c r="E95" s="144">
        <v>0.77000596745035144</v>
      </c>
      <c r="F95" s="30">
        <f t="shared" si="10"/>
        <v>3.8500298372517577E-4</v>
      </c>
      <c r="G95" s="130">
        <v>1.5078901562551605</v>
      </c>
      <c r="H95" s="72">
        <f t="shared" si="11"/>
        <v>7.5394507812758026E-4</v>
      </c>
      <c r="I95" s="69">
        <f t="shared" si="12"/>
        <v>0.14448550416748485</v>
      </c>
      <c r="J95" s="57">
        <f t="shared" si="13"/>
        <v>3.2121778645542387E-2</v>
      </c>
      <c r="K95" s="114">
        <f t="shared" si="14"/>
        <v>3.4635286435010357</v>
      </c>
      <c r="L95" s="54">
        <f t="shared" si="15"/>
        <v>0.77000596745035155</v>
      </c>
      <c r="M95" s="134">
        <f t="shared" si="16"/>
        <v>6.7825717828345864</v>
      </c>
      <c r="N95" s="73">
        <f t="shared" si="17"/>
        <v>1.5078901562551605</v>
      </c>
      <c r="O95" s="69">
        <f t="shared" si="18"/>
        <v>9.6323669444989921E-2</v>
      </c>
      <c r="P95" s="54">
        <f t="shared" si="19"/>
        <v>3.2121778645542394E-2</v>
      </c>
      <c r="Q95" s="42">
        <f t="shared" si="20"/>
        <v>2.3090190956673573</v>
      </c>
      <c r="R95" s="57">
        <f t="shared" si="21"/>
        <v>0.77000596745035144</v>
      </c>
      <c r="S95" s="114">
        <f t="shared" si="22"/>
        <v>4.5217145218897246</v>
      </c>
      <c r="T95" s="16">
        <f t="shared" si="23"/>
        <v>1.5078901562551605</v>
      </c>
    </row>
    <row r="96" spans="2:20" x14ac:dyDescent="0.35">
      <c r="E96" s="140"/>
      <c r="F96" s="50"/>
      <c r="G96" s="106"/>
      <c r="H96" s="106"/>
      <c r="I96" s="106"/>
      <c r="J96" s="106"/>
      <c r="K96" s="106"/>
      <c r="L96" s="106"/>
    </row>
    <row r="97" spans="2:20" x14ac:dyDescent="0.35">
      <c r="B97" s="5" t="s">
        <v>83</v>
      </c>
      <c r="C97" s="5"/>
      <c r="E97" s="140"/>
    </row>
    <row r="98" spans="2:20" ht="15" thickBot="1" x14ac:dyDescent="0.4">
      <c r="B98" s="5" t="s">
        <v>103</v>
      </c>
      <c r="C98" s="291">
        <v>2018</v>
      </c>
      <c r="D98" s="40" t="s">
        <v>0</v>
      </c>
      <c r="E98" s="39">
        <v>0.05</v>
      </c>
      <c r="F98" s="5" t="s">
        <v>106</v>
      </c>
      <c r="I98" s="5" t="s">
        <v>107</v>
      </c>
    </row>
    <row r="99" spans="2:20" x14ac:dyDescent="0.35">
      <c r="B99" s="118"/>
      <c r="C99" s="81"/>
      <c r="D99" s="80"/>
      <c r="E99" s="80"/>
      <c r="F99" s="79"/>
      <c r="G99" s="80"/>
      <c r="H99" s="79"/>
      <c r="I99" s="98" t="s">
        <v>33</v>
      </c>
      <c r="J99" s="58"/>
      <c r="K99" s="153">
        <f>$R$4*1000*10</f>
        <v>449.80542877732404</v>
      </c>
      <c r="L99" s="18" t="s">
        <v>34</v>
      </c>
      <c r="M99" s="58"/>
      <c r="N99" s="80"/>
      <c r="O99" s="98" t="s">
        <v>35</v>
      </c>
      <c r="P99" s="58"/>
      <c r="Q99" s="153">
        <f>$R$5*1000*10</f>
        <v>299.8702858515494</v>
      </c>
      <c r="R99" s="38" t="s">
        <v>34</v>
      </c>
      <c r="S99" s="58"/>
      <c r="T99" s="95"/>
    </row>
    <row r="100" spans="2:20" ht="15" thickBot="1" x14ac:dyDescent="0.4">
      <c r="B100" s="37" t="s">
        <v>105</v>
      </c>
      <c r="C100" s="111"/>
      <c r="F100" s="102"/>
      <c r="H100" s="102"/>
      <c r="I100" s="37" t="s">
        <v>37</v>
      </c>
      <c r="J100" s="5"/>
      <c r="K100" s="5"/>
      <c r="L100" s="19"/>
      <c r="M100" s="5"/>
      <c r="O100" s="125" t="s">
        <v>37</v>
      </c>
      <c r="P100" s="126"/>
      <c r="Q100" s="126"/>
      <c r="R100" s="126"/>
      <c r="S100" s="126"/>
      <c r="T100" s="127"/>
    </row>
    <row r="101" spans="2:20" x14ac:dyDescent="0.35">
      <c r="B101" s="78" t="s">
        <v>38</v>
      </c>
      <c r="C101" s="3" t="s">
        <v>39</v>
      </c>
      <c r="D101" s="1"/>
      <c r="E101" s="3" t="s">
        <v>41</v>
      </c>
      <c r="F101" s="391"/>
      <c r="G101" s="375"/>
      <c r="H101" s="116"/>
      <c r="I101" s="68" t="s">
        <v>39</v>
      </c>
      <c r="J101" s="67"/>
      <c r="K101" s="105" t="s">
        <v>41</v>
      </c>
      <c r="L101" s="60"/>
      <c r="M101" s="375" t="s">
        <v>136</v>
      </c>
      <c r="N101" s="112"/>
      <c r="O101" s="59" t="s">
        <v>39</v>
      </c>
      <c r="P101" s="63"/>
      <c r="Q101" s="64" t="s">
        <v>41</v>
      </c>
      <c r="R101" s="62"/>
      <c r="S101" s="375" t="s">
        <v>136</v>
      </c>
      <c r="T101" s="48"/>
    </row>
    <row r="102" spans="2:20" x14ac:dyDescent="0.35">
      <c r="B102" s="77"/>
      <c r="C102" s="105" t="s">
        <v>42</v>
      </c>
      <c r="D102" s="104" t="s">
        <v>43</v>
      </c>
      <c r="E102" s="105" t="s">
        <v>42</v>
      </c>
      <c r="F102" s="76" t="s">
        <v>43</v>
      </c>
      <c r="G102" s="104"/>
      <c r="H102" s="76"/>
      <c r="I102" s="91" t="s">
        <v>44</v>
      </c>
      <c r="J102" s="105" t="s">
        <v>45</v>
      </c>
      <c r="K102" s="105" t="s">
        <v>44</v>
      </c>
      <c r="L102" s="149" t="s">
        <v>45</v>
      </c>
      <c r="M102" s="104" t="s">
        <v>44</v>
      </c>
      <c r="N102" s="3"/>
      <c r="O102" s="61" t="s">
        <v>44</v>
      </c>
      <c r="P102" s="66" t="s">
        <v>45</v>
      </c>
      <c r="Q102" s="66" t="s">
        <v>44</v>
      </c>
      <c r="R102" s="66" t="s">
        <v>45</v>
      </c>
      <c r="S102" s="104" t="s">
        <v>44</v>
      </c>
      <c r="T102" s="60"/>
    </row>
    <row r="103" spans="2:20" x14ac:dyDescent="0.35">
      <c r="B103" s="47" t="s">
        <v>47</v>
      </c>
      <c r="C103" s="152">
        <v>8.8956090598160495E-2</v>
      </c>
      <c r="D103" s="122">
        <f>C103*$E$98/100</f>
        <v>4.4478045299080252E-5</v>
      </c>
      <c r="E103" s="147">
        <v>0.81801380153413139</v>
      </c>
      <c r="F103" s="75">
        <f>E103*$E$98/100</f>
        <v>4.0900690076706576E-4</v>
      </c>
      <c r="G103" s="145"/>
      <c r="H103" s="135"/>
      <c r="I103" s="113">
        <f>(D103*$K$99)/($E$98)</f>
        <v>0.40012932473860069</v>
      </c>
      <c r="J103" s="35">
        <f>(I103*100)/($K$99)</f>
        <v>8.8956090598160509E-2</v>
      </c>
      <c r="K103" s="71">
        <f>(F103*$K$99)/($E$98)</f>
        <v>3.6794704874482886</v>
      </c>
      <c r="L103" s="17">
        <f>(K103*100)/($K$99)</f>
        <v>0.8180138015341315</v>
      </c>
      <c r="M103" s="133">
        <f>(I103+K103)/2</f>
        <v>2.0397999060934446</v>
      </c>
      <c r="N103" s="87"/>
      <c r="O103" s="139">
        <f>(D103*$Q$99)/($E$98)</f>
        <v>0.26675288315906714</v>
      </c>
      <c r="P103" s="56">
        <f>(O103*100)/($Q$99)</f>
        <v>8.8956090598160509E-2</v>
      </c>
      <c r="Q103" s="82">
        <f>(F103*$Q$99)/($E$98)</f>
        <v>2.4529803249655258</v>
      </c>
      <c r="R103" s="35">
        <f>(Q103*100)/($Q$99)</f>
        <v>0.81801380153413139</v>
      </c>
      <c r="S103" s="132">
        <f>(O103+Q103)/2</f>
        <v>1.3598666040622964</v>
      </c>
      <c r="T103" s="110"/>
    </row>
    <row r="104" spans="2:20" x14ac:dyDescent="0.35">
      <c r="B104" s="9" t="s">
        <v>48</v>
      </c>
      <c r="C104" s="152">
        <v>4.2828850799181667E-2</v>
      </c>
      <c r="D104" s="88">
        <f t="shared" ref="D104:D138" si="24">C104*$E$98/100</f>
        <v>2.1414425399590833E-5</v>
      </c>
      <c r="E104" s="147">
        <v>0.4259931976509258</v>
      </c>
      <c r="F104" s="75">
        <f t="shared" ref="F104:F138" si="25">E104*$E$98/100</f>
        <v>2.1299659882546292E-4</v>
      </c>
      <c r="G104" s="129"/>
      <c r="H104" s="75"/>
      <c r="I104" s="113">
        <f t="shared" ref="I104:I138" si="26">(D104*$K$99)/($E$98)</f>
        <v>0.19264649597765945</v>
      </c>
      <c r="J104" s="35">
        <f t="shared" ref="J104:J138" si="27">(I104*100)/($K$99)</f>
        <v>4.2828850799181667E-2</v>
      </c>
      <c r="K104" s="71">
        <f t="shared" ref="K104:K138" si="28">(F104*$K$99)/($E$98)</f>
        <v>1.9161405292559803</v>
      </c>
      <c r="L104" s="17">
        <f t="shared" ref="L104:L138" si="29">(K104*100)/($K$99)</f>
        <v>0.4259931976509258</v>
      </c>
      <c r="M104" s="133">
        <f t="shared" ref="M104:M138" si="30">(I104+K104)/2</f>
        <v>1.0543935126168198</v>
      </c>
      <c r="N104" s="87"/>
      <c r="O104" s="113">
        <f t="shared" ref="O104:O138" si="31">(D104*$Q$99)/($E$98)</f>
        <v>0.12843099731843965</v>
      </c>
      <c r="P104" s="70">
        <f t="shared" ref="P104:P138" si="32">(O104*100)/($Q$99)</f>
        <v>4.2828850799181667E-2</v>
      </c>
      <c r="Q104" s="82">
        <f t="shared" ref="Q104:Q138" si="33">(F104*$Q$99)/($E$98)</f>
        <v>1.2774270195039872</v>
      </c>
      <c r="R104" s="35">
        <f t="shared" ref="R104:R138" si="34">(Q104*100)/($Q$99)</f>
        <v>0.42599319765092586</v>
      </c>
      <c r="S104" s="71">
        <f t="shared" ref="S104:S138" si="35">(O104+Q104)/2</f>
        <v>0.70292900841121342</v>
      </c>
      <c r="T104" s="17"/>
    </row>
    <row r="105" spans="2:20" x14ac:dyDescent="0.35">
      <c r="B105" s="9" t="s">
        <v>49</v>
      </c>
      <c r="C105" s="152">
        <v>4.1097667159277915E-2</v>
      </c>
      <c r="D105" s="88">
        <f t="shared" si="24"/>
        <v>2.054883357963896E-5</v>
      </c>
      <c r="E105" s="147">
        <v>0.40133285413805536</v>
      </c>
      <c r="F105" s="75">
        <f t="shared" si="25"/>
        <v>2.0066642706902769E-4</v>
      </c>
      <c r="G105" s="129"/>
      <c r="H105" s="75"/>
      <c r="I105" s="113">
        <f t="shared" si="26"/>
        <v>0.18485953798326754</v>
      </c>
      <c r="J105" s="35">
        <f t="shared" si="27"/>
        <v>4.1097667159277922E-2</v>
      </c>
      <c r="K105" s="71">
        <f t="shared" si="28"/>
        <v>1.8052169653799524</v>
      </c>
      <c r="L105" s="17">
        <f t="shared" si="29"/>
        <v>0.40133285413805536</v>
      </c>
      <c r="M105" s="133">
        <f t="shared" si="30"/>
        <v>0.99503825168160998</v>
      </c>
      <c r="N105" s="87"/>
      <c r="O105" s="113">
        <f t="shared" si="31"/>
        <v>0.12323969198884503</v>
      </c>
      <c r="P105" s="70">
        <f t="shared" si="32"/>
        <v>4.1097667159277922E-2</v>
      </c>
      <c r="Q105" s="82">
        <f t="shared" si="33"/>
        <v>1.2034779769199684</v>
      </c>
      <c r="R105" s="35">
        <f t="shared" si="34"/>
        <v>0.40133285413805536</v>
      </c>
      <c r="S105" s="71">
        <f t="shared" si="35"/>
        <v>0.66335883445440669</v>
      </c>
      <c r="T105" s="17"/>
    </row>
    <row r="106" spans="2:20" x14ac:dyDescent="0.35">
      <c r="B106" s="9" t="s">
        <v>50</v>
      </c>
      <c r="C106" s="152">
        <v>1.5348731087624062E-2</v>
      </c>
      <c r="D106" s="88">
        <f t="shared" si="24"/>
        <v>7.6743655438120316E-6</v>
      </c>
      <c r="E106" s="147">
        <v>0.23473718489398765</v>
      </c>
      <c r="F106" s="75">
        <f t="shared" si="25"/>
        <v>1.1736859244699383E-4</v>
      </c>
      <c r="G106" s="129"/>
      <c r="H106" s="75"/>
      <c r="I106" s="113">
        <f t="shared" si="26"/>
        <v>6.9039425680565841E-2</v>
      </c>
      <c r="J106" s="35">
        <f t="shared" si="27"/>
        <v>1.534873108762406E-2</v>
      </c>
      <c r="K106" s="71">
        <f t="shared" si="28"/>
        <v>1.0558606010122211</v>
      </c>
      <c r="L106" s="17">
        <f t="shared" si="29"/>
        <v>0.23473718489398768</v>
      </c>
      <c r="M106" s="133">
        <f t="shared" si="30"/>
        <v>0.56245001334639344</v>
      </c>
      <c r="N106" s="87"/>
      <c r="O106" s="113">
        <f t="shared" si="31"/>
        <v>4.6026283787043903E-2</v>
      </c>
      <c r="P106" s="70">
        <f t="shared" si="32"/>
        <v>1.5348731087624063E-2</v>
      </c>
      <c r="Q106" s="82">
        <f t="shared" si="33"/>
        <v>0.70390706734148079</v>
      </c>
      <c r="R106" s="35">
        <f t="shared" si="34"/>
        <v>0.23473718489398765</v>
      </c>
      <c r="S106" s="71">
        <f t="shared" si="35"/>
        <v>0.37496667556426233</v>
      </c>
      <c r="T106" s="17"/>
    </row>
    <row r="107" spans="2:20" x14ac:dyDescent="0.35">
      <c r="B107" s="9" t="s">
        <v>51</v>
      </c>
      <c r="C107" s="152">
        <v>4.4915293616267088E-2</v>
      </c>
      <c r="D107" s="88">
        <f t="shared" si="24"/>
        <v>2.2457646808133544E-5</v>
      </c>
      <c r="E107" s="147">
        <v>0.48208986503196055</v>
      </c>
      <c r="F107" s="75">
        <f t="shared" si="25"/>
        <v>2.4104493251598028E-4</v>
      </c>
      <c r="G107" s="129"/>
      <c r="H107" s="75"/>
      <c r="I107" s="113">
        <f t="shared" si="26"/>
        <v>0.20203142903724422</v>
      </c>
      <c r="J107" s="35">
        <f t="shared" si="27"/>
        <v>4.4915293616267088E-2</v>
      </c>
      <c r="K107" s="71">
        <f t="shared" si="28"/>
        <v>2.1684663844990326</v>
      </c>
      <c r="L107" s="17">
        <f t="shared" si="29"/>
        <v>0.48208986503196044</v>
      </c>
      <c r="M107" s="133">
        <f t="shared" si="30"/>
        <v>1.1852489067681384</v>
      </c>
      <c r="N107" s="87"/>
      <c r="O107" s="113">
        <f t="shared" si="31"/>
        <v>0.13468761935816281</v>
      </c>
      <c r="P107" s="70">
        <f t="shared" si="32"/>
        <v>4.4915293616267081E-2</v>
      </c>
      <c r="Q107" s="82">
        <f t="shared" si="33"/>
        <v>1.4456442563326888</v>
      </c>
      <c r="R107" s="35">
        <f t="shared" si="34"/>
        <v>0.48208986503196055</v>
      </c>
      <c r="S107" s="71">
        <f t="shared" si="35"/>
        <v>0.79016593784542577</v>
      </c>
      <c r="T107" s="17"/>
    </row>
    <row r="108" spans="2:20" x14ac:dyDescent="0.35">
      <c r="B108" s="9" t="s">
        <v>52</v>
      </c>
      <c r="C108" s="152">
        <v>4.881746669066054E-2</v>
      </c>
      <c r="D108" s="88">
        <f t="shared" si="24"/>
        <v>2.4408733345330273E-5</v>
      </c>
      <c r="E108" s="147">
        <v>0.49229010749491259</v>
      </c>
      <c r="F108" s="75">
        <f t="shared" si="25"/>
        <v>2.4614505374745632E-4</v>
      </c>
      <c r="G108" s="129"/>
      <c r="H108" s="75"/>
      <c r="I108" s="113">
        <f t="shared" si="26"/>
        <v>0.21958361536615298</v>
      </c>
      <c r="J108" s="35">
        <f t="shared" si="27"/>
        <v>4.8817466690660533E-2</v>
      </c>
      <c r="K108" s="71">
        <f t="shared" si="28"/>
        <v>2.2143476288458412</v>
      </c>
      <c r="L108" s="17">
        <f t="shared" si="29"/>
        <v>0.49229010749491264</v>
      </c>
      <c r="M108" s="133">
        <f t="shared" si="30"/>
        <v>1.216965622105997</v>
      </c>
      <c r="N108" s="87"/>
      <c r="O108" s="113">
        <f t="shared" si="31"/>
        <v>0.14638907691076869</v>
      </c>
      <c r="P108" s="70">
        <f t="shared" si="32"/>
        <v>4.8817466690660546E-2</v>
      </c>
      <c r="Q108" s="82">
        <f t="shared" si="33"/>
        <v>1.4762317525638942</v>
      </c>
      <c r="R108" s="35">
        <f t="shared" si="34"/>
        <v>0.49229010749491253</v>
      </c>
      <c r="S108" s="71">
        <f t="shared" si="35"/>
        <v>0.81131041473733145</v>
      </c>
      <c r="T108" s="17"/>
    </row>
    <row r="109" spans="2:20" x14ac:dyDescent="0.35">
      <c r="B109" s="9" t="s">
        <v>53</v>
      </c>
      <c r="C109" s="152">
        <v>6.0196890283274719E-2</v>
      </c>
      <c r="D109" s="88">
        <f t="shared" si="24"/>
        <v>3.0098445141637362E-5</v>
      </c>
      <c r="E109" s="147">
        <v>0.50308869059527883</v>
      </c>
      <c r="F109" s="75">
        <f t="shared" si="25"/>
        <v>2.5154434529763947E-4</v>
      </c>
      <c r="G109" s="129"/>
      <c r="H109" s="75"/>
      <c r="I109" s="113">
        <f t="shared" si="26"/>
        <v>0.27076888044929914</v>
      </c>
      <c r="J109" s="35">
        <f t="shared" si="27"/>
        <v>6.0196890283274719E-2</v>
      </c>
      <c r="K109" s="71">
        <f t="shared" si="28"/>
        <v>2.2629202418623193</v>
      </c>
      <c r="L109" s="17">
        <f t="shared" si="29"/>
        <v>0.50308869059527894</v>
      </c>
      <c r="M109" s="133">
        <f t="shared" si="30"/>
        <v>1.2668445611558092</v>
      </c>
      <c r="N109" s="87"/>
      <c r="O109" s="113">
        <f t="shared" si="31"/>
        <v>0.18051258696619948</v>
      </c>
      <c r="P109" s="70">
        <f t="shared" si="32"/>
        <v>6.0196890283274733E-2</v>
      </c>
      <c r="Q109" s="82">
        <f t="shared" si="33"/>
        <v>1.5086134945748799</v>
      </c>
      <c r="R109" s="35">
        <f t="shared" si="34"/>
        <v>0.50308869059527894</v>
      </c>
      <c r="S109" s="71">
        <f t="shared" si="35"/>
        <v>0.84456304077053967</v>
      </c>
      <c r="T109" s="17"/>
    </row>
    <row r="110" spans="2:20" x14ac:dyDescent="0.35">
      <c r="B110" s="9" t="s">
        <v>54</v>
      </c>
      <c r="C110" s="152">
        <v>3.3193580442392887E-2</v>
      </c>
      <c r="D110" s="88">
        <f t="shared" si="24"/>
        <v>1.6596790221196446E-5</v>
      </c>
      <c r="E110" s="147">
        <v>0.31917728293600978</v>
      </c>
      <c r="F110" s="75">
        <f t="shared" si="25"/>
        <v>1.5958864146800488E-4</v>
      </c>
      <c r="G110" s="129"/>
      <c r="H110" s="75"/>
      <c r="I110" s="113">
        <f t="shared" si="26"/>
        <v>0.14930652683545131</v>
      </c>
      <c r="J110" s="35">
        <f t="shared" si="27"/>
        <v>3.3193580442392893E-2</v>
      </c>
      <c r="K110" s="71">
        <f t="shared" si="28"/>
        <v>1.4356767460701314</v>
      </c>
      <c r="L110" s="17">
        <f t="shared" si="29"/>
        <v>0.31917728293600978</v>
      </c>
      <c r="M110" s="133">
        <f t="shared" si="30"/>
        <v>0.79249163645279141</v>
      </c>
      <c r="N110" s="87"/>
      <c r="O110" s="113">
        <f t="shared" si="31"/>
        <v>9.9537684556967557E-2</v>
      </c>
      <c r="P110" s="70">
        <f t="shared" si="32"/>
        <v>3.3193580442392887E-2</v>
      </c>
      <c r="Q110" s="82">
        <f t="shared" si="33"/>
        <v>0.95711783071342105</v>
      </c>
      <c r="R110" s="35">
        <f t="shared" si="34"/>
        <v>0.31917728293600978</v>
      </c>
      <c r="S110" s="71">
        <f t="shared" si="35"/>
        <v>0.52832775763519435</v>
      </c>
      <c r="T110" s="17"/>
    </row>
    <row r="111" spans="2:20" x14ac:dyDescent="0.35">
      <c r="B111" s="9" t="s">
        <v>55</v>
      </c>
      <c r="C111" s="152">
        <v>2.3981010908240428E-2</v>
      </c>
      <c r="D111" s="88">
        <f t="shared" si="24"/>
        <v>1.1990505454120215E-5</v>
      </c>
      <c r="E111" s="147">
        <v>0.28432991712048933</v>
      </c>
      <c r="F111" s="75">
        <f t="shared" si="25"/>
        <v>1.4216495856024468E-4</v>
      </c>
      <c r="G111" s="129"/>
      <c r="H111" s="75"/>
      <c r="I111" s="113">
        <f t="shared" si="26"/>
        <v>0.1078678889409477</v>
      </c>
      <c r="J111" s="35">
        <f t="shared" si="27"/>
        <v>2.3981010908240428E-2</v>
      </c>
      <c r="K111" s="71">
        <f t="shared" si="28"/>
        <v>1.278931402846027</v>
      </c>
      <c r="L111" s="17">
        <f t="shared" si="29"/>
        <v>0.28432991712048933</v>
      </c>
      <c r="M111" s="133">
        <f t="shared" si="30"/>
        <v>0.69339964589348735</v>
      </c>
      <c r="N111" s="87"/>
      <c r="O111" s="113">
        <f t="shared" si="31"/>
        <v>7.1911925960631812E-2</v>
      </c>
      <c r="P111" s="70">
        <f t="shared" si="32"/>
        <v>2.3981010908240428E-2</v>
      </c>
      <c r="Q111" s="82">
        <f t="shared" si="33"/>
        <v>0.85262093523068483</v>
      </c>
      <c r="R111" s="35">
        <f t="shared" si="34"/>
        <v>0.28432991712048933</v>
      </c>
      <c r="S111" s="71">
        <f t="shared" si="35"/>
        <v>0.46226643059565831</v>
      </c>
      <c r="T111" s="17"/>
    </row>
    <row r="112" spans="2:20" x14ac:dyDescent="0.35">
      <c r="B112" s="9" t="s">
        <v>56</v>
      </c>
      <c r="C112" s="152">
        <v>1.26401009010077E-2</v>
      </c>
      <c r="D112" s="88">
        <f t="shared" si="24"/>
        <v>6.3200504505038502E-6</v>
      </c>
      <c r="E112" s="147">
        <v>0.22727691395761085</v>
      </c>
      <c r="F112" s="75">
        <f t="shared" si="25"/>
        <v>1.1363845697880542E-4</v>
      </c>
      <c r="G112" s="129"/>
      <c r="H112" s="75"/>
      <c r="I112" s="113">
        <f t="shared" si="26"/>
        <v>5.6855860055664086E-2</v>
      </c>
      <c r="J112" s="35">
        <f t="shared" si="27"/>
        <v>1.26401009010077E-2</v>
      </c>
      <c r="K112" s="71">
        <f t="shared" si="28"/>
        <v>1.0223038973389014</v>
      </c>
      <c r="L112" s="17">
        <f t="shared" si="29"/>
        <v>0.22727691395761085</v>
      </c>
      <c r="M112" s="133">
        <f t="shared" si="30"/>
        <v>0.53957987869728274</v>
      </c>
      <c r="N112" s="87"/>
      <c r="O112" s="113">
        <f t="shared" si="31"/>
        <v>3.7903906703776059E-2</v>
      </c>
      <c r="P112" s="70">
        <f t="shared" si="32"/>
        <v>1.2640100901007699E-2</v>
      </c>
      <c r="Q112" s="82">
        <f t="shared" si="33"/>
        <v>0.6815359315592675</v>
      </c>
      <c r="R112" s="35">
        <f t="shared" si="34"/>
        <v>0.22727691395761082</v>
      </c>
      <c r="S112" s="71">
        <f t="shared" si="35"/>
        <v>0.35971991913152179</v>
      </c>
      <c r="T112" s="17"/>
    </row>
    <row r="113" spans="2:20" x14ac:dyDescent="0.35">
      <c r="B113" s="9" t="s">
        <v>57</v>
      </c>
      <c r="C113" s="152">
        <v>3.5107494070398343E-2</v>
      </c>
      <c r="D113" s="88">
        <f t="shared" si="24"/>
        <v>1.7553747035199172E-5</v>
      </c>
      <c r="E113" s="147">
        <v>0.3200217253407116</v>
      </c>
      <c r="F113" s="75">
        <f t="shared" si="25"/>
        <v>1.6001086267035581E-4</v>
      </c>
      <c r="G113" s="129"/>
      <c r="H113" s="75"/>
      <c r="I113" s="113">
        <f t="shared" si="26"/>
        <v>0.15791541423632888</v>
      </c>
      <c r="J113" s="35">
        <f t="shared" si="27"/>
        <v>3.5107494070398343E-2</v>
      </c>
      <c r="K113" s="71">
        <f t="shared" si="28"/>
        <v>1.4394750938493779</v>
      </c>
      <c r="L113" s="17">
        <f t="shared" si="29"/>
        <v>0.3200217253407116</v>
      </c>
      <c r="M113" s="133">
        <f t="shared" si="30"/>
        <v>0.79869525404285335</v>
      </c>
      <c r="N113" s="87"/>
      <c r="O113" s="113">
        <f t="shared" si="31"/>
        <v>0.10527694282421926</v>
      </c>
      <c r="P113" s="70">
        <f t="shared" si="32"/>
        <v>3.5107494070398343E-2</v>
      </c>
      <c r="Q113" s="82">
        <f t="shared" si="33"/>
        <v>0.95965006256625218</v>
      </c>
      <c r="R113" s="35">
        <f t="shared" si="34"/>
        <v>0.3200217253407116</v>
      </c>
      <c r="S113" s="71">
        <f t="shared" si="35"/>
        <v>0.53246350269523568</v>
      </c>
      <c r="T113" s="17"/>
    </row>
    <row r="114" spans="2:20" x14ac:dyDescent="0.35">
      <c r="B114" s="9" t="s">
        <v>58</v>
      </c>
      <c r="C114" s="152">
        <v>6.8776031793689782E-2</v>
      </c>
      <c r="D114" s="88">
        <f t="shared" si="24"/>
        <v>3.4388015896844893E-5</v>
      </c>
      <c r="E114" s="147">
        <v>0.58305115165334109</v>
      </c>
      <c r="F114" s="75">
        <f t="shared" si="25"/>
        <v>2.9152557582667058E-4</v>
      </c>
      <c r="G114" s="129"/>
      <c r="H114" s="75"/>
      <c r="I114" s="113">
        <f t="shared" si="26"/>
        <v>0.30935832470563501</v>
      </c>
      <c r="J114" s="35">
        <f t="shared" si="27"/>
        <v>6.8776031793689782E-2</v>
      </c>
      <c r="K114" s="71">
        <f t="shared" si="28"/>
        <v>2.6225957326854368</v>
      </c>
      <c r="L114" s="17">
        <f t="shared" si="29"/>
        <v>0.5830511516533412</v>
      </c>
      <c r="M114" s="133">
        <f t="shared" si="30"/>
        <v>1.4659770286955358</v>
      </c>
      <c r="N114" s="87"/>
      <c r="O114" s="113">
        <f t="shared" si="31"/>
        <v>0.20623888313709005</v>
      </c>
      <c r="P114" s="70">
        <f t="shared" si="32"/>
        <v>6.8776031793689782E-2</v>
      </c>
      <c r="Q114" s="82">
        <f t="shared" si="33"/>
        <v>1.7483971551236248</v>
      </c>
      <c r="R114" s="35">
        <f t="shared" si="34"/>
        <v>0.5830511516533412</v>
      </c>
      <c r="S114" s="71">
        <f t="shared" si="35"/>
        <v>0.97731801913035743</v>
      </c>
      <c r="T114" s="17"/>
    </row>
    <row r="115" spans="2:20" x14ac:dyDescent="0.35">
      <c r="B115" s="9" t="s">
        <v>59</v>
      </c>
      <c r="C115" s="152">
        <v>1.9430294488240799E-2</v>
      </c>
      <c r="D115" s="88">
        <f t="shared" si="24"/>
        <v>9.7151472441204009E-6</v>
      </c>
      <c r="E115" s="147">
        <v>0.25746455453321615</v>
      </c>
      <c r="F115" s="75">
        <f t="shared" si="25"/>
        <v>1.2873227726660808E-4</v>
      </c>
      <c r="G115" s="129"/>
      <c r="H115" s="75"/>
      <c r="I115" s="113">
        <f t="shared" si="26"/>
        <v>8.7398519435528288E-2</v>
      </c>
      <c r="J115" s="35">
        <f t="shared" si="27"/>
        <v>1.9430294488240799E-2</v>
      </c>
      <c r="K115" s="71">
        <f t="shared" si="28"/>
        <v>1.1580895434677603</v>
      </c>
      <c r="L115" s="17">
        <f t="shared" si="29"/>
        <v>0.25746455453321621</v>
      </c>
      <c r="M115" s="133">
        <f t="shared" si="30"/>
        <v>0.62274403145164425</v>
      </c>
      <c r="N115" s="87"/>
      <c r="O115" s="113">
        <f t="shared" si="31"/>
        <v>5.8265679623685541E-2</v>
      </c>
      <c r="P115" s="70">
        <f t="shared" si="32"/>
        <v>1.9430294488240803E-2</v>
      </c>
      <c r="Q115" s="82">
        <f t="shared" si="33"/>
        <v>0.77205969564517363</v>
      </c>
      <c r="R115" s="35">
        <f t="shared" si="34"/>
        <v>0.25746455453321615</v>
      </c>
      <c r="S115" s="71">
        <f t="shared" si="35"/>
        <v>0.41516268763442959</v>
      </c>
      <c r="T115" s="17"/>
    </row>
    <row r="116" spans="2:20" x14ac:dyDescent="0.35">
      <c r="B116" s="9" t="s">
        <v>60</v>
      </c>
      <c r="C116" s="152">
        <v>4.4897230049308588E-2</v>
      </c>
      <c r="D116" s="88">
        <f t="shared" si="24"/>
        <v>2.2448615024654295E-5</v>
      </c>
      <c r="E116" s="147">
        <v>0.46860135981763101</v>
      </c>
      <c r="F116" s="75">
        <f t="shared" si="25"/>
        <v>2.3430067990881553E-4</v>
      </c>
      <c r="G116" s="129"/>
      <c r="H116" s="75"/>
      <c r="I116" s="113">
        <f t="shared" si="26"/>
        <v>0.20195017813243404</v>
      </c>
      <c r="J116" s="35">
        <f t="shared" si="27"/>
        <v>4.4897230049308581E-2</v>
      </c>
      <c r="K116" s="71">
        <f t="shared" si="28"/>
        <v>2.1077943557840664</v>
      </c>
      <c r="L116" s="17">
        <f t="shared" si="29"/>
        <v>0.46860135981763101</v>
      </c>
      <c r="M116" s="133">
        <f t="shared" si="30"/>
        <v>1.1548722669582503</v>
      </c>
      <c r="N116" s="87"/>
      <c r="O116" s="113">
        <f t="shared" si="31"/>
        <v>0.13463345208828939</v>
      </c>
      <c r="P116" s="70">
        <f t="shared" si="32"/>
        <v>4.4897230049308581E-2</v>
      </c>
      <c r="Q116" s="82">
        <f t="shared" si="33"/>
        <v>1.4051962371893778</v>
      </c>
      <c r="R116" s="35">
        <f t="shared" si="34"/>
        <v>0.46860135981763112</v>
      </c>
      <c r="S116" s="71">
        <f t="shared" si="35"/>
        <v>0.76991484463883364</v>
      </c>
      <c r="T116" s="17"/>
    </row>
    <row r="117" spans="2:20" x14ac:dyDescent="0.35">
      <c r="B117" s="9" t="s">
        <v>61</v>
      </c>
      <c r="C117" s="137">
        <v>0.14000000000000001</v>
      </c>
      <c r="D117" s="88">
        <f t="shared" si="24"/>
        <v>7.0000000000000007E-5</v>
      </c>
      <c r="E117" s="147">
        <v>1.0507088555202828</v>
      </c>
      <c r="F117" s="75">
        <f t="shared" si="25"/>
        <v>5.2535442776014145E-4</v>
      </c>
      <c r="G117" s="129"/>
      <c r="H117" s="75"/>
      <c r="I117" s="113">
        <f t="shared" si="26"/>
        <v>0.6297276002882537</v>
      </c>
      <c r="J117" s="35">
        <f t="shared" si="27"/>
        <v>0.14000000000000001</v>
      </c>
      <c r="K117" s="71">
        <f t="shared" si="28"/>
        <v>4.7261454727743217</v>
      </c>
      <c r="L117" s="17">
        <f t="shared" si="29"/>
        <v>1.0507088555202826</v>
      </c>
      <c r="M117" s="133">
        <f t="shared" si="30"/>
        <v>2.6779365365312877</v>
      </c>
      <c r="N117" s="87"/>
      <c r="O117" s="113">
        <f t="shared" si="31"/>
        <v>0.41981840019216915</v>
      </c>
      <c r="P117" s="70">
        <f t="shared" si="32"/>
        <v>0.14000000000000001</v>
      </c>
      <c r="Q117" s="82">
        <f t="shared" si="33"/>
        <v>3.1507636485162154</v>
      </c>
      <c r="R117" s="35">
        <f t="shared" si="34"/>
        <v>1.0507088555202828</v>
      </c>
      <c r="S117" s="71">
        <f t="shared" si="35"/>
        <v>1.7852910243541922</v>
      </c>
      <c r="T117" s="17"/>
    </row>
    <row r="118" spans="2:20" x14ac:dyDescent="0.35">
      <c r="B118" s="9" t="s">
        <v>62</v>
      </c>
      <c r="C118" s="152">
        <v>7.6808631941709379E-2</v>
      </c>
      <c r="D118" s="88">
        <f t="shared" si="24"/>
        <v>3.8404315970854692E-5</v>
      </c>
      <c r="E118" s="147">
        <v>0.60402101765551841</v>
      </c>
      <c r="F118" s="75">
        <f t="shared" si="25"/>
        <v>3.0201050882775924E-4</v>
      </c>
      <c r="G118" s="129"/>
      <c r="H118" s="75"/>
      <c r="I118" s="113">
        <f t="shared" si="26"/>
        <v>0.34548939624340252</v>
      </c>
      <c r="J118" s="35">
        <f t="shared" si="27"/>
        <v>7.6808631941709365E-2</v>
      </c>
      <c r="K118" s="71">
        <f t="shared" si="28"/>
        <v>2.7169193283705608</v>
      </c>
      <c r="L118" s="17">
        <f t="shared" si="29"/>
        <v>0.60402101765551841</v>
      </c>
      <c r="M118" s="133">
        <f t="shared" si="30"/>
        <v>1.5312043623069818</v>
      </c>
      <c r="N118" s="87"/>
      <c r="O118" s="113">
        <f t="shared" si="31"/>
        <v>0.2303262641622684</v>
      </c>
      <c r="P118" s="70">
        <f t="shared" si="32"/>
        <v>7.6808631941709379E-2</v>
      </c>
      <c r="Q118" s="82">
        <f t="shared" si="33"/>
        <v>1.8112795522470408</v>
      </c>
      <c r="R118" s="35">
        <f t="shared" si="34"/>
        <v>0.60402101765551852</v>
      </c>
      <c r="S118" s="71">
        <f t="shared" si="35"/>
        <v>1.0208029082046546</v>
      </c>
      <c r="T118" s="17"/>
    </row>
    <row r="119" spans="2:20" x14ac:dyDescent="0.35">
      <c r="B119" s="9" t="s">
        <v>63</v>
      </c>
      <c r="C119" s="152">
        <v>8.1613943453094348E-2</v>
      </c>
      <c r="D119" s="88">
        <f t="shared" si="24"/>
        <v>4.0806971726547171E-5</v>
      </c>
      <c r="E119" s="147">
        <v>0.61160022002772707</v>
      </c>
      <c r="F119" s="75">
        <f t="shared" si="25"/>
        <v>3.0580011001386353E-4</v>
      </c>
      <c r="G119" s="129"/>
      <c r="H119" s="75"/>
      <c r="I119" s="113">
        <f t="shared" si="26"/>
        <v>0.36710394829127374</v>
      </c>
      <c r="J119" s="35">
        <f t="shared" si="27"/>
        <v>8.1613943453094334E-2</v>
      </c>
      <c r="K119" s="71">
        <f t="shared" si="28"/>
        <v>2.7510109920987751</v>
      </c>
      <c r="L119" s="17">
        <f t="shared" si="29"/>
        <v>0.61160022002772718</v>
      </c>
      <c r="M119" s="133">
        <f t="shared" si="30"/>
        <v>1.5590574701950244</v>
      </c>
      <c r="N119" s="87"/>
      <c r="O119" s="113">
        <f t="shared" si="31"/>
        <v>0.24473596552751586</v>
      </c>
      <c r="P119" s="70">
        <f t="shared" si="32"/>
        <v>8.1613943453094334E-2</v>
      </c>
      <c r="Q119" s="82">
        <f t="shared" si="33"/>
        <v>1.8340073280658502</v>
      </c>
      <c r="R119" s="35">
        <f t="shared" si="34"/>
        <v>0.61160022002772707</v>
      </c>
      <c r="S119" s="71">
        <f t="shared" si="35"/>
        <v>1.0393716467966829</v>
      </c>
      <c r="T119" s="17"/>
    </row>
    <row r="120" spans="2:20" x14ac:dyDescent="0.35">
      <c r="B120" s="9" t="s">
        <v>64</v>
      </c>
      <c r="C120" s="152">
        <v>8.8640299470879216E-2</v>
      </c>
      <c r="D120" s="88">
        <f t="shared" si="24"/>
        <v>4.4320149735439613E-5</v>
      </c>
      <c r="E120" s="147">
        <v>0.74163726340046054</v>
      </c>
      <c r="F120" s="75">
        <f t="shared" si="25"/>
        <v>3.7081863170023029E-4</v>
      </c>
      <c r="G120" s="129"/>
      <c r="H120" s="75"/>
      <c r="I120" s="113">
        <f t="shared" si="26"/>
        <v>0.39870887910449238</v>
      </c>
      <c r="J120" s="35">
        <f t="shared" si="27"/>
        <v>8.864029947087923E-2</v>
      </c>
      <c r="K120" s="71">
        <f t="shared" si="28"/>
        <v>3.3359246726108536</v>
      </c>
      <c r="L120" s="17">
        <f t="shared" si="29"/>
        <v>0.74163726340046054</v>
      </c>
      <c r="M120" s="133">
        <f t="shared" si="30"/>
        <v>1.867316775857673</v>
      </c>
      <c r="N120" s="87"/>
      <c r="O120" s="113">
        <f t="shared" si="31"/>
        <v>0.26580591940299492</v>
      </c>
      <c r="P120" s="70">
        <f t="shared" si="32"/>
        <v>8.8640299470879216E-2</v>
      </c>
      <c r="Q120" s="82">
        <f t="shared" si="33"/>
        <v>2.2239497817405693</v>
      </c>
      <c r="R120" s="35">
        <f t="shared" si="34"/>
        <v>0.74163726340046054</v>
      </c>
      <c r="S120" s="71">
        <f t="shared" si="35"/>
        <v>1.2448778505717821</v>
      </c>
      <c r="T120" s="17"/>
    </row>
    <row r="121" spans="2:20" x14ac:dyDescent="0.35">
      <c r="B121" s="9" t="s">
        <v>65</v>
      </c>
      <c r="C121" s="152">
        <v>6.6513099980704524E-2</v>
      </c>
      <c r="D121">
        <f t="shared" si="24"/>
        <v>3.3256549990352267E-5</v>
      </c>
      <c r="E121" s="147">
        <v>0.56192414500751475</v>
      </c>
      <c r="F121" s="75">
        <f t="shared" si="25"/>
        <v>2.8096207250375739E-4</v>
      </c>
      <c r="G121" s="129"/>
      <c r="H121" s="75"/>
      <c r="I121" s="113">
        <f t="shared" si="26"/>
        <v>0.29917953456129825</v>
      </c>
      <c r="J121" s="35">
        <f t="shared" si="27"/>
        <v>6.6513099980704538E-2</v>
      </c>
      <c r="K121" s="71">
        <f t="shared" si="28"/>
        <v>2.5275653098543636</v>
      </c>
      <c r="L121" s="17">
        <f t="shared" si="29"/>
        <v>0.56192414500751475</v>
      </c>
      <c r="M121" s="133">
        <f t="shared" si="30"/>
        <v>1.413372422207831</v>
      </c>
      <c r="N121" s="87"/>
      <c r="O121" s="113">
        <f t="shared" si="31"/>
        <v>0.19945302304086551</v>
      </c>
      <c r="P121" s="70">
        <f t="shared" si="32"/>
        <v>6.6513099980704524E-2</v>
      </c>
      <c r="Q121" s="82">
        <f t="shared" si="33"/>
        <v>1.6850435399029096</v>
      </c>
      <c r="R121" s="35">
        <f t="shared" si="34"/>
        <v>0.56192414500751475</v>
      </c>
      <c r="S121" s="71">
        <f t="shared" si="35"/>
        <v>0.94224828147188755</v>
      </c>
      <c r="T121" s="17"/>
    </row>
    <row r="122" spans="2:20" x14ac:dyDescent="0.35">
      <c r="B122" s="9" t="s">
        <v>66</v>
      </c>
      <c r="C122" s="152">
        <v>8.7171256107831746E-2</v>
      </c>
      <c r="D122" s="88">
        <f t="shared" si="24"/>
        <v>4.3585628053915878E-5</v>
      </c>
      <c r="E122" s="147">
        <v>0.64450807052930525</v>
      </c>
      <c r="F122" s="75">
        <f t="shared" si="25"/>
        <v>3.2225403526465264E-4</v>
      </c>
      <c r="G122" s="129"/>
      <c r="H122" s="75"/>
      <c r="I122" s="113">
        <f t="shared" si="26"/>
        <v>0.39210104230641185</v>
      </c>
      <c r="J122" s="35">
        <f t="shared" si="27"/>
        <v>8.7171256107831746E-2</v>
      </c>
      <c r="K122" s="71">
        <f t="shared" si="28"/>
        <v>2.8990322901487997</v>
      </c>
      <c r="L122" s="17">
        <f t="shared" si="29"/>
        <v>0.64450807052930525</v>
      </c>
      <c r="M122" s="133">
        <f t="shared" si="30"/>
        <v>1.6455666662276058</v>
      </c>
      <c r="N122" s="87"/>
      <c r="O122" s="113">
        <f t="shared" si="31"/>
        <v>0.26140069487094131</v>
      </c>
      <c r="P122" s="70">
        <f t="shared" si="32"/>
        <v>8.717125610783176E-2</v>
      </c>
      <c r="Q122" s="82">
        <f t="shared" si="33"/>
        <v>1.9326881934325331</v>
      </c>
      <c r="R122" s="35">
        <f t="shared" si="34"/>
        <v>0.64450807052930525</v>
      </c>
      <c r="S122" s="71">
        <f t="shared" si="35"/>
        <v>1.0970444441517371</v>
      </c>
      <c r="T122" s="17"/>
    </row>
    <row r="123" spans="2:20" x14ac:dyDescent="0.35">
      <c r="B123" s="9" t="s">
        <v>67</v>
      </c>
      <c r="C123" s="152">
        <v>6.1111409007897494E-2</v>
      </c>
      <c r="D123" s="88">
        <f t="shared" si="24"/>
        <v>3.0555704503948744E-5</v>
      </c>
      <c r="E123" s="147">
        <v>0.52776956986328516</v>
      </c>
      <c r="F123" s="75">
        <f t="shared" si="25"/>
        <v>2.6388478493164262E-4</v>
      </c>
      <c r="G123" s="129"/>
      <c r="H123" s="75"/>
      <c r="I123" s="113">
        <f t="shared" si="26"/>
        <v>0.27488243531983747</v>
      </c>
      <c r="J123" s="35">
        <f t="shared" si="27"/>
        <v>6.111140900789748E-2</v>
      </c>
      <c r="K123" s="71">
        <f t="shared" si="28"/>
        <v>2.3739361766797886</v>
      </c>
      <c r="L123" s="17">
        <f t="shared" si="29"/>
        <v>0.52776956986328516</v>
      </c>
      <c r="M123" s="133">
        <f t="shared" si="30"/>
        <v>1.324409305999813</v>
      </c>
      <c r="N123" s="87"/>
      <c r="O123" s="113">
        <f t="shared" si="31"/>
        <v>0.18325495687989168</v>
      </c>
      <c r="P123" s="70">
        <f t="shared" si="32"/>
        <v>6.111140900789748E-2</v>
      </c>
      <c r="Q123" s="82">
        <f t="shared" si="33"/>
        <v>1.5826241177865259</v>
      </c>
      <c r="R123" s="35">
        <f t="shared" si="34"/>
        <v>0.52776956986328516</v>
      </c>
      <c r="S123" s="71">
        <f t="shared" si="35"/>
        <v>0.88293953733320873</v>
      </c>
      <c r="T123" s="17"/>
    </row>
    <row r="124" spans="2:20" x14ac:dyDescent="0.35">
      <c r="B124" s="9" t="s">
        <v>68</v>
      </c>
      <c r="C124" s="152">
        <v>1.0241481405881318E-2</v>
      </c>
      <c r="D124" s="88">
        <f t="shared" si="24"/>
        <v>5.1207407029406602E-6</v>
      </c>
      <c r="E124" s="147">
        <v>0.16796644141967743</v>
      </c>
      <c r="F124" s="75">
        <f t="shared" si="25"/>
        <v>8.398322070983871E-5</v>
      </c>
      <c r="G124" s="129"/>
      <c r="H124" s="75"/>
      <c r="I124" s="113">
        <f t="shared" si="26"/>
        <v>4.6066739350874381E-2</v>
      </c>
      <c r="J124" s="35">
        <f t="shared" si="27"/>
        <v>1.024148140588132E-2</v>
      </c>
      <c r="K124" s="71">
        <f t="shared" si="28"/>
        <v>0.75552217202979277</v>
      </c>
      <c r="L124" s="17">
        <f t="shared" si="29"/>
        <v>0.1679664414196774</v>
      </c>
      <c r="M124" s="133">
        <f t="shared" si="30"/>
        <v>0.40079445569033356</v>
      </c>
      <c r="N124" s="87"/>
      <c r="O124" s="113">
        <f t="shared" si="31"/>
        <v>3.0711159567249593E-2</v>
      </c>
      <c r="P124" s="70">
        <f t="shared" si="32"/>
        <v>1.0241481405881318E-2</v>
      </c>
      <c r="Q124" s="82">
        <f t="shared" si="33"/>
        <v>0.50368144801986192</v>
      </c>
      <c r="R124" s="35">
        <f t="shared" si="34"/>
        <v>0.1679664414196774</v>
      </c>
      <c r="S124" s="71">
        <f t="shared" si="35"/>
        <v>0.26719630379355575</v>
      </c>
      <c r="T124" s="17"/>
    </row>
    <row r="125" spans="2:20" x14ac:dyDescent="0.35">
      <c r="B125" s="9" t="s">
        <v>69</v>
      </c>
      <c r="C125" s="152">
        <v>4.2246771619974546E-2</v>
      </c>
      <c r="D125" s="88">
        <f t="shared" si="24"/>
        <v>2.1123385809987274E-5</v>
      </c>
      <c r="E125" s="147">
        <v>0.42224042733534262</v>
      </c>
      <c r="F125" s="75">
        <f t="shared" si="25"/>
        <v>2.1112021366767131E-4</v>
      </c>
      <c r="G125" s="129"/>
      <c r="H125" s="75"/>
      <c r="I125" s="113">
        <f t="shared" si="26"/>
        <v>0.19002827222980334</v>
      </c>
      <c r="J125" s="35">
        <f t="shared" si="27"/>
        <v>4.2246771619974539E-2</v>
      </c>
      <c r="K125" s="71">
        <f t="shared" si="28"/>
        <v>1.8992603646469433</v>
      </c>
      <c r="L125" s="17">
        <f t="shared" si="29"/>
        <v>0.42224042733534267</v>
      </c>
      <c r="M125" s="133">
        <f t="shared" si="30"/>
        <v>1.0446443184383734</v>
      </c>
      <c r="N125" s="87"/>
      <c r="O125" s="113">
        <f t="shared" si="31"/>
        <v>0.12668551481986892</v>
      </c>
      <c r="P125" s="70">
        <f t="shared" si="32"/>
        <v>4.2246771619974546E-2</v>
      </c>
      <c r="Q125" s="82">
        <f t="shared" si="33"/>
        <v>1.2661735764312956</v>
      </c>
      <c r="R125" s="35">
        <f t="shared" si="34"/>
        <v>0.42224042733534256</v>
      </c>
      <c r="S125" s="71">
        <f t="shared" si="35"/>
        <v>0.69642954562558224</v>
      </c>
      <c r="T125" s="17"/>
    </row>
    <row r="126" spans="2:20" x14ac:dyDescent="0.35">
      <c r="B126" s="9" t="s">
        <v>70</v>
      </c>
      <c r="C126" s="152">
        <v>5.5826101763999963E-2</v>
      </c>
      <c r="D126" s="88">
        <f t="shared" si="24"/>
        <v>2.7913050881999984E-5</v>
      </c>
      <c r="E126" s="147">
        <v>0.49815787003664269</v>
      </c>
      <c r="F126" s="75">
        <f t="shared" si="25"/>
        <v>2.4907893501832136E-4</v>
      </c>
      <c r="G126" s="129"/>
      <c r="H126" s="75"/>
      <c r="I126" s="113">
        <f t="shared" si="26"/>
        <v>0.25110883640922527</v>
      </c>
      <c r="J126" s="35">
        <f t="shared" si="27"/>
        <v>5.5826101763999957E-2</v>
      </c>
      <c r="K126" s="71">
        <f t="shared" si="28"/>
        <v>2.2407411433063054</v>
      </c>
      <c r="L126" s="17">
        <f t="shared" si="29"/>
        <v>0.49815787003664275</v>
      </c>
      <c r="M126" s="133">
        <f t="shared" si="30"/>
        <v>1.2459249898577653</v>
      </c>
      <c r="N126" s="87"/>
      <c r="O126" s="113">
        <f t="shared" si="31"/>
        <v>0.16740589093948355</v>
      </c>
      <c r="P126" s="70">
        <f t="shared" si="32"/>
        <v>5.5826101763999963E-2</v>
      </c>
      <c r="Q126" s="82">
        <f t="shared" si="33"/>
        <v>1.4938274288708704</v>
      </c>
      <c r="R126" s="35">
        <f t="shared" si="34"/>
        <v>0.49815787003664269</v>
      </c>
      <c r="S126" s="71">
        <f t="shared" si="35"/>
        <v>0.83061665990517697</v>
      </c>
      <c r="T126" s="17"/>
    </row>
    <row r="127" spans="2:20" x14ac:dyDescent="0.35">
      <c r="B127" s="9" t="s">
        <v>71</v>
      </c>
      <c r="C127" s="152">
        <v>1.6188505332492928E-2</v>
      </c>
      <c r="D127" s="88">
        <f t="shared" si="24"/>
        <v>8.0942526662464635E-6</v>
      </c>
      <c r="E127" s="147">
        <v>0.25512289765504031</v>
      </c>
      <c r="F127" s="75">
        <f t="shared" si="25"/>
        <v>1.2756144882752017E-4</v>
      </c>
      <c r="G127" s="129"/>
      <c r="H127" s="75"/>
      <c r="I127" s="113">
        <f t="shared" si="26"/>
        <v>7.2816775823459773E-2</v>
      </c>
      <c r="J127" s="35">
        <f t="shared" si="27"/>
        <v>1.6188505332492924E-2</v>
      </c>
      <c r="K127" s="71">
        <f t="shared" si="28"/>
        <v>1.1475566437063878</v>
      </c>
      <c r="L127" s="17">
        <f t="shared" si="29"/>
        <v>0.25512289765504037</v>
      </c>
      <c r="M127" s="133">
        <f t="shared" si="30"/>
        <v>0.61018670976492373</v>
      </c>
      <c r="N127" s="87"/>
      <c r="O127" s="113">
        <f t="shared" si="31"/>
        <v>4.8544517215639856E-2</v>
      </c>
      <c r="P127" s="70">
        <f t="shared" si="32"/>
        <v>1.6188505332492928E-2</v>
      </c>
      <c r="Q127" s="82">
        <f t="shared" si="33"/>
        <v>0.76503776247092536</v>
      </c>
      <c r="R127" s="35">
        <f t="shared" si="34"/>
        <v>0.25512289765504037</v>
      </c>
      <c r="S127" s="71">
        <f t="shared" si="35"/>
        <v>0.40679113984328263</v>
      </c>
      <c r="T127" s="17"/>
    </row>
    <row r="128" spans="2:20" x14ac:dyDescent="0.35">
      <c r="B128" s="9" t="s">
        <v>72</v>
      </c>
      <c r="C128" s="152">
        <v>6.6669258984480131E-2</v>
      </c>
      <c r="D128" s="88">
        <f t="shared" si="24"/>
        <v>3.3334629492240069E-5</v>
      </c>
      <c r="E128" s="147">
        <v>0.580398241702063</v>
      </c>
      <c r="F128" s="75">
        <f t="shared" si="25"/>
        <v>2.9019912085103154E-4</v>
      </c>
      <c r="G128" s="129"/>
      <c r="H128" s="75"/>
      <c r="I128" s="113">
        <f t="shared" si="26"/>
        <v>0.29988194623780551</v>
      </c>
      <c r="J128" s="35">
        <f t="shared" si="27"/>
        <v>6.6669258984480131E-2</v>
      </c>
      <c r="K128" s="71">
        <f t="shared" si="28"/>
        <v>2.6106627997040142</v>
      </c>
      <c r="L128" s="17">
        <f t="shared" si="29"/>
        <v>0.580398241702063</v>
      </c>
      <c r="M128" s="133">
        <f t="shared" si="30"/>
        <v>1.4552723729709098</v>
      </c>
      <c r="N128" s="87"/>
      <c r="O128" s="113">
        <f t="shared" si="31"/>
        <v>0.19992129749187035</v>
      </c>
      <c r="P128" s="70">
        <f t="shared" si="32"/>
        <v>6.6669258984480131E-2</v>
      </c>
      <c r="Q128" s="82">
        <f t="shared" si="33"/>
        <v>1.7404418664693428</v>
      </c>
      <c r="R128" s="35">
        <f t="shared" si="34"/>
        <v>0.580398241702063</v>
      </c>
      <c r="S128" s="71">
        <f t="shared" si="35"/>
        <v>0.97018158198060656</v>
      </c>
      <c r="T128" s="17"/>
    </row>
    <row r="129" spans="2:20" x14ac:dyDescent="0.35">
      <c r="B129" s="9" t="s">
        <v>73</v>
      </c>
      <c r="C129" s="152">
        <v>3.6991043501158664E-2</v>
      </c>
      <c r="D129" s="88">
        <f t="shared" si="24"/>
        <v>1.8495521750579334E-5</v>
      </c>
      <c r="E129" s="147">
        <v>0.33678076282595604</v>
      </c>
      <c r="F129" s="75">
        <f t="shared" si="25"/>
        <v>1.6839038141297803E-4</v>
      </c>
      <c r="G129" s="129"/>
      <c r="H129" s="75"/>
      <c r="I129" s="113">
        <f t="shared" si="26"/>
        <v>0.16638772182959319</v>
      </c>
      <c r="J129" s="35">
        <f t="shared" si="27"/>
        <v>3.6991043501158664E-2</v>
      </c>
      <c r="K129" s="71">
        <f t="shared" si="28"/>
        <v>1.5148581542688344</v>
      </c>
      <c r="L129" s="17">
        <f t="shared" si="29"/>
        <v>0.33678076282595609</v>
      </c>
      <c r="M129" s="133">
        <f t="shared" si="30"/>
        <v>0.84062293804921384</v>
      </c>
      <c r="N129" s="87"/>
      <c r="O129" s="113">
        <f t="shared" si="31"/>
        <v>0.11092514788639549</v>
      </c>
      <c r="P129" s="70">
        <f t="shared" si="32"/>
        <v>3.6991043501158664E-2</v>
      </c>
      <c r="Q129" s="82">
        <f t="shared" si="33"/>
        <v>1.009905436179223</v>
      </c>
      <c r="R129" s="35">
        <f t="shared" si="34"/>
        <v>0.33678076282595604</v>
      </c>
      <c r="S129" s="71">
        <f t="shared" si="35"/>
        <v>0.56041529203280926</v>
      </c>
      <c r="T129" s="17"/>
    </row>
    <row r="130" spans="2:20" x14ac:dyDescent="0.35">
      <c r="B130" s="9" t="s">
        <v>74</v>
      </c>
      <c r="C130" s="152">
        <v>0.37552598665228049</v>
      </c>
      <c r="D130" s="88">
        <f t="shared" si="24"/>
        <v>1.8776299332614026E-4</v>
      </c>
      <c r="E130" s="147">
        <v>1.7113610855062176</v>
      </c>
      <c r="F130" s="75">
        <f t="shared" si="25"/>
        <v>8.5568054275310889E-4</v>
      </c>
      <c r="G130" s="129"/>
      <c r="H130" s="75"/>
      <c r="I130" s="113">
        <f t="shared" si="26"/>
        <v>1.689136274431567</v>
      </c>
      <c r="J130" s="35">
        <f t="shared" si="27"/>
        <v>0.37552598665228054</v>
      </c>
      <c r="K130" s="71">
        <f t="shared" si="28"/>
        <v>7.6977950685895102</v>
      </c>
      <c r="L130" s="17">
        <f t="shared" si="29"/>
        <v>1.7113610855062178</v>
      </c>
      <c r="M130" s="133">
        <f t="shared" si="30"/>
        <v>4.6934656715105385</v>
      </c>
      <c r="N130" s="87"/>
      <c r="O130" s="113">
        <f t="shared" si="31"/>
        <v>1.1260908496210449</v>
      </c>
      <c r="P130" s="70">
        <f t="shared" si="32"/>
        <v>0.37552598665228054</v>
      </c>
      <c r="Q130" s="82">
        <f t="shared" si="33"/>
        <v>5.1318633790596735</v>
      </c>
      <c r="R130" s="35">
        <f t="shared" si="34"/>
        <v>1.7113610855062176</v>
      </c>
      <c r="S130" s="71">
        <f t="shared" si="35"/>
        <v>3.1289771143403593</v>
      </c>
      <c r="T130" s="17"/>
    </row>
    <row r="131" spans="2:20" x14ac:dyDescent="0.35">
      <c r="B131" s="9" t="s">
        <v>75</v>
      </c>
      <c r="C131" s="152">
        <v>9.6922822738886357E-3</v>
      </c>
      <c r="D131" s="88">
        <f t="shared" si="24"/>
        <v>4.8461411369443183E-6</v>
      </c>
      <c r="E131" s="147">
        <v>0.10246793891173939</v>
      </c>
      <c r="F131" s="75">
        <f t="shared" si="25"/>
        <v>5.1233969455869696E-5</v>
      </c>
      <c r="G131" s="129"/>
      <c r="H131" s="75"/>
      <c r="I131" s="113">
        <f t="shared" si="26"/>
        <v>4.3596411840373356E-2</v>
      </c>
      <c r="J131" s="35">
        <f t="shared" si="27"/>
        <v>9.6922822738886374E-3</v>
      </c>
      <c r="K131" s="71">
        <f t="shared" si="28"/>
        <v>0.46090635198123581</v>
      </c>
      <c r="L131" s="17">
        <f t="shared" si="29"/>
        <v>0.10246793891173939</v>
      </c>
      <c r="M131" s="133">
        <f t="shared" si="30"/>
        <v>0.2522513819108046</v>
      </c>
      <c r="N131" s="87"/>
      <c r="O131" s="113">
        <f t="shared" si="31"/>
        <v>2.9064274560248904E-2</v>
      </c>
      <c r="P131" s="70">
        <f t="shared" si="32"/>
        <v>9.6922822738886357E-3</v>
      </c>
      <c r="Q131" s="82">
        <f t="shared" si="33"/>
        <v>0.30727090132082391</v>
      </c>
      <c r="R131" s="35">
        <f t="shared" si="34"/>
        <v>0.10246793891173939</v>
      </c>
      <c r="S131" s="71">
        <f t="shared" si="35"/>
        <v>0.16816758794053641</v>
      </c>
      <c r="T131" s="17"/>
    </row>
    <row r="132" spans="2:20" x14ac:dyDescent="0.35">
      <c r="B132" s="9" t="s">
        <v>76</v>
      </c>
      <c r="C132" s="152">
        <v>6.4448338658504592E-2</v>
      </c>
      <c r="D132" s="88">
        <f t="shared" si="24"/>
        <v>3.2224169329252295E-5</v>
      </c>
      <c r="E132" s="147">
        <v>0.54731766635312962</v>
      </c>
      <c r="F132" s="75">
        <f t="shared" si="25"/>
        <v>2.7365883317656482E-4</v>
      </c>
      <c r="G132" s="129"/>
      <c r="H132" s="75"/>
      <c r="I132" s="113">
        <f t="shared" si="26"/>
        <v>0.28989212604274844</v>
      </c>
      <c r="J132" s="35">
        <f t="shared" si="27"/>
        <v>6.4448338658504592E-2</v>
      </c>
      <c r="K132" s="71">
        <f t="shared" si="28"/>
        <v>2.4618645759137383</v>
      </c>
      <c r="L132" s="17">
        <f t="shared" si="29"/>
        <v>0.54731766635312962</v>
      </c>
      <c r="M132" s="133">
        <f t="shared" si="30"/>
        <v>1.3758783509782433</v>
      </c>
      <c r="N132" s="87"/>
      <c r="O132" s="113">
        <f t="shared" si="31"/>
        <v>0.19326141736183233</v>
      </c>
      <c r="P132" s="70">
        <f t="shared" si="32"/>
        <v>6.4448338658504578E-2</v>
      </c>
      <c r="Q132" s="82">
        <f t="shared" si="33"/>
        <v>1.6412430506091593</v>
      </c>
      <c r="R132" s="35">
        <f t="shared" si="34"/>
        <v>0.54731766635312962</v>
      </c>
      <c r="S132" s="71">
        <f t="shared" si="35"/>
        <v>0.91725223398549582</v>
      </c>
      <c r="T132" s="17"/>
    </row>
    <row r="133" spans="2:20" x14ac:dyDescent="0.35">
      <c r="B133" s="9" t="s">
        <v>77</v>
      </c>
      <c r="C133" s="152">
        <v>8.6101687117805845E-2</v>
      </c>
      <c r="D133" s="88">
        <f t="shared" si="24"/>
        <v>4.3050843558902929E-5</v>
      </c>
      <c r="E133" s="147">
        <v>0.62432353523838946</v>
      </c>
      <c r="F133" s="75">
        <f t="shared" si="25"/>
        <v>3.1216176761919475E-4</v>
      </c>
      <c r="G133" s="129"/>
      <c r="H133" s="75"/>
      <c r="I133" s="113">
        <f t="shared" si="26"/>
        <v>0.38729006292475654</v>
      </c>
      <c r="J133" s="35">
        <f t="shared" si="27"/>
        <v>8.6101687117805845E-2</v>
      </c>
      <c r="K133" s="71">
        <f t="shared" si="28"/>
        <v>2.8082411546367858</v>
      </c>
      <c r="L133" s="17">
        <f t="shared" si="29"/>
        <v>0.62432353523838957</v>
      </c>
      <c r="M133" s="133">
        <f t="shared" si="30"/>
        <v>1.5977656087807712</v>
      </c>
      <c r="N133" s="87"/>
      <c r="O133" s="113">
        <f t="shared" si="31"/>
        <v>0.2581933752831711</v>
      </c>
      <c r="P133" s="70">
        <f t="shared" si="32"/>
        <v>8.6101687117805858E-2</v>
      </c>
      <c r="Q133" s="82">
        <f t="shared" si="33"/>
        <v>1.8721607697578573</v>
      </c>
      <c r="R133" s="35">
        <f t="shared" si="34"/>
        <v>0.62432353523838957</v>
      </c>
      <c r="S133" s="71">
        <f t="shared" si="35"/>
        <v>1.0651770725205143</v>
      </c>
      <c r="T133" s="17"/>
    </row>
    <row r="134" spans="2:20" x14ac:dyDescent="0.35">
      <c r="B134" s="9" t="s">
        <v>78</v>
      </c>
      <c r="C134" s="152">
        <v>3.8080514308957814E-2</v>
      </c>
      <c r="D134" s="88">
        <f t="shared" si="24"/>
        <v>1.9040257154478908E-5</v>
      </c>
      <c r="E134" s="147">
        <v>0.38336717221982858</v>
      </c>
      <c r="F134" s="75">
        <f t="shared" si="25"/>
        <v>1.9168358610991432E-4</v>
      </c>
      <c r="G134" s="129"/>
      <c r="H134" s="75"/>
      <c r="I134" s="113">
        <f t="shared" si="26"/>
        <v>0.17128822066801794</v>
      </c>
      <c r="J134" s="35">
        <f t="shared" si="27"/>
        <v>3.8080514308957814E-2</v>
      </c>
      <c r="K134" s="71">
        <f t="shared" si="28"/>
        <v>1.7244063527949023</v>
      </c>
      <c r="L134" s="17">
        <f t="shared" si="29"/>
        <v>0.38336717221982863</v>
      </c>
      <c r="M134" s="133">
        <f t="shared" si="30"/>
        <v>0.94784728673146013</v>
      </c>
      <c r="N134" s="87"/>
      <c r="O134" s="113">
        <f t="shared" si="31"/>
        <v>0.11419214711201196</v>
      </c>
      <c r="P134" s="70">
        <f t="shared" si="32"/>
        <v>3.8080514308957814E-2</v>
      </c>
      <c r="Q134" s="82">
        <f t="shared" si="33"/>
        <v>1.1496042351966018</v>
      </c>
      <c r="R134" s="35">
        <f t="shared" si="34"/>
        <v>0.38336717221982863</v>
      </c>
      <c r="S134" s="71">
        <f t="shared" si="35"/>
        <v>0.6318981911543069</v>
      </c>
      <c r="T134" s="17"/>
    </row>
    <row r="135" spans="2:20" x14ac:dyDescent="0.35">
      <c r="B135" s="9" t="s">
        <v>79</v>
      </c>
      <c r="C135" s="152">
        <v>2.200926944998171E-2</v>
      </c>
      <c r="D135" s="88">
        <f t="shared" si="24"/>
        <v>1.1004634724990856E-5</v>
      </c>
      <c r="E135" s="147">
        <v>0.26281198203361489</v>
      </c>
      <c r="F135" s="75">
        <f t="shared" si="25"/>
        <v>1.3140599101680746E-4</v>
      </c>
      <c r="G135" s="129"/>
      <c r="H135" s="75"/>
      <c r="I135" s="113">
        <f t="shared" si="26"/>
        <v>9.8998888820246822E-2</v>
      </c>
      <c r="J135" s="35">
        <f t="shared" si="27"/>
        <v>2.200926944998171E-2</v>
      </c>
      <c r="K135" s="71">
        <f t="shared" si="28"/>
        <v>1.1821425626644853</v>
      </c>
      <c r="L135" s="17">
        <f t="shared" si="29"/>
        <v>0.26281198203361489</v>
      </c>
      <c r="M135" s="133">
        <f t="shared" si="30"/>
        <v>0.64057072574236606</v>
      </c>
      <c r="N135" s="87"/>
      <c r="O135" s="113">
        <f t="shared" si="31"/>
        <v>6.5999259213497891E-2</v>
      </c>
      <c r="P135" s="70">
        <f t="shared" si="32"/>
        <v>2.2009269449981713E-2</v>
      </c>
      <c r="Q135" s="82">
        <f t="shared" si="33"/>
        <v>0.78809504177632361</v>
      </c>
      <c r="R135" s="35">
        <f t="shared" si="34"/>
        <v>0.26281198203361489</v>
      </c>
      <c r="S135" s="71">
        <f t="shared" si="35"/>
        <v>0.42704715049491077</v>
      </c>
      <c r="T135" s="17"/>
    </row>
    <row r="136" spans="2:20" x14ac:dyDescent="0.35">
      <c r="B136" s="9" t="s">
        <v>80</v>
      </c>
      <c r="C136" s="152">
        <v>7.6307413660689369E-2</v>
      </c>
      <c r="D136" s="88">
        <f t="shared" si="24"/>
        <v>3.8153706830344687E-5</v>
      </c>
      <c r="E136" s="147">
        <v>0.601313643966364</v>
      </c>
      <c r="F136" s="75">
        <f t="shared" si="25"/>
        <v>3.0065682198318204E-4</v>
      </c>
      <c r="G136" s="129"/>
      <c r="H136" s="75"/>
      <c r="I136" s="113">
        <f t="shared" si="26"/>
        <v>0.34323488920535011</v>
      </c>
      <c r="J136" s="35">
        <f t="shared" si="27"/>
        <v>7.6307413660689369E-2</v>
      </c>
      <c r="K136" s="71">
        <f t="shared" si="28"/>
        <v>2.7047414145394555</v>
      </c>
      <c r="L136" s="17">
        <f t="shared" si="29"/>
        <v>0.601313643966364</v>
      </c>
      <c r="M136" s="133">
        <f t="shared" si="30"/>
        <v>1.5239881518724028</v>
      </c>
      <c r="N136" s="87"/>
      <c r="O136" s="113">
        <f t="shared" si="31"/>
        <v>0.22882325947023346</v>
      </c>
      <c r="P136" s="70">
        <f t="shared" si="32"/>
        <v>7.6307413660689369E-2</v>
      </c>
      <c r="Q136" s="82">
        <f t="shared" si="33"/>
        <v>1.803160943026304</v>
      </c>
      <c r="R136" s="35">
        <f t="shared" si="34"/>
        <v>0.60131364396636411</v>
      </c>
      <c r="S136" s="71">
        <f t="shared" si="35"/>
        <v>1.0159921012482687</v>
      </c>
      <c r="T136" s="17"/>
    </row>
    <row r="137" spans="2:20" x14ac:dyDescent="0.35">
      <c r="B137" s="9" t="s">
        <v>81</v>
      </c>
      <c r="C137" s="152">
        <v>3.8015281380425973E-2</v>
      </c>
      <c r="D137" s="88">
        <f t="shared" si="24"/>
        <v>1.9007640690212986E-5</v>
      </c>
      <c r="E137" s="147">
        <v>0.35653148314215743</v>
      </c>
      <c r="F137" s="75">
        <f t="shared" si="25"/>
        <v>1.7826574157107873E-4</v>
      </c>
      <c r="G137" s="129"/>
      <c r="H137" s="75"/>
      <c r="I137" s="113">
        <f t="shared" si="26"/>
        <v>0.17099479941413129</v>
      </c>
      <c r="J137" s="35">
        <f t="shared" si="27"/>
        <v>3.8015281380425973E-2</v>
      </c>
      <c r="K137" s="71">
        <f t="shared" si="28"/>
        <v>1.6036979664737341</v>
      </c>
      <c r="L137" s="17">
        <f t="shared" si="29"/>
        <v>0.35653148314215749</v>
      </c>
      <c r="M137" s="133">
        <f t="shared" si="30"/>
        <v>0.88734638294393264</v>
      </c>
      <c r="N137" s="87"/>
      <c r="O137" s="113">
        <f t="shared" si="31"/>
        <v>0.11399653294275419</v>
      </c>
      <c r="P137" s="70">
        <f t="shared" si="32"/>
        <v>3.8015281380425966E-2</v>
      </c>
      <c r="Q137" s="82">
        <f t="shared" si="33"/>
        <v>1.0691319776491561</v>
      </c>
      <c r="R137" s="35">
        <f t="shared" si="34"/>
        <v>0.35653148314215743</v>
      </c>
      <c r="S137" s="71">
        <f t="shared" si="35"/>
        <v>0.59156425529595513</v>
      </c>
      <c r="T137" s="17"/>
    </row>
    <row r="138" spans="2:20" ht="15" thickBot="1" x14ac:dyDescent="0.4">
      <c r="B138" s="46" t="s">
        <v>82</v>
      </c>
      <c r="C138" s="151">
        <v>2.6898231561870763E-2</v>
      </c>
      <c r="D138" s="115">
        <f t="shared" si="24"/>
        <v>1.3449115780935382E-5</v>
      </c>
      <c r="E138" s="148">
        <v>0.30137222440835315</v>
      </c>
      <c r="F138" s="72">
        <f t="shared" si="25"/>
        <v>1.5068611220417659E-4</v>
      </c>
      <c r="G138" s="150"/>
      <c r="H138" s="72"/>
      <c r="I138" s="69">
        <f t="shared" si="26"/>
        <v>0.1209897058103903</v>
      </c>
      <c r="J138" s="57">
        <f t="shared" si="27"/>
        <v>2.6898231561870763E-2</v>
      </c>
      <c r="K138" s="114">
        <f t="shared" si="28"/>
        <v>1.3555886262157519</v>
      </c>
      <c r="L138" s="16">
        <f t="shared" si="29"/>
        <v>0.30137222440835315</v>
      </c>
      <c r="M138" s="134">
        <f t="shared" si="30"/>
        <v>0.73828916601307115</v>
      </c>
      <c r="N138" s="73"/>
      <c r="O138" s="69">
        <f t="shared" si="31"/>
        <v>8.0659803873593547E-2</v>
      </c>
      <c r="P138" s="54">
        <f t="shared" si="32"/>
        <v>2.6898231561870767E-2</v>
      </c>
      <c r="Q138" s="42">
        <f t="shared" si="33"/>
        <v>0.90372575081050155</v>
      </c>
      <c r="R138" s="57">
        <f t="shared" si="34"/>
        <v>0.30137222440835315</v>
      </c>
      <c r="S138" s="114">
        <f t="shared" si="35"/>
        <v>0.49219277734204753</v>
      </c>
      <c r="T138" s="16"/>
    </row>
    <row r="140" spans="2:20" x14ac:dyDescent="0.35">
      <c r="B140" s="5" t="s">
        <v>83</v>
      </c>
    </row>
    <row r="141" spans="2:20" ht="15" thickBot="1" x14ac:dyDescent="0.4">
      <c r="B141" s="5" t="s">
        <v>103</v>
      </c>
      <c r="C141" s="292">
        <v>2017</v>
      </c>
      <c r="D141" s="40" t="s">
        <v>0</v>
      </c>
      <c r="E141" s="39">
        <v>0.05</v>
      </c>
      <c r="F141" s="5" t="s">
        <v>106</v>
      </c>
      <c r="I141" s="5" t="s">
        <v>108</v>
      </c>
    </row>
    <row r="142" spans="2:20" x14ac:dyDescent="0.35">
      <c r="B142" s="118"/>
      <c r="C142" s="81"/>
      <c r="D142" s="80"/>
      <c r="E142" s="80"/>
      <c r="F142" s="79"/>
      <c r="G142" s="80"/>
      <c r="H142" s="79"/>
      <c r="I142" s="98" t="s">
        <v>33</v>
      </c>
      <c r="J142" s="58"/>
      <c r="K142" s="153">
        <f>$R$4*1000*10</f>
        <v>449.80542877732404</v>
      </c>
      <c r="L142" s="18" t="s">
        <v>34</v>
      </c>
      <c r="M142" s="58"/>
      <c r="N142" s="80"/>
      <c r="O142" s="98" t="s">
        <v>35</v>
      </c>
      <c r="P142" s="58"/>
      <c r="Q142" s="153">
        <f>$R$5*1000*10</f>
        <v>299.8702858515494</v>
      </c>
      <c r="R142" s="38" t="s">
        <v>34</v>
      </c>
      <c r="S142" s="58"/>
      <c r="T142" s="95"/>
    </row>
    <row r="143" spans="2:20" ht="15" thickBot="1" x14ac:dyDescent="0.4">
      <c r="B143" s="37" t="s">
        <v>105</v>
      </c>
      <c r="C143" s="111"/>
      <c r="F143" s="102"/>
      <c r="H143" s="102"/>
      <c r="I143" s="37" t="s">
        <v>37</v>
      </c>
      <c r="J143" s="5"/>
      <c r="K143" s="5"/>
      <c r="L143" s="19"/>
      <c r="M143" s="5"/>
      <c r="O143" s="125" t="s">
        <v>37</v>
      </c>
      <c r="P143" s="126"/>
      <c r="Q143" s="126"/>
      <c r="R143" s="126"/>
      <c r="S143" s="126"/>
      <c r="T143" s="127"/>
    </row>
    <row r="144" spans="2:20" x14ac:dyDescent="0.35">
      <c r="B144" s="78" t="s">
        <v>38</v>
      </c>
      <c r="C144" s="3" t="s">
        <v>39</v>
      </c>
      <c r="D144" s="1"/>
      <c r="E144" s="3" t="s">
        <v>41</v>
      </c>
      <c r="F144" s="116"/>
      <c r="G144" s="146"/>
      <c r="H144" s="116"/>
      <c r="I144" s="68" t="s">
        <v>39</v>
      </c>
      <c r="J144" s="67"/>
      <c r="K144" s="105" t="s">
        <v>41</v>
      </c>
      <c r="L144" s="60"/>
      <c r="M144" s="375" t="s">
        <v>136</v>
      </c>
      <c r="N144" s="112"/>
      <c r="O144" s="59" t="s">
        <v>39</v>
      </c>
      <c r="P144" s="63"/>
      <c r="Q144" s="64" t="s">
        <v>41</v>
      </c>
      <c r="R144" s="62"/>
      <c r="S144" s="375" t="s">
        <v>136</v>
      </c>
      <c r="T144" s="48"/>
    </row>
    <row r="145" spans="2:20" x14ac:dyDescent="0.35">
      <c r="B145" s="77"/>
      <c r="C145" s="105" t="s">
        <v>42</v>
      </c>
      <c r="D145" s="104" t="s">
        <v>43</v>
      </c>
      <c r="E145" s="105" t="s">
        <v>42</v>
      </c>
      <c r="F145" s="76" t="s">
        <v>43</v>
      </c>
      <c r="G145" s="104"/>
      <c r="H145" s="76"/>
      <c r="I145" s="91" t="s">
        <v>44</v>
      </c>
      <c r="J145" s="105" t="s">
        <v>45</v>
      </c>
      <c r="K145" s="105" t="s">
        <v>44</v>
      </c>
      <c r="L145" s="149" t="s">
        <v>45</v>
      </c>
      <c r="M145" s="104" t="s">
        <v>44</v>
      </c>
      <c r="N145" s="3"/>
      <c r="O145" s="61" t="s">
        <v>44</v>
      </c>
      <c r="P145" s="66" t="s">
        <v>45</v>
      </c>
      <c r="Q145" s="66" t="s">
        <v>44</v>
      </c>
      <c r="R145" s="66" t="s">
        <v>45</v>
      </c>
      <c r="S145" s="104" t="s">
        <v>44</v>
      </c>
      <c r="T145" s="60"/>
    </row>
    <row r="146" spans="2:20" x14ac:dyDescent="0.35">
      <c r="B146" s="47" t="s">
        <v>47</v>
      </c>
      <c r="C146" s="152">
        <v>8.5952033593084176E-2</v>
      </c>
      <c r="D146" s="122">
        <f>(C146*$E$141)/100</f>
        <v>4.2976016796542086E-5</v>
      </c>
      <c r="E146" s="147">
        <v>0.95571640087911214</v>
      </c>
      <c r="F146" s="75">
        <f>(E146*$E$141)/100</f>
        <v>4.7785820043955607E-4</v>
      </c>
      <c r="G146" s="145"/>
      <c r="H146" s="135"/>
      <c r="I146" s="113">
        <f>(D146*$K$142)/($E$141)</f>
        <v>0.38661691324620179</v>
      </c>
      <c r="J146" s="35">
        <f>(I146*100)/($K$142)</f>
        <v>8.5952033593084162E-2</v>
      </c>
      <c r="K146" s="71">
        <f>(F146*$K$142)/($E$141)</f>
        <v>4.2988642548694989</v>
      </c>
      <c r="L146" s="17">
        <f>(K146*100)/($K$142)</f>
        <v>0.95571640087911192</v>
      </c>
      <c r="M146" s="27">
        <f>(I146+K146)/2</f>
        <v>2.3427405840578501</v>
      </c>
      <c r="N146" s="87"/>
      <c r="O146" s="139">
        <f>(D146*$Q$142)/($E$141)</f>
        <v>0.25774460883080125</v>
      </c>
      <c r="P146" s="56">
        <f>(O146*100)/($Q$142)</f>
        <v>8.5952033593084162E-2</v>
      </c>
      <c r="Q146" s="82">
        <f>(F146*$Q$142)/($E$141)</f>
        <v>2.8659095032463333</v>
      </c>
      <c r="R146" s="35">
        <f>(Q146*100)/($Q$142)</f>
        <v>0.95571640087911225</v>
      </c>
      <c r="S146" s="132">
        <f>(O146+Q146)/2</f>
        <v>1.5618270560385672</v>
      </c>
      <c r="T146" s="110"/>
    </row>
    <row r="147" spans="2:20" x14ac:dyDescent="0.35">
      <c r="B147" s="9" t="s">
        <v>48</v>
      </c>
      <c r="C147" s="152">
        <v>6.4058232105852098E-2</v>
      </c>
      <c r="D147" s="88">
        <f t="shared" ref="D147:D181" si="36">(C147*$E$141)/100</f>
        <v>3.2029116052926053E-5</v>
      </c>
      <c r="E147" s="147">
        <v>0.38214811500419049</v>
      </c>
      <c r="F147" s="75">
        <f t="shared" ref="F147:F181" si="37">(E147*$E$141)/100</f>
        <v>1.9107405750209527E-4</v>
      </c>
      <c r="G147" s="129"/>
      <c r="H147" s="75"/>
      <c r="I147" s="113">
        <f t="shared" ref="I147:I181" si="38">(D147*$K$142)/($E$141)</f>
        <v>0.28813740559090151</v>
      </c>
      <c r="J147" s="35">
        <f t="shared" ref="J147:J181" si="39">(I147*100)/($K$142)</f>
        <v>6.4058232105852098E-2</v>
      </c>
      <c r="K147" s="71">
        <f t="shared" ref="K147:K181" si="40">(F147*$K$142)/($E$141)</f>
        <v>1.7189229672590605</v>
      </c>
      <c r="L147" s="17">
        <f t="shared" ref="L147:L181" si="41">(K147*100)/($K$142)</f>
        <v>0.38214811500419049</v>
      </c>
      <c r="M147" s="133">
        <f t="shared" ref="M147:M181" si="42">(I147+K147)/2</f>
        <v>1.003530186424981</v>
      </c>
      <c r="N147" s="87"/>
      <c r="O147" s="113">
        <f t="shared" ref="O147:O181" si="43">(D147*$Q$142)/($E$141)</f>
        <v>0.19209160372726769</v>
      </c>
      <c r="P147" s="70">
        <f t="shared" ref="P147:P181" si="44">(O147*100)/($Q$142)</f>
        <v>6.4058232105852098E-2</v>
      </c>
      <c r="Q147" s="82">
        <f t="shared" ref="Q147:Q181" si="45">(F147*$Q$142)/($E$141)</f>
        <v>1.1459486448393739</v>
      </c>
      <c r="R147" s="35">
        <f t="shared" ref="R147:R181" si="46">(Q147*100)/($Q$142)</f>
        <v>0.38214811500419055</v>
      </c>
      <c r="S147" s="71">
        <f t="shared" ref="S147:S181" si="47">(O147+Q147)/2</f>
        <v>0.66902012428332081</v>
      </c>
      <c r="T147" s="17"/>
    </row>
    <row r="148" spans="2:20" x14ac:dyDescent="0.35">
      <c r="B148" s="9" t="s">
        <v>49</v>
      </c>
      <c r="C148" s="152">
        <v>4.8564893119919995E-2</v>
      </c>
      <c r="D148" s="88">
        <f t="shared" si="36"/>
        <v>2.4282446559960002E-5</v>
      </c>
      <c r="E148" s="147">
        <v>0.38569432775858553</v>
      </c>
      <c r="F148" s="75">
        <f t="shared" si="37"/>
        <v>1.9284716387929279E-4</v>
      </c>
      <c r="G148" s="129"/>
      <c r="H148" s="75"/>
      <c r="I148" s="113">
        <f t="shared" si="38"/>
        <v>0.21844752573330531</v>
      </c>
      <c r="J148" s="35">
        <f t="shared" si="39"/>
        <v>4.8564893119920002E-2</v>
      </c>
      <c r="K148" s="71">
        <f t="shared" si="40"/>
        <v>1.7348740247443233</v>
      </c>
      <c r="L148" s="17">
        <f t="shared" si="41"/>
        <v>0.38569432775858553</v>
      </c>
      <c r="M148" s="133">
        <f t="shared" si="42"/>
        <v>0.97666077523881434</v>
      </c>
      <c r="N148" s="87"/>
      <c r="O148" s="113">
        <f t="shared" si="43"/>
        <v>0.14563168382220354</v>
      </c>
      <c r="P148" s="70">
        <f t="shared" si="44"/>
        <v>4.8564893119919995E-2</v>
      </c>
      <c r="Q148" s="82">
        <f t="shared" si="45"/>
        <v>1.1565826831628823</v>
      </c>
      <c r="R148" s="35">
        <f t="shared" si="46"/>
        <v>0.38569432775858553</v>
      </c>
      <c r="S148" s="71">
        <f t="shared" si="47"/>
        <v>0.65110718349254293</v>
      </c>
      <c r="T148" s="17"/>
    </row>
    <row r="149" spans="2:20" x14ac:dyDescent="0.35">
      <c r="B149" s="9" t="s">
        <v>50</v>
      </c>
      <c r="C149" s="152">
        <v>1.74719847532749E-2</v>
      </c>
      <c r="D149" s="88">
        <f t="shared" si="36"/>
        <v>8.7359923766374509E-6</v>
      </c>
      <c r="E149" s="147">
        <v>0.19885479504253054</v>
      </c>
      <c r="F149" s="75">
        <f t="shared" si="37"/>
        <v>9.9427397521265263E-5</v>
      </c>
      <c r="G149" s="129"/>
      <c r="H149" s="75"/>
      <c r="I149" s="113">
        <f t="shared" si="38"/>
        <v>7.8589935935376859E-2</v>
      </c>
      <c r="J149" s="35">
        <f t="shared" si="39"/>
        <v>1.7471984753274904E-2</v>
      </c>
      <c r="K149" s="71">
        <f t="shared" si="40"/>
        <v>0.89445966348532324</v>
      </c>
      <c r="L149" s="17">
        <f t="shared" si="41"/>
        <v>0.19885479504253051</v>
      </c>
      <c r="M149" s="133">
        <f t="shared" si="42"/>
        <v>0.48652479971035006</v>
      </c>
      <c r="N149" s="87"/>
      <c r="O149" s="113">
        <f t="shared" si="43"/>
        <v>5.2393290623584575E-2</v>
      </c>
      <c r="P149" s="70">
        <f t="shared" si="44"/>
        <v>1.7471984753274904E-2</v>
      </c>
      <c r="Q149" s="82">
        <f t="shared" si="45"/>
        <v>0.5963064423235489</v>
      </c>
      <c r="R149" s="35">
        <f t="shared" si="46"/>
        <v>0.19885479504253051</v>
      </c>
      <c r="S149" s="71">
        <f t="shared" si="47"/>
        <v>0.32434986647356673</v>
      </c>
      <c r="T149" s="17"/>
    </row>
    <row r="150" spans="2:20" x14ac:dyDescent="0.35">
      <c r="B150" s="9" t="s">
        <v>51</v>
      </c>
      <c r="C150" s="152">
        <v>4.8570799291343128E-2</v>
      </c>
      <c r="D150" s="88">
        <f t="shared" si="36"/>
        <v>2.4285399645671566E-5</v>
      </c>
      <c r="E150" s="147">
        <v>0.52146358381228952</v>
      </c>
      <c r="F150" s="75">
        <f t="shared" si="37"/>
        <v>2.6073179190614477E-4</v>
      </c>
      <c r="G150" s="129"/>
      <c r="H150" s="75"/>
      <c r="I150" s="113">
        <f t="shared" si="38"/>
        <v>0.21847409201299942</v>
      </c>
      <c r="J150" s="35">
        <f t="shared" si="39"/>
        <v>4.8570799291343128E-2</v>
      </c>
      <c r="K150" s="71">
        <f t="shared" si="40"/>
        <v>2.3455715090844693</v>
      </c>
      <c r="L150" s="17">
        <f t="shared" si="41"/>
        <v>0.52146358381228952</v>
      </c>
      <c r="M150" s="133">
        <f t="shared" si="42"/>
        <v>1.2820228005487344</v>
      </c>
      <c r="N150" s="87"/>
      <c r="O150" s="113">
        <f t="shared" si="43"/>
        <v>0.14564939467533297</v>
      </c>
      <c r="P150" s="70">
        <f t="shared" si="44"/>
        <v>4.8570799291343128E-2</v>
      </c>
      <c r="Q150" s="82">
        <f t="shared" si="45"/>
        <v>1.5637143393896464</v>
      </c>
      <c r="R150" s="35">
        <f t="shared" si="46"/>
        <v>0.52146358381228952</v>
      </c>
      <c r="S150" s="71">
        <f t="shared" si="47"/>
        <v>0.85468186703248972</v>
      </c>
      <c r="T150" s="17"/>
    </row>
    <row r="151" spans="2:20" x14ac:dyDescent="0.35">
      <c r="B151" s="9" t="s">
        <v>52</v>
      </c>
      <c r="C151" s="152">
        <v>8.0466879432207566E-2</v>
      </c>
      <c r="D151" s="88">
        <f t="shared" si="36"/>
        <v>4.0233439716103785E-5</v>
      </c>
      <c r="E151" s="147">
        <v>0.34139053314647622</v>
      </c>
      <c r="F151" s="75">
        <f t="shared" si="37"/>
        <v>1.7069526657323812E-4</v>
      </c>
      <c r="G151" s="129"/>
      <c r="H151" s="75"/>
      <c r="I151" s="113">
        <f t="shared" si="38"/>
        <v>0.3619443920537736</v>
      </c>
      <c r="J151" s="35">
        <f t="shared" si="39"/>
        <v>8.0466879432207553E-2</v>
      </c>
      <c r="K151" s="71">
        <f t="shared" si="40"/>
        <v>1.5355931514247001</v>
      </c>
      <c r="L151" s="17">
        <f t="shared" si="41"/>
        <v>0.34139053314647627</v>
      </c>
      <c r="M151" s="133">
        <f t="shared" si="42"/>
        <v>0.94876877173923679</v>
      </c>
      <c r="N151" s="87"/>
      <c r="O151" s="113">
        <f t="shared" si="43"/>
        <v>0.24129626136918245</v>
      </c>
      <c r="P151" s="70">
        <f t="shared" si="44"/>
        <v>8.0466879432207566E-2</v>
      </c>
      <c r="Q151" s="82">
        <f t="shared" si="45"/>
        <v>1.0237287676164668</v>
      </c>
      <c r="R151" s="35">
        <f t="shared" si="46"/>
        <v>0.34139053314647622</v>
      </c>
      <c r="S151" s="71">
        <f t="shared" si="47"/>
        <v>0.63251251449282464</v>
      </c>
      <c r="T151" s="17"/>
    </row>
    <row r="152" spans="2:20" x14ac:dyDescent="0.35">
      <c r="B152" s="9" t="s">
        <v>53</v>
      </c>
      <c r="C152" s="152">
        <v>6.6905602226929706E-2</v>
      </c>
      <c r="D152" s="88">
        <f t="shared" si="36"/>
        <v>3.3452801113464856E-5</v>
      </c>
      <c r="E152" s="147">
        <v>0.427598193701825</v>
      </c>
      <c r="F152" s="75">
        <f t="shared" si="37"/>
        <v>2.1379909685091249E-4</v>
      </c>
      <c r="G152" s="129"/>
      <c r="H152" s="75"/>
      <c r="I152" s="113">
        <f t="shared" si="38"/>
        <v>0.30094503097289205</v>
      </c>
      <c r="J152" s="35">
        <f t="shared" si="39"/>
        <v>6.690560222692972E-2</v>
      </c>
      <c r="K152" s="71">
        <f t="shared" si="40"/>
        <v>1.9233598886245864</v>
      </c>
      <c r="L152" s="17">
        <f t="shared" si="41"/>
        <v>0.42759819370182495</v>
      </c>
      <c r="M152" s="133">
        <f t="shared" si="42"/>
        <v>1.1121524597987391</v>
      </c>
      <c r="N152" s="87"/>
      <c r="O152" s="113">
        <f t="shared" si="43"/>
        <v>0.2006300206485947</v>
      </c>
      <c r="P152" s="70">
        <f t="shared" si="44"/>
        <v>6.6905602226929692E-2</v>
      </c>
      <c r="Q152" s="82">
        <f t="shared" si="45"/>
        <v>1.2822399257497243</v>
      </c>
      <c r="R152" s="35">
        <f t="shared" si="46"/>
        <v>0.42759819370182495</v>
      </c>
      <c r="S152" s="71">
        <f t="shared" si="47"/>
        <v>0.74143497319915952</v>
      </c>
      <c r="T152" s="17"/>
    </row>
    <row r="153" spans="2:20" x14ac:dyDescent="0.35">
      <c r="B153" s="9" t="s">
        <v>54</v>
      </c>
      <c r="C153" s="152">
        <v>2.3822331821978106E-2</v>
      </c>
      <c r="D153" s="88">
        <f t="shared" si="36"/>
        <v>1.1911165910989054E-5</v>
      </c>
      <c r="E153" s="147">
        <v>0.25443724924400779</v>
      </c>
      <c r="F153" s="75">
        <f t="shared" si="37"/>
        <v>1.272186246220039E-4</v>
      </c>
      <c r="G153" s="129"/>
      <c r="H153" s="75"/>
      <c r="I153" s="113">
        <f t="shared" si="38"/>
        <v>0.10715414179660553</v>
      </c>
      <c r="J153" s="35">
        <f t="shared" si="39"/>
        <v>2.3822331821978106E-2</v>
      </c>
      <c r="K153" s="71">
        <f t="shared" si="40"/>
        <v>1.1444725599312378</v>
      </c>
      <c r="L153" s="17">
        <f t="shared" si="41"/>
        <v>0.25443724924400773</v>
      </c>
      <c r="M153" s="133">
        <f t="shared" si="42"/>
        <v>0.62581335086392165</v>
      </c>
      <c r="N153" s="87"/>
      <c r="O153" s="113">
        <f t="shared" si="43"/>
        <v>7.143609453107036E-2</v>
      </c>
      <c r="P153" s="70">
        <f t="shared" si="44"/>
        <v>2.3822331821978106E-2</v>
      </c>
      <c r="Q153" s="82">
        <f t="shared" si="45"/>
        <v>0.76298170662082532</v>
      </c>
      <c r="R153" s="35">
        <f t="shared" si="46"/>
        <v>0.25443724924400773</v>
      </c>
      <c r="S153" s="71">
        <f t="shared" si="47"/>
        <v>0.41720890057594784</v>
      </c>
      <c r="T153" s="17"/>
    </row>
    <row r="154" spans="2:20" x14ac:dyDescent="0.35">
      <c r="B154" s="9" t="s">
        <v>55</v>
      </c>
      <c r="C154" s="152">
        <v>2.0655220952775895E-2</v>
      </c>
      <c r="D154" s="88">
        <f t="shared" si="36"/>
        <v>1.0327610476387946E-5</v>
      </c>
      <c r="E154" s="147">
        <v>0.20133526978947194</v>
      </c>
      <c r="F154" s="75">
        <f t="shared" si="37"/>
        <v>1.0066763489473598E-4</v>
      </c>
      <c r="G154" s="129"/>
      <c r="H154" s="75"/>
      <c r="I154" s="113">
        <f t="shared" si="38"/>
        <v>9.2908305171537267E-2</v>
      </c>
      <c r="J154" s="35">
        <f t="shared" si="39"/>
        <v>2.0655220952775891E-2</v>
      </c>
      <c r="K154" s="71">
        <f t="shared" si="40"/>
        <v>0.90561697355651638</v>
      </c>
      <c r="L154" s="17">
        <f t="shared" si="41"/>
        <v>0.20133526978947192</v>
      </c>
      <c r="M154" s="133">
        <f t="shared" si="42"/>
        <v>0.49926263936402682</v>
      </c>
      <c r="N154" s="87"/>
      <c r="O154" s="113">
        <f t="shared" si="43"/>
        <v>6.1938870114358197E-2</v>
      </c>
      <c r="P154" s="70">
        <f t="shared" si="44"/>
        <v>2.0655220952775891E-2</v>
      </c>
      <c r="Q154" s="82">
        <f t="shared" si="45"/>
        <v>0.60374464903767766</v>
      </c>
      <c r="R154" s="35">
        <f t="shared" si="46"/>
        <v>0.20133526978947194</v>
      </c>
      <c r="S154" s="71">
        <f t="shared" si="47"/>
        <v>0.33284175957601791</v>
      </c>
      <c r="T154" s="17"/>
    </row>
    <row r="155" spans="2:20" x14ac:dyDescent="0.35">
      <c r="B155" s="9" t="s">
        <v>56</v>
      </c>
      <c r="C155" s="152">
        <v>1.209438675368397E-2</v>
      </c>
      <c r="D155" s="88">
        <f t="shared" si="36"/>
        <v>6.0471933768419855E-6</v>
      </c>
      <c r="E155" s="147">
        <v>0.14240356061371742</v>
      </c>
      <c r="F155" s="75">
        <f t="shared" si="37"/>
        <v>7.1201780306858717E-5</v>
      </c>
      <c r="G155" s="129"/>
      <c r="H155" s="75"/>
      <c r="I155" s="113">
        <f t="shared" si="38"/>
        <v>5.4401208195396067E-2</v>
      </c>
      <c r="J155" s="35">
        <f t="shared" si="39"/>
        <v>1.209438675368397E-2</v>
      </c>
      <c r="K155" s="71">
        <f t="shared" si="40"/>
        <v>0.64053894641270825</v>
      </c>
      <c r="L155" s="17">
        <f t="shared" si="41"/>
        <v>0.14240356061371745</v>
      </c>
      <c r="M155" s="133">
        <f t="shared" si="42"/>
        <v>0.34747007730405216</v>
      </c>
      <c r="N155" s="87"/>
      <c r="O155" s="113">
        <f t="shared" si="43"/>
        <v>3.6267472130264045E-2</v>
      </c>
      <c r="P155" s="70">
        <f t="shared" si="44"/>
        <v>1.209438675368397E-2</v>
      </c>
      <c r="Q155" s="82">
        <f t="shared" si="45"/>
        <v>0.42702596427513884</v>
      </c>
      <c r="R155" s="35">
        <f t="shared" si="46"/>
        <v>0.14240356061371742</v>
      </c>
      <c r="S155" s="71">
        <f t="shared" si="47"/>
        <v>0.23164671820270144</v>
      </c>
      <c r="T155" s="17"/>
    </row>
    <row r="156" spans="2:20" x14ac:dyDescent="0.35">
      <c r="B156" s="9" t="s">
        <v>57</v>
      </c>
      <c r="C156" s="152">
        <v>3.8832724404665349E-2</v>
      </c>
      <c r="D156" s="88">
        <f t="shared" si="36"/>
        <v>1.9416362202332673E-5</v>
      </c>
      <c r="E156" s="147">
        <v>0.2823449844783254</v>
      </c>
      <c r="F156" s="75">
        <f t="shared" si="37"/>
        <v>1.4117249223916272E-4</v>
      </c>
      <c r="G156" s="129"/>
      <c r="H156" s="75"/>
      <c r="I156" s="113">
        <f t="shared" si="38"/>
        <v>0.17467170251432149</v>
      </c>
      <c r="J156" s="35">
        <f t="shared" si="39"/>
        <v>3.8832724404665335E-2</v>
      </c>
      <c r="K156" s="71">
        <f t="shared" si="40"/>
        <v>1.2700030680640007</v>
      </c>
      <c r="L156" s="17">
        <f t="shared" si="41"/>
        <v>0.2823449844783254</v>
      </c>
      <c r="M156" s="133">
        <f t="shared" si="42"/>
        <v>0.72233738528916103</v>
      </c>
      <c r="N156" s="87"/>
      <c r="O156" s="113">
        <f t="shared" si="43"/>
        <v>0.11644780167621435</v>
      </c>
      <c r="P156" s="70">
        <f t="shared" si="44"/>
        <v>3.8832724404665349E-2</v>
      </c>
      <c r="Q156" s="82">
        <f t="shared" si="45"/>
        <v>0.84666871204266714</v>
      </c>
      <c r="R156" s="35">
        <f t="shared" si="46"/>
        <v>0.2823449844783254</v>
      </c>
      <c r="S156" s="71">
        <f t="shared" si="47"/>
        <v>0.48155825685944076</v>
      </c>
      <c r="T156" s="17"/>
    </row>
    <row r="157" spans="2:20" x14ac:dyDescent="0.35">
      <c r="B157" s="9" t="s">
        <v>58</v>
      </c>
      <c r="C157" s="152">
        <v>7.2062054973248191E-2</v>
      </c>
      <c r="D157" s="88">
        <f t="shared" si="36"/>
        <v>3.6031027486624096E-5</v>
      </c>
      <c r="E157" s="147">
        <v>0.51045812826581427</v>
      </c>
      <c r="F157" s="75">
        <f t="shared" si="37"/>
        <v>2.5522906413290715E-4</v>
      </c>
      <c r="G157" s="129"/>
      <c r="H157" s="75"/>
      <c r="I157" s="113">
        <f t="shared" si="38"/>
        <v>0.32413903535816996</v>
      </c>
      <c r="J157" s="35">
        <f t="shared" si="39"/>
        <v>7.2062054973248191E-2</v>
      </c>
      <c r="K157" s="71">
        <f t="shared" si="40"/>
        <v>2.2960683725747488</v>
      </c>
      <c r="L157" s="17">
        <f t="shared" si="41"/>
        <v>0.51045812826581438</v>
      </c>
      <c r="M157" s="133">
        <f t="shared" si="42"/>
        <v>1.3101037039664594</v>
      </c>
      <c r="N157" s="87"/>
      <c r="O157" s="113">
        <f t="shared" si="43"/>
        <v>0.21609269023878</v>
      </c>
      <c r="P157" s="70">
        <f t="shared" si="44"/>
        <v>7.2062054973248177E-2</v>
      </c>
      <c r="Q157" s="82">
        <f t="shared" si="45"/>
        <v>1.5307122483831659</v>
      </c>
      <c r="R157" s="35">
        <f t="shared" si="46"/>
        <v>0.51045812826581427</v>
      </c>
      <c r="S157" s="71">
        <f t="shared" si="47"/>
        <v>0.87340246931097298</v>
      </c>
      <c r="T157" s="17"/>
    </row>
    <row r="158" spans="2:20" x14ac:dyDescent="0.35">
      <c r="B158" s="9" t="s">
        <v>59</v>
      </c>
      <c r="C158" s="152">
        <v>3.8611623149186126E-2</v>
      </c>
      <c r="D158" s="88">
        <f t="shared" si="36"/>
        <v>1.9305811574593064E-5</v>
      </c>
      <c r="E158" s="147">
        <v>0.20223960966483515</v>
      </c>
      <c r="F158" s="75">
        <f t="shared" si="37"/>
        <v>1.0111980483241758E-4</v>
      </c>
      <c r="G158" s="129"/>
      <c r="H158" s="75"/>
      <c r="I158" s="113">
        <f t="shared" si="38"/>
        <v>0.17367717706408117</v>
      </c>
      <c r="J158" s="35">
        <f t="shared" si="39"/>
        <v>3.8611623149186133E-2</v>
      </c>
      <c r="K158" s="71">
        <f t="shared" si="40"/>
        <v>0.90968474341049821</v>
      </c>
      <c r="L158" s="17">
        <f t="shared" si="41"/>
        <v>0.20223960966483517</v>
      </c>
      <c r="M158" s="133">
        <f t="shared" si="42"/>
        <v>0.54168096023728973</v>
      </c>
      <c r="N158" s="87"/>
      <c r="O158" s="113">
        <f t="shared" si="43"/>
        <v>0.11578478470938745</v>
      </c>
      <c r="P158" s="70">
        <f t="shared" si="44"/>
        <v>3.8611623149186119E-2</v>
      </c>
      <c r="Q158" s="82">
        <f t="shared" si="45"/>
        <v>0.60645649560699888</v>
      </c>
      <c r="R158" s="35">
        <f t="shared" si="46"/>
        <v>0.20223960966483515</v>
      </c>
      <c r="S158" s="71">
        <f t="shared" si="47"/>
        <v>0.36112064015819317</v>
      </c>
      <c r="T158" s="17"/>
    </row>
    <row r="159" spans="2:20" x14ac:dyDescent="0.35">
      <c r="B159" s="9" t="s">
        <v>60</v>
      </c>
      <c r="C159" s="152">
        <v>7.1847677302068799E-2</v>
      </c>
      <c r="D159" s="88">
        <f t="shared" si="36"/>
        <v>3.5923838651034403E-5</v>
      </c>
      <c r="E159" s="147">
        <v>0.44569518080194376</v>
      </c>
      <c r="F159" s="75">
        <f t="shared" si="37"/>
        <v>2.228475904009719E-4</v>
      </c>
      <c r="G159" s="129"/>
      <c r="H159" s="75"/>
      <c r="I159" s="113">
        <f t="shared" si="38"/>
        <v>0.32317475295511866</v>
      </c>
      <c r="J159" s="35">
        <f t="shared" si="39"/>
        <v>7.1847677302068799E-2</v>
      </c>
      <c r="K159" s="71">
        <f t="shared" si="40"/>
        <v>2.0047611190460528</v>
      </c>
      <c r="L159" s="17">
        <f t="shared" si="41"/>
        <v>0.44569518080194381</v>
      </c>
      <c r="M159" s="133">
        <f t="shared" si="42"/>
        <v>1.1639679360005857</v>
      </c>
      <c r="N159" s="87"/>
      <c r="O159" s="113">
        <f t="shared" si="43"/>
        <v>0.2154498353034125</v>
      </c>
      <c r="P159" s="70">
        <f t="shared" si="44"/>
        <v>7.1847677302068799E-2</v>
      </c>
      <c r="Q159" s="82">
        <f t="shared" si="45"/>
        <v>1.3365074126973688</v>
      </c>
      <c r="R159" s="35">
        <f t="shared" si="46"/>
        <v>0.44569518080194387</v>
      </c>
      <c r="S159" s="71">
        <f t="shared" si="47"/>
        <v>0.77597862400039064</v>
      </c>
      <c r="T159" s="17"/>
    </row>
    <row r="160" spans="2:20" x14ac:dyDescent="0.35">
      <c r="B160" s="9" t="s">
        <v>61</v>
      </c>
      <c r="C160" s="137">
        <v>9.7883584392373421E-2</v>
      </c>
      <c r="D160" s="88">
        <f t="shared" si="36"/>
        <v>4.8941792196186713E-5</v>
      </c>
      <c r="E160" s="147">
        <v>0.71155494582179046</v>
      </c>
      <c r="F160" s="75">
        <f t="shared" si="37"/>
        <v>3.5577747291089528E-4</v>
      </c>
      <c r="G160" s="129"/>
      <c r="H160" s="75"/>
      <c r="I160" s="113">
        <f t="shared" si="38"/>
        <v>0.44028567647872913</v>
      </c>
      <c r="J160" s="35">
        <f t="shared" si="39"/>
        <v>9.7883584392373421E-2</v>
      </c>
      <c r="K160" s="71">
        <f t="shared" si="40"/>
        <v>3.2006127750399607</v>
      </c>
      <c r="L160" s="17">
        <f t="shared" si="41"/>
        <v>0.71155494582179046</v>
      </c>
      <c r="M160" s="133">
        <f t="shared" si="42"/>
        <v>1.820449225759345</v>
      </c>
      <c r="N160" s="87"/>
      <c r="O160" s="113">
        <f t="shared" si="43"/>
        <v>0.29352378431915277</v>
      </c>
      <c r="P160" s="70">
        <f t="shared" si="44"/>
        <v>9.7883584392373421E-2</v>
      </c>
      <c r="Q160" s="82">
        <f t="shared" si="45"/>
        <v>2.1337418500266407</v>
      </c>
      <c r="R160" s="35">
        <f t="shared" si="46"/>
        <v>0.71155494582179046</v>
      </c>
      <c r="S160" s="71">
        <f t="shared" si="47"/>
        <v>1.2136328171728967</v>
      </c>
      <c r="T160" s="17"/>
    </row>
    <row r="161" spans="2:20" x14ac:dyDescent="0.35">
      <c r="B161" s="9" t="s">
        <v>62</v>
      </c>
      <c r="C161" s="152">
        <v>9.0707771594472353E-2</v>
      </c>
      <c r="D161" s="88">
        <f t="shared" si="36"/>
        <v>4.5353885797236177E-5</v>
      </c>
      <c r="E161" s="147">
        <v>0.50092179778135726</v>
      </c>
      <c r="F161" s="75">
        <f t="shared" si="37"/>
        <v>2.5046089889067867E-4</v>
      </c>
      <c r="G161" s="129"/>
      <c r="H161" s="75"/>
      <c r="I161" s="113">
        <f t="shared" si="38"/>
        <v>0.40800848095487208</v>
      </c>
      <c r="J161" s="35">
        <f t="shared" si="39"/>
        <v>9.0707771594472353E-2</v>
      </c>
      <c r="K161" s="71">
        <f t="shared" si="40"/>
        <v>2.2531734403495141</v>
      </c>
      <c r="L161" s="17">
        <f t="shared" si="41"/>
        <v>0.50092179778135726</v>
      </c>
      <c r="M161" s="133">
        <f t="shared" si="42"/>
        <v>1.3305909606521931</v>
      </c>
      <c r="N161" s="87"/>
      <c r="O161" s="113">
        <f t="shared" si="43"/>
        <v>0.27200565396991477</v>
      </c>
      <c r="P161" s="70">
        <f t="shared" si="44"/>
        <v>9.0707771594472353E-2</v>
      </c>
      <c r="Q161" s="82">
        <f t="shared" si="45"/>
        <v>1.5021156268996765</v>
      </c>
      <c r="R161" s="35">
        <f t="shared" si="46"/>
        <v>0.50092179778135737</v>
      </c>
      <c r="S161" s="71">
        <f t="shared" si="47"/>
        <v>0.8870606404347956</v>
      </c>
      <c r="T161" s="17"/>
    </row>
    <row r="162" spans="2:20" x14ac:dyDescent="0.35">
      <c r="B162" s="9" t="s">
        <v>63</v>
      </c>
      <c r="C162" s="152">
        <v>0.10505035345110611</v>
      </c>
      <c r="D162" s="88">
        <f t="shared" si="36"/>
        <v>5.2525176725553058E-5</v>
      </c>
      <c r="E162" s="147">
        <v>0.52747582037549579</v>
      </c>
      <c r="F162" s="75">
        <f t="shared" si="37"/>
        <v>2.6373791018774792E-4</v>
      </c>
      <c r="G162" s="129"/>
      <c r="H162" s="75"/>
      <c r="I162" s="113">
        <f t="shared" si="38"/>
        <v>0.47252219277284224</v>
      </c>
      <c r="J162" s="35">
        <f t="shared" si="39"/>
        <v>0.10505035345110611</v>
      </c>
      <c r="K162" s="71">
        <f t="shared" si="40"/>
        <v>2.3726148755367062</v>
      </c>
      <c r="L162" s="17">
        <f t="shared" si="41"/>
        <v>0.52747582037549579</v>
      </c>
      <c r="M162" s="133">
        <f t="shared" si="42"/>
        <v>1.4225685341547742</v>
      </c>
      <c r="N162" s="87"/>
      <c r="O162" s="113">
        <f t="shared" si="43"/>
        <v>0.3150147951818949</v>
      </c>
      <c r="P162" s="70">
        <f t="shared" si="44"/>
        <v>0.10505035345110612</v>
      </c>
      <c r="Q162" s="82">
        <f t="shared" si="45"/>
        <v>1.5817432503578046</v>
      </c>
      <c r="R162" s="35">
        <f t="shared" si="46"/>
        <v>0.5274758203754959</v>
      </c>
      <c r="S162" s="71">
        <f t="shared" si="47"/>
        <v>0.94837902276984976</v>
      </c>
      <c r="T162" s="17"/>
    </row>
    <row r="163" spans="2:20" x14ac:dyDescent="0.35">
      <c r="B163" s="9" t="s">
        <v>64</v>
      </c>
      <c r="C163" s="152">
        <v>9.2170089993405535E-2</v>
      </c>
      <c r="D163" s="88">
        <f t="shared" si="36"/>
        <v>4.6085044996702765E-5</v>
      </c>
      <c r="E163" s="147">
        <v>0.51951398839754925</v>
      </c>
      <c r="F163" s="75">
        <f t="shared" si="37"/>
        <v>2.5975699419877461E-4</v>
      </c>
      <c r="G163" s="129"/>
      <c r="H163" s="75"/>
      <c r="I163" s="113">
        <f t="shared" si="38"/>
        <v>0.41458606849928314</v>
      </c>
      <c r="J163" s="35">
        <f t="shared" si="39"/>
        <v>9.2170089993405521E-2</v>
      </c>
      <c r="K163" s="71">
        <f t="shared" si="40"/>
        <v>2.3368021230697735</v>
      </c>
      <c r="L163" s="17">
        <f t="shared" si="41"/>
        <v>0.51951398839754914</v>
      </c>
      <c r="M163" s="133">
        <f t="shared" si="42"/>
        <v>1.3756940957845283</v>
      </c>
      <c r="N163" s="87"/>
      <c r="O163" s="113">
        <f t="shared" si="43"/>
        <v>0.27639071233285545</v>
      </c>
      <c r="P163" s="70">
        <f t="shared" si="44"/>
        <v>9.2170089993405521E-2</v>
      </c>
      <c r="Q163" s="82">
        <f t="shared" si="45"/>
        <v>1.5578680820465158</v>
      </c>
      <c r="R163" s="35">
        <f t="shared" si="46"/>
        <v>0.51951398839754914</v>
      </c>
      <c r="S163" s="71">
        <f t="shared" si="47"/>
        <v>0.91712939718968567</v>
      </c>
      <c r="T163" s="17"/>
    </row>
    <row r="164" spans="2:20" x14ac:dyDescent="0.35">
      <c r="B164" s="9" t="s">
        <v>65</v>
      </c>
      <c r="C164" s="152">
        <v>9.4745168199175528E-2</v>
      </c>
      <c r="D164" s="22">
        <f t="shared" si="36"/>
        <v>4.7372584099587762E-5</v>
      </c>
      <c r="E164" s="147">
        <v>0.48824182431690161</v>
      </c>
      <c r="F164" s="75">
        <f t="shared" si="37"/>
        <v>2.4412091215845081E-4</v>
      </c>
      <c r="G164" s="129"/>
      <c r="H164" s="75"/>
      <c r="I164" s="113">
        <f t="shared" si="38"/>
        <v>0.42616891006409835</v>
      </c>
      <c r="J164" s="35">
        <f t="shared" si="39"/>
        <v>9.4745168199175528E-2</v>
      </c>
      <c r="K164" s="71">
        <f t="shared" si="40"/>
        <v>2.1961382313388684</v>
      </c>
      <c r="L164" s="17">
        <f t="shared" si="41"/>
        <v>0.48824182431690161</v>
      </c>
      <c r="M164" s="133">
        <f t="shared" si="42"/>
        <v>1.3111535707014834</v>
      </c>
      <c r="N164" s="87"/>
      <c r="O164" s="113">
        <f t="shared" si="43"/>
        <v>0.28411260670939892</v>
      </c>
      <c r="P164" s="70">
        <f t="shared" si="44"/>
        <v>9.4745168199175528E-2</v>
      </c>
      <c r="Q164" s="82">
        <f t="shared" si="45"/>
        <v>1.4640921542259124</v>
      </c>
      <c r="R164" s="35">
        <f t="shared" si="46"/>
        <v>0.48824182431690161</v>
      </c>
      <c r="S164" s="71">
        <f t="shared" si="47"/>
        <v>0.87410238046765565</v>
      </c>
      <c r="T164" s="17"/>
    </row>
    <row r="165" spans="2:20" x14ac:dyDescent="0.35">
      <c r="B165" s="9" t="s">
        <v>66</v>
      </c>
      <c r="C165" s="152">
        <v>0.10101937705183653</v>
      </c>
      <c r="D165" s="88">
        <f t="shared" si="36"/>
        <v>5.0509688525918267E-5</v>
      </c>
      <c r="E165" s="147">
        <v>0.52554729731271799</v>
      </c>
      <c r="F165" s="75">
        <f t="shared" si="37"/>
        <v>2.6277364865635899E-4</v>
      </c>
      <c r="G165" s="129"/>
      <c r="H165" s="75"/>
      <c r="I165" s="113">
        <f t="shared" si="38"/>
        <v>0.45439064209619501</v>
      </c>
      <c r="J165" s="35">
        <f t="shared" si="39"/>
        <v>0.10101937705183654</v>
      </c>
      <c r="K165" s="71">
        <f t="shared" si="40"/>
        <v>2.3639402741051088</v>
      </c>
      <c r="L165" s="17">
        <f t="shared" si="41"/>
        <v>0.52554729731271799</v>
      </c>
      <c r="M165" s="133">
        <f t="shared" si="42"/>
        <v>1.4091654581006519</v>
      </c>
      <c r="N165" s="87"/>
      <c r="O165" s="113">
        <f t="shared" si="43"/>
        <v>0.30292709473079671</v>
      </c>
      <c r="P165" s="70">
        <f t="shared" si="44"/>
        <v>0.10101937705183654</v>
      </c>
      <c r="Q165" s="82">
        <f t="shared" si="45"/>
        <v>1.5759601827367393</v>
      </c>
      <c r="R165" s="35">
        <f t="shared" si="46"/>
        <v>0.52554729731271788</v>
      </c>
      <c r="S165" s="71">
        <f t="shared" si="47"/>
        <v>0.93944363873376802</v>
      </c>
      <c r="T165" s="17"/>
    </row>
    <row r="166" spans="2:20" x14ac:dyDescent="0.35">
      <c r="B166" s="9" t="s">
        <v>67</v>
      </c>
      <c r="C166" s="152">
        <v>5.59077134292814E-2</v>
      </c>
      <c r="D166" s="88">
        <f t="shared" si="36"/>
        <v>2.7953856714640701E-5</v>
      </c>
      <c r="E166" s="147">
        <v>0.56322312791455142</v>
      </c>
      <c r="F166" s="75">
        <f t="shared" si="37"/>
        <v>2.8161156395727571E-4</v>
      </c>
      <c r="G166" s="129"/>
      <c r="H166" s="75"/>
      <c r="I166" s="113">
        <f t="shared" si="38"/>
        <v>0.25147593011017677</v>
      </c>
      <c r="J166" s="35">
        <f t="shared" si="39"/>
        <v>5.59077134292814E-2</v>
      </c>
      <c r="K166" s="71">
        <f t="shared" si="40"/>
        <v>2.5334082054891041</v>
      </c>
      <c r="L166" s="17">
        <f t="shared" si="41"/>
        <v>0.56322312791455142</v>
      </c>
      <c r="M166" s="133">
        <f t="shared" si="42"/>
        <v>1.3924420677996405</v>
      </c>
      <c r="N166" s="87"/>
      <c r="O166" s="113">
        <f t="shared" si="43"/>
        <v>0.16765062007345122</v>
      </c>
      <c r="P166" s="70">
        <f t="shared" si="44"/>
        <v>5.5907713429281407E-2</v>
      </c>
      <c r="Q166" s="82">
        <f t="shared" si="45"/>
        <v>1.6889388036594029</v>
      </c>
      <c r="R166" s="35">
        <f t="shared" si="46"/>
        <v>0.56322312791455131</v>
      </c>
      <c r="S166" s="71">
        <f t="shared" si="47"/>
        <v>0.92829471186642709</v>
      </c>
      <c r="T166" s="17"/>
    </row>
    <row r="167" spans="2:20" x14ac:dyDescent="0.35">
      <c r="B167" s="9" t="s">
        <v>68</v>
      </c>
      <c r="C167" s="152">
        <v>1.0909998112627807E-2</v>
      </c>
      <c r="D167" s="88">
        <f t="shared" si="36"/>
        <v>5.4549990563139039E-6</v>
      </c>
      <c r="E167" s="147">
        <v>7.9950853282503634E-2</v>
      </c>
      <c r="F167" s="75">
        <f t="shared" si="37"/>
        <v>3.9975426641251817E-5</v>
      </c>
      <c r="G167" s="129"/>
      <c r="H167" s="75"/>
      <c r="I167" s="113">
        <f t="shared" si="38"/>
        <v>4.9073763790103468E-2</v>
      </c>
      <c r="J167" s="35">
        <f t="shared" si="39"/>
        <v>1.0909998112627807E-2</v>
      </c>
      <c r="K167" s="71">
        <f t="shared" si="40"/>
        <v>0.35962327841849473</v>
      </c>
      <c r="L167" s="17">
        <f t="shared" si="41"/>
        <v>7.9950853282503634E-2</v>
      </c>
      <c r="M167" s="133">
        <f t="shared" si="42"/>
        <v>0.2043485211042991</v>
      </c>
      <c r="N167" s="87"/>
      <c r="O167" s="113">
        <f t="shared" si="43"/>
        <v>3.271584252673565E-2</v>
      </c>
      <c r="P167" s="70">
        <f t="shared" si="44"/>
        <v>1.0909998112627807E-2</v>
      </c>
      <c r="Q167" s="82">
        <f t="shared" si="45"/>
        <v>0.2397488522789965</v>
      </c>
      <c r="R167" s="35">
        <f t="shared" si="46"/>
        <v>7.9950853282503634E-2</v>
      </c>
      <c r="S167" s="71">
        <f t="shared" si="47"/>
        <v>0.13623234740286608</v>
      </c>
      <c r="T167" s="17"/>
    </row>
    <row r="168" spans="2:20" x14ac:dyDescent="0.35">
      <c r="B168" s="9" t="s">
        <v>69</v>
      </c>
      <c r="C168" s="152">
        <v>5.7582085351132156E-2</v>
      </c>
      <c r="D168" s="88">
        <f t="shared" si="36"/>
        <v>2.879104267556608E-5</v>
      </c>
      <c r="E168" s="147">
        <v>0.31483519840473578</v>
      </c>
      <c r="F168" s="75">
        <f t="shared" si="37"/>
        <v>1.574175992023679E-4</v>
      </c>
      <c r="G168" s="129"/>
      <c r="H168" s="75"/>
      <c r="I168" s="113">
        <f t="shared" si="38"/>
        <v>0.25900734591258467</v>
      </c>
      <c r="J168" s="35">
        <f t="shared" si="39"/>
        <v>5.7582085351132149E-2</v>
      </c>
      <c r="K168" s="71">
        <f t="shared" si="40"/>
        <v>1.4161458141263608</v>
      </c>
      <c r="L168" s="17">
        <f t="shared" si="41"/>
        <v>0.31483519840473584</v>
      </c>
      <c r="M168" s="133">
        <f t="shared" si="42"/>
        <v>0.83757658001947277</v>
      </c>
      <c r="N168" s="87"/>
      <c r="O168" s="113">
        <f t="shared" si="43"/>
        <v>0.17267156394172314</v>
      </c>
      <c r="P168" s="70">
        <f t="shared" si="44"/>
        <v>5.7582085351132156E-2</v>
      </c>
      <c r="Q168" s="82">
        <f t="shared" si="45"/>
        <v>0.94409720941757391</v>
      </c>
      <c r="R168" s="35">
        <f t="shared" si="46"/>
        <v>0.31483519840473578</v>
      </c>
      <c r="S168" s="71">
        <f t="shared" si="47"/>
        <v>0.55838438667964851</v>
      </c>
      <c r="T168" s="17"/>
    </row>
    <row r="169" spans="2:20" x14ac:dyDescent="0.35">
      <c r="B169" s="9" t="s">
        <v>70</v>
      </c>
      <c r="C169" s="152">
        <v>7.2068662119213839E-2</v>
      </c>
      <c r="D169" s="88">
        <f t="shared" si="36"/>
        <v>3.6034331059606921E-5</v>
      </c>
      <c r="E169" s="147">
        <v>0.41271624293553538</v>
      </c>
      <c r="F169" s="75">
        <f t="shared" si="37"/>
        <v>2.0635812146776772E-4</v>
      </c>
      <c r="G169" s="129"/>
      <c r="H169" s="75"/>
      <c r="I169" s="113">
        <f t="shared" si="38"/>
        <v>0.32416875465941075</v>
      </c>
      <c r="J169" s="35">
        <f t="shared" si="39"/>
        <v>7.2068662119213853E-2</v>
      </c>
      <c r="K169" s="71">
        <f t="shared" si="40"/>
        <v>1.8564200661698473</v>
      </c>
      <c r="L169" s="17">
        <f t="shared" si="41"/>
        <v>0.41271624293553538</v>
      </c>
      <c r="M169" s="133">
        <f t="shared" si="42"/>
        <v>1.090294410414629</v>
      </c>
      <c r="N169" s="87"/>
      <c r="O169" s="113">
        <f t="shared" si="43"/>
        <v>0.21611250310627383</v>
      </c>
      <c r="P169" s="70">
        <f t="shared" si="44"/>
        <v>7.2068662119213839E-2</v>
      </c>
      <c r="Q169" s="82">
        <f t="shared" si="45"/>
        <v>1.2376133774465652</v>
      </c>
      <c r="R169" s="35">
        <f t="shared" si="46"/>
        <v>0.41271624293553544</v>
      </c>
      <c r="S169" s="71">
        <f t="shared" si="47"/>
        <v>0.72686294027641951</v>
      </c>
      <c r="T169" s="17"/>
    </row>
    <row r="170" spans="2:20" x14ac:dyDescent="0.35">
      <c r="B170" s="9" t="s">
        <v>71</v>
      </c>
      <c r="C170" s="152">
        <v>2.0765043218799864E-2</v>
      </c>
      <c r="D170" s="88">
        <f t="shared" si="36"/>
        <v>1.0382521609399933E-5</v>
      </c>
      <c r="E170" s="147">
        <v>0.19502300618137197</v>
      </c>
      <c r="F170" s="75">
        <f t="shared" si="37"/>
        <v>9.7511503090685995E-5</v>
      </c>
      <c r="G170" s="129"/>
      <c r="H170" s="75"/>
      <c r="I170" s="113">
        <f t="shared" si="38"/>
        <v>9.3402291686119382E-2</v>
      </c>
      <c r="J170" s="35">
        <f t="shared" si="39"/>
        <v>2.0765043218799864E-2</v>
      </c>
      <c r="K170" s="71">
        <f t="shared" si="40"/>
        <v>0.87722406916854745</v>
      </c>
      <c r="L170" s="17">
        <f t="shared" si="41"/>
        <v>0.195023006181372</v>
      </c>
      <c r="M170" s="133">
        <f t="shared" si="42"/>
        <v>0.4853131804273334</v>
      </c>
      <c r="N170" s="87"/>
      <c r="O170" s="113">
        <f t="shared" si="43"/>
        <v>6.2268194457412926E-2</v>
      </c>
      <c r="P170" s="70">
        <f t="shared" si="44"/>
        <v>2.0765043218799864E-2</v>
      </c>
      <c r="Q170" s="82">
        <f t="shared" si="45"/>
        <v>0.58481604611236504</v>
      </c>
      <c r="R170" s="35">
        <f t="shared" si="46"/>
        <v>0.195023006181372</v>
      </c>
      <c r="S170" s="71">
        <f t="shared" si="47"/>
        <v>0.32354212028488899</v>
      </c>
      <c r="T170" s="17"/>
    </row>
    <row r="171" spans="2:20" x14ac:dyDescent="0.35">
      <c r="B171" s="9" t="s">
        <v>72</v>
      </c>
      <c r="C171" s="152">
        <v>7.4332221322987058E-2</v>
      </c>
      <c r="D171" s="88">
        <f t="shared" si="36"/>
        <v>3.7166110661493535E-5</v>
      </c>
      <c r="E171" s="147">
        <v>0.64552020619501049</v>
      </c>
      <c r="F171" s="75">
        <f t="shared" si="37"/>
        <v>3.2276010309750526E-4</v>
      </c>
      <c r="G171" s="129"/>
      <c r="H171" s="75"/>
      <c r="I171" s="113">
        <f t="shared" si="38"/>
        <v>0.33435036684157149</v>
      </c>
      <c r="J171" s="35">
        <f t="shared" si="39"/>
        <v>7.4332221322987072E-2</v>
      </c>
      <c r="K171" s="71">
        <f t="shared" si="40"/>
        <v>2.9035849313197328</v>
      </c>
      <c r="L171" s="17">
        <f t="shared" si="41"/>
        <v>0.64552020619501038</v>
      </c>
      <c r="M171" s="133">
        <f t="shared" si="42"/>
        <v>1.6189676490806522</v>
      </c>
      <c r="N171" s="87"/>
      <c r="O171" s="113">
        <f t="shared" si="43"/>
        <v>0.22290024456104765</v>
      </c>
      <c r="P171" s="70">
        <f t="shared" si="44"/>
        <v>7.4332221322987058E-2</v>
      </c>
      <c r="Q171" s="82">
        <f t="shared" si="45"/>
        <v>1.9357232875464891</v>
      </c>
      <c r="R171" s="35">
        <f t="shared" si="46"/>
        <v>0.64552020619501049</v>
      </c>
      <c r="S171" s="71">
        <f t="shared" si="47"/>
        <v>1.0793117660537683</v>
      </c>
      <c r="T171" s="17"/>
    </row>
    <row r="172" spans="2:20" x14ac:dyDescent="0.35">
      <c r="B172" s="9" t="s">
        <v>73</v>
      </c>
      <c r="C172" s="152">
        <v>5.9479646808648236E-2</v>
      </c>
      <c r="D172" s="88">
        <f t="shared" si="36"/>
        <v>2.9739823404324119E-5</v>
      </c>
      <c r="E172" s="147">
        <v>0.31084414133138616</v>
      </c>
      <c r="F172" s="75">
        <f t="shared" si="37"/>
        <v>1.5542207066569308E-4</v>
      </c>
      <c r="G172" s="129"/>
      <c r="H172" s="75"/>
      <c r="I172" s="113">
        <f t="shared" si="38"/>
        <v>0.26754268036287815</v>
      </c>
      <c r="J172" s="35">
        <f t="shared" si="39"/>
        <v>5.9479646808648243E-2</v>
      </c>
      <c r="K172" s="71">
        <f t="shared" si="40"/>
        <v>1.3981938227448325</v>
      </c>
      <c r="L172" s="17">
        <f t="shared" si="41"/>
        <v>0.3108441413313861</v>
      </c>
      <c r="M172" s="133">
        <f t="shared" si="42"/>
        <v>0.83286825155385535</v>
      </c>
      <c r="N172" s="87"/>
      <c r="O172" s="113">
        <f t="shared" si="43"/>
        <v>0.17836178690858545</v>
      </c>
      <c r="P172" s="70">
        <f t="shared" si="44"/>
        <v>5.9479646808648243E-2</v>
      </c>
      <c r="Q172" s="82">
        <f t="shared" si="45"/>
        <v>0.93212921516322178</v>
      </c>
      <c r="R172" s="35">
        <f t="shared" si="46"/>
        <v>0.31084414133138616</v>
      </c>
      <c r="S172" s="71">
        <f t="shared" si="47"/>
        <v>0.55524550103590364</v>
      </c>
      <c r="T172" s="17"/>
    </row>
    <row r="173" spans="2:20" x14ac:dyDescent="0.35">
      <c r="B173" s="9" t="s">
        <v>74</v>
      </c>
      <c r="C173" s="152">
        <v>0.13179963944809836</v>
      </c>
      <c r="D173" s="88">
        <f t="shared" si="36"/>
        <v>6.5899819724049192E-5</v>
      </c>
      <c r="E173" s="147">
        <v>1.3408269522939664</v>
      </c>
      <c r="F173" s="75">
        <f t="shared" si="37"/>
        <v>6.7041347614698319E-4</v>
      </c>
      <c r="G173" s="129"/>
      <c r="H173" s="75"/>
      <c r="I173" s="113">
        <f t="shared" si="38"/>
        <v>0.59284193334648605</v>
      </c>
      <c r="J173" s="35">
        <f t="shared" si="39"/>
        <v>0.13179963944809839</v>
      </c>
      <c r="K173" s="71">
        <f t="shared" si="40"/>
        <v>6.0311124219278005</v>
      </c>
      <c r="L173" s="17">
        <f t="shared" si="41"/>
        <v>1.3408269522939662</v>
      </c>
      <c r="M173" s="133">
        <f t="shared" si="42"/>
        <v>3.3119771776371434</v>
      </c>
      <c r="N173" s="87"/>
      <c r="O173" s="113">
        <f t="shared" si="43"/>
        <v>0.39522795556432405</v>
      </c>
      <c r="P173" s="70">
        <f t="shared" si="44"/>
        <v>0.13179963944809839</v>
      </c>
      <c r="Q173" s="82">
        <f t="shared" si="45"/>
        <v>4.0207416146185349</v>
      </c>
      <c r="R173" s="35">
        <f t="shared" si="46"/>
        <v>1.3408269522939662</v>
      </c>
      <c r="S173" s="71">
        <f t="shared" si="47"/>
        <v>2.2079847850914294</v>
      </c>
      <c r="T173" s="17"/>
    </row>
    <row r="174" spans="2:20" x14ac:dyDescent="0.35">
      <c r="B174" s="9" t="s">
        <v>75</v>
      </c>
      <c r="C174" s="152">
        <v>1.2656234196011759E-2</v>
      </c>
      <c r="D174" s="88">
        <f t="shared" si="36"/>
        <v>6.3281170980058805E-6</v>
      </c>
      <c r="E174" s="147">
        <v>0.16874724497090388</v>
      </c>
      <c r="F174" s="75">
        <f t="shared" si="37"/>
        <v>8.4373622485451938E-5</v>
      </c>
      <c r="G174" s="129"/>
      <c r="H174" s="75"/>
      <c r="I174" s="113">
        <f t="shared" si="38"/>
        <v>5.6928428492433014E-2</v>
      </c>
      <c r="J174" s="35">
        <f t="shared" si="39"/>
        <v>1.2656234196011761E-2</v>
      </c>
      <c r="K174" s="71">
        <f t="shared" si="40"/>
        <v>0.75903426879129554</v>
      </c>
      <c r="L174" s="17">
        <f t="shared" si="41"/>
        <v>0.16874724497090388</v>
      </c>
      <c r="M174" s="133">
        <f t="shared" si="42"/>
        <v>0.40798134864186431</v>
      </c>
      <c r="N174" s="87"/>
      <c r="O174" s="113">
        <f t="shared" si="43"/>
        <v>3.7952285661622009E-2</v>
      </c>
      <c r="P174" s="70">
        <f t="shared" si="44"/>
        <v>1.2656234196011759E-2</v>
      </c>
      <c r="Q174" s="82">
        <f t="shared" si="45"/>
        <v>0.50602284586086377</v>
      </c>
      <c r="R174" s="35">
        <f t="shared" si="46"/>
        <v>0.16874724497090388</v>
      </c>
      <c r="S174" s="71">
        <f t="shared" si="47"/>
        <v>0.27198756576124289</v>
      </c>
      <c r="T174" s="17"/>
    </row>
    <row r="175" spans="2:20" x14ac:dyDescent="0.35">
      <c r="B175" s="9" t="s">
        <v>76</v>
      </c>
      <c r="C175" s="152">
        <v>5.4142269010279874E-2</v>
      </c>
      <c r="D175" s="88">
        <f t="shared" si="36"/>
        <v>2.7071134505139938E-5</v>
      </c>
      <c r="E175" s="147">
        <v>0.41655724706534608</v>
      </c>
      <c r="F175" s="75">
        <f t="shared" si="37"/>
        <v>2.0827862353267306E-4</v>
      </c>
      <c r="G175" s="129"/>
      <c r="H175" s="75"/>
      <c r="I175" s="113">
        <f t="shared" si="38"/>
        <v>0.24353486527146162</v>
      </c>
      <c r="J175" s="35">
        <f t="shared" si="39"/>
        <v>5.4142269010279874E-2</v>
      </c>
      <c r="K175" s="71">
        <f t="shared" si="40"/>
        <v>1.8736971112652971</v>
      </c>
      <c r="L175" s="17">
        <f t="shared" si="41"/>
        <v>0.41655724706534614</v>
      </c>
      <c r="M175" s="133">
        <f t="shared" si="42"/>
        <v>1.0586159882683794</v>
      </c>
      <c r="N175" s="87"/>
      <c r="O175" s="113">
        <f t="shared" si="43"/>
        <v>0.1623565768476411</v>
      </c>
      <c r="P175" s="70">
        <f t="shared" si="44"/>
        <v>5.4142269010279874E-2</v>
      </c>
      <c r="Q175" s="82">
        <f t="shared" si="45"/>
        <v>1.2491314075101982</v>
      </c>
      <c r="R175" s="35">
        <f t="shared" si="46"/>
        <v>0.41655724706534614</v>
      </c>
      <c r="S175" s="71">
        <f t="shared" si="47"/>
        <v>0.7057439921789197</v>
      </c>
      <c r="T175" s="17"/>
    </row>
    <row r="176" spans="2:20" x14ac:dyDescent="0.35">
      <c r="B176" s="9" t="s">
        <v>77</v>
      </c>
      <c r="C176" s="152">
        <v>6.6534420740548578E-2</v>
      </c>
      <c r="D176" s="88">
        <f t="shared" si="36"/>
        <v>3.3267210370274293E-5</v>
      </c>
      <c r="E176" s="147">
        <v>0.50296020657377771</v>
      </c>
      <c r="F176" s="75">
        <f t="shared" si="37"/>
        <v>2.5148010328688886E-4</v>
      </c>
      <c r="G176" s="129"/>
      <c r="H176" s="75"/>
      <c r="I176" s="113">
        <f t="shared" si="38"/>
        <v>0.29927543649653338</v>
      </c>
      <c r="J176" s="35">
        <f t="shared" si="39"/>
        <v>6.6534420740548578E-2</v>
      </c>
      <c r="K176" s="71">
        <f t="shared" si="40"/>
        <v>2.2623423137584955</v>
      </c>
      <c r="L176" s="17">
        <f t="shared" si="41"/>
        <v>0.50296020657377771</v>
      </c>
      <c r="M176" s="133">
        <f t="shared" si="42"/>
        <v>1.2808088751275144</v>
      </c>
      <c r="N176" s="87"/>
      <c r="O176" s="113">
        <f t="shared" si="43"/>
        <v>0.19951695766435562</v>
      </c>
      <c r="P176" s="70">
        <f t="shared" si="44"/>
        <v>6.6534420740548592E-2</v>
      </c>
      <c r="Q176" s="82">
        <f t="shared" si="45"/>
        <v>1.5082282091723305</v>
      </c>
      <c r="R176" s="35">
        <f t="shared" si="46"/>
        <v>0.50296020657377771</v>
      </c>
      <c r="S176" s="71">
        <f t="shared" si="47"/>
        <v>0.85387258341834305</v>
      </c>
      <c r="T176" s="17"/>
    </row>
    <row r="177" spans="2:20" x14ac:dyDescent="0.35">
      <c r="B177" s="9" t="s">
        <v>78</v>
      </c>
      <c r="C177" s="152">
        <v>5.1862197316042621E-2</v>
      </c>
      <c r="D177" s="88">
        <f t="shared" si="36"/>
        <v>2.593109865802131E-5</v>
      </c>
      <c r="E177" s="147">
        <v>0.40785275589046238</v>
      </c>
      <c r="F177" s="75">
        <f t="shared" si="37"/>
        <v>2.0392637794523118E-4</v>
      </c>
      <c r="G177" s="129"/>
      <c r="H177" s="75"/>
      <c r="I177" s="113">
        <f t="shared" si="38"/>
        <v>0.23327897901076733</v>
      </c>
      <c r="J177" s="35">
        <f t="shared" si="39"/>
        <v>5.1862197316042614E-2</v>
      </c>
      <c r="K177" s="71">
        <f t="shared" si="40"/>
        <v>1.8345438374132268</v>
      </c>
      <c r="L177" s="17">
        <f t="shared" si="41"/>
        <v>0.40785275589046233</v>
      </c>
      <c r="M177" s="133">
        <f t="shared" si="42"/>
        <v>1.0339114082119971</v>
      </c>
      <c r="N177" s="87"/>
      <c r="O177" s="113">
        <f t="shared" si="43"/>
        <v>0.15551931934051158</v>
      </c>
      <c r="P177" s="70">
        <f t="shared" si="44"/>
        <v>5.1862197316042621E-2</v>
      </c>
      <c r="Q177" s="82">
        <f t="shared" si="45"/>
        <v>1.2230292249421515</v>
      </c>
      <c r="R177" s="35">
        <f t="shared" si="46"/>
        <v>0.40785275589046238</v>
      </c>
      <c r="S177" s="71">
        <f t="shared" si="47"/>
        <v>0.68927427214133152</v>
      </c>
      <c r="T177" s="17"/>
    </row>
    <row r="178" spans="2:20" x14ac:dyDescent="0.35">
      <c r="B178" s="9" t="s">
        <v>79</v>
      </c>
      <c r="C178" s="152">
        <v>2.3663575224000647E-2</v>
      </c>
      <c r="D178" s="88">
        <f t="shared" si="36"/>
        <v>1.1831787612000326E-5</v>
      </c>
      <c r="E178" s="147">
        <v>0.20080922689061345</v>
      </c>
      <c r="F178" s="75">
        <f t="shared" si="37"/>
        <v>1.0040461344530674E-4</v>
      </c>
      <c r="G178" s="129"/>
      <c r="H178" s="75"/>
      <c r="I178" s="113">
        <f t="shared" si="38"/>
        <v>0.10644004600036075</v>
      </c>
      <c r="J178" s="35">
        <f t="shared" si="39"/>
        <v>2.3663575224000651E-2</v>
      </c>
      <c r="K178" s="71">
        <f t="shared" si="40"/>
        <v>0.90325080403975333</v>
      </c>
      <c r="L178" s="17">
        <f t="shared" si="41"/>
        <v>0.20080922689061345</v>
      </c>
      <c r="M178" s="133">
        <f t="shared" si="42"/>
        <v>0.50484542502005703</v>
      </c>
      <c r="N178" s="87"/>
      <c r="O178" s="113">
        <f t="shared" si="43"/>
        <v>7.0960030666907162E-2</v>
      </c>
      <c r="P178" s="70">
        <f t="shared" si="44"/>
        <v>2.3663575224000647E-2</v>
      </c>
      <c r="Q178" s="82">
        <f t="shared" si="45"/>
        <v>0.60216720269316903</v>
      </c>
      <c r="R178" s="35">
        <f t="shared" si="46"/>
        <v>0.20080922689061348</v>
      </c>
      <c r="S178" s="71">
        <f t="shared" si="47"/>
        <v>0.33656361668003809</v>
      </c>
      <c r="T178" s="17"/>
    </row>
    <row r="179" spans="2:20" x14ac:dyDescent="0.35">
      <c r="B179" s="9" t="s">
        <v>80</v>
      </c>
      <c r="C179" s="152">
        <v>3.3514485994253287E-2</v>
      </c>
      <c r="D179" s="88">
        <f t="shared" si="36"/>
        <v>1.6757242997126644E-5</v>
      </c>
      <c r="E179" s="147">
        <v>0.35114751428695984</v>
      </c>
      <c r="F179" s="75">
        <f t="shared" si="37"/>
        <v>1.7557375714347993E-4</v>
      </c>
      <c r="G179" s="129"/>
      <c r="H179" s="75"/>
      <c r="I179" s="113">
        <f t="shared" si="38"/>
        <v>0.1507499774289672</v>
      </c>
      <c r="J179" s="35">
        <f t="shared" si="39"/>
        <v>3.3514485994253287E-2</v>
      </c>
      <c r="K179" s="71">
        <f t="shared" si="40"/>
        <v>1.5794805822793749</v>
      </c>
      <c r="L179" s="17">
        <f t="shared" si="41"/>
        <v>0.35114751428695984</v>
      </c>
      <c r="M179" s="133">
        <f t="shared" si="42"/>
        <v>0.86511527985417103</v>
      </c>
      <c r="N179" s="87"/>
      <c r="O179" s="113">
        <f t="shared" si="43"/>
        <v>0.10049998495264482</v>
      </c>
      <c r="P179" s="70">
        <f t="shared" si="44"/>
        <v>3.3514485994253287E-2</v>
      </c>
      <c r="Q179" s="82">
        <f t="shared" si="45"/>
        <v>1.0529870548529168</v>
      </c>
      <c r="R179" s="35">
        <f t="shared" si="46"/>
        <v>0.35114751428695984</v>
      </c>
      <c r="S179" s="71">
        <f t="shared" si="47"/>
        <v>0.57674351990278083</v>
      </c>
      <c r="T179" s="17"/>
    </row>
    <row r="180" spans="2:20" x14ac:dyDescent="0.35">
      <c r="B180" s="9" t="s">
        <v>81</v>
      </c>
      <c r="C180" s="152">
        <v>4.3185757505310375E-2</v>
      </c>
      <c r="D180" s="88">
        <f t="shared" si="36"/>
        <v>2.1592878752655185E-5</v>
      </c>
      <c r="E180" s="147">
        <v>0.40848773081390899</v>
      </c>
      <c r="F180" s="75">
        <f t="shared" si="37"/>
        <v>2.0424386540695449E-4</v>
      </c>
      <c r="G180" s="129"/>
      <c r="H180" s="75"/>
      <c r="I180" s="113">
        <f t="shared" si="38"/>
        <v>0.19425188171749669</v>
      </c>
      <c r="J180" s="35">
        <f t="shared" si="39"/>
        <v>4.3185757505310361E-2</v>
      </c>
      <c r="K180" s="71">
        <f t="shared" si="40"/>
        <v>1.8373999890902644</v>
      </c>
      <c r="L180" s="17">
        <f t="shared" si="41"/>
        <v>0.40848773081390893</v>
      </c>
      <c r="M180" s="133">
        <f t="shared" si="42"/>
        <v>1.0158259354038806</v>
      </c>
      <c r="N180" s="87"/>
      <c r="O180" s="113">
        <f t="shared" si="43"/>
        <v>0.12950125447833116</v>
      </c>
      <c r="P180" s="70">
        <f t="shared" si="44"/>
        <v>4.3185757505310375E-2</v>
      </c>
      <c r="Q180" s="82">
        <f t="shared" si="45"/>
        <v>1.2249333260601765</v>
      </c>
      <c r="R180" s="35">
        <f t="shared" si="46"/>
        <v>0.40848773081390899</v>
      </c>
      <c r="S180" s="71">
        <f t="shared" si="47"/>
        <v>0.67721729026925381</v>
      </c>
      <c r="T180" s="17"/>
    </row>
    <row r="181" spans="2:20" ht="15" thickBot="1" x14ac:dyDescent="0.4">
      <c r="B181" s="46" t="s">
        <v>82</v>
      </c>
      <c r="C181" s="151">
        <v>2.8964332584415182E-2</v>
      </c>
      <c r="D181" s="115">
        <f t="shared" si="36"/>
        <v>1.4482166292207592E-5</v>
      </c>
      <c r="E181" s="148">
        <v>0.25005578844321497</v>
      </c>
      <c r="F181" s="72">
        <f t="shared" si="37"/>
        <v>1.2502789422160748E-4</v>
      </c>
      <c r="G181" s="150"/>
      <c r="H181" s="72"/>
      <c r="I181" s="69">
        <f t="shared" si="38"/>
        <v>0.13028314037381888</v>
      </c>
      <c r="J181" s="57">
        <f t="shared" si="39"/>
        <v>2.8964332584415178E-2</v>
      </c>
      <c r="K181" s="114">
        <f t="shared" si="40"/>
        <v>1.1247645113895213</v>
      </c>
      <c r="L181" s="16">
        <f t="shared" si="41"/>
        <v>0.25005578844321497</v>
      </c>
      <c r="M181" s="134">
        <f t="shared" si="42"/>
        <v>0.62752382588167011</v>
      </c>
      <c r="N181" s="73"/>
      <c r="O181" s="69">
        <f t="shared" si="43"/>
        <v>8.6855426915879261E-2</v>
      </c>
      <c r="P181" s="54">
        <f t="shared" si="44"/>
        <v>2.8964332584415178E-2</v>
      </c>
      <c r="Q181" s="42">
        <f t="shared" si="45"/>
        <v>0.74984300759301425</v>
      </c>
      <c r="R181" s="57">
        <f t="shared" si="46"/>
        <v>0.25005578844321491</v>
      </c>
      <c r="S181" s="114">
        <f t="shared" si="47"/>
        <v>0.41834921725444674</v>
      </c>
      <c r="T181" s="16"/>
    </row>
    <row r="183" spans="2:20" x14ac:dyDescent="0.35">
      <c r="B183" s="5" t="s">
        <v>83</v>
      </c>
    </row>
    <row r="184" spans="2:20" ht="15" thickBot="1" x14ac:dyDescent="0.4">
      <c r="B184" s="5" t="s">
        <v>103</v>
      </c>
      <c r="C184" s="293">
        <v>2016</v>
      </c>
      <c r="D184" s="40" t="s">
        <v>0</v>
      </c>
      <c r="E184" s="39">
        <v>0.05</v>
      </c>
      <c r="F184" s="5" t="s">
        <v>106</v>
      </c>
      <c r="I184" s="5" t="s">
        <v>108</v>
      </c>
    </row>
    <row r="185" spans="2:20" x14ac:dyDescent="0.35">
      <c r="B185" s="118"/>
      <c r="C185" s="81"/>
      <c r="D185" s="80"/>
      <c r="E185" s="80"/>
      <c r="F185" s="79"/>
      <c r="G185" s="80"/>
      <c r="H185" s="79"/>
      <c r="I185" s="98" t="s">
        <v>33</v>
      </c>
      <c r="J185" s="58"/>
      <c r="K185" s="153">
        <f>$R$4*1000*10</f>
        <v>449.80542877732404</v>
      </c>
      <c r="L185" s="18" t="s">
        <v>34</v>
      </c>
      <c r="M185" s="58"/>
      <c r="N185" s="80"/>
      <c r="O185" s="98" t="s">
        <v>35</v>
      </c>
      <c r="P185" s="58"/>
      <c r="Q185" s="12">
        <f>$R$5*1000*10</f>
        <v>299.8702858515494</v>
      </c>
      <c r="R185" s="38" t="s">
        <v>34</v>
      </c>
      <c r="S185" s="58"/>
      <c r="T185" s="95"/>
    </row>
    <row r="186" spans="2:20" ht="15" thickBot="1" x14ac:dyDescent="0.4">
      <c r="B186" s="37" t="s">
        <v>105</v>
      </c>
      <c r="C186" s="111"/>
      <c r="F186" s="102"/>
      <c r="H186" s="102"/>
      <c r="I186" s="37" t="s">
        <v>37</v>
      </c>
      <c r="J186" s="5"/>
      <c r="K186" s="5"/>
      <c r="L186" s="19"/>
      <c r="M186" s="5"/>
      <c r="O186" s="125" t="s">
        <v>37</v>
      </c>
      <c r="P186" s="126"/>
      <c r="Q186" s="126"/>
      <c r="R186" s="126"/>
      <c r="S186" s="126"/>
      <c r="T186" s="127"/>
    </row>
    <row r="187" spans="2:20" x14ac:dyDescent="0.35">
      <c r="B187" s="78" t="s">
        <v>38</v>
      </c>
      <c r="C187" s="3" t="s">
        <v>39</v>
      </c>
      <c r="D187" s="1"/>
      <c r="E187" s="3" t="s">
        <v>41</v>
      </c>
      <c r="F187" s="116"/>
      <c r="G187" s="146"/>
      <c r="H187" s="116"/>
      <c r="I187" s="68" t="s">
        <v>39</v>
      </c>
      <c r="J187" s="67"/>
      <c r="K187" s="105" t="s">
        <v>41</v>
      </c>
      <c r="L187" s="60"/>
      <c r="M187" s="375" t="s">
        <v>136</v>
      </c>
      <c r="N187" s="112"/>
      <c r="O187" s="59" t="s">
        <v>39</v>
      </c>
      <c r="P187" s="63"/>
      <c r="Q187" s="64" t="s">
        <v>41</v>
      </c>
      <c r="R187" s="62"/>
      <c r="S187" s="375" t="s">
        <v>136</v>
      </c>
      <c r="T187" s="48"/>
    </row>
    <row r="188" spans="2:20" x14ac:dyDescent="0.35">
      <c r="B188" s="77"/>
      <c r="C188" s="105" t="s">
        <v>42</v>
      </c>
      <c r="D188" s="104" t="s">
        <v>43</v>
      </c>
      <c r="E188" s="105" t="s">
        <v>42</v>
      </c>
      <c r="F188" s="76" t="s">
        <v>43</v>
      </c>
      <c r="G188" s="104"/>
      <c r="H188" s="76"/>
      <c r="I188" s="91" t="s">
        <v>44</v>
      </c>
      <c r="J188" s="105" t="s">
        <v>45</v>
      </c>
      <c r="K188" s="105" t="s">
        <v>44</v>
      </c>
      <c r="L188" s="149" t="s">
        <v>45</v>
      </c>
      <c r="M188" s="104" t="s">
        <v>44</v>
      </c>
      <c r="N188" s="3"/>
      <c r="O188" s="61" t="s">
        <v>44</v>
      </c>
      <c r="P188" s="66" t="s">
        <v>45</v>
      </c>
      <c r="Q188" s="66" t="s">
        <v>44</v>
      </c>
      <c r="R188" s="66" t="s">
        <v>45</v>
      </c>
      <c r="S188" s="66" t="s">
        <v>44</v>
      </c>
      <c r="T188" s="60"/>
    </row>
    <row r="189" spans="2:20" x14ac:dyDescent="0.35">
      <c r="B189" s="47" t="s">
        <v>47</v>
      </c>
      <c r="C189" s="152">
        <v>0.11489498823529415</v>
      </c>
      <c r="D189" s="122">
        <f>(C189*$E$184)/100</f>
        <v>5.7447494117647075E-5</v>
      </c>
      <c r="E189" s="147">
        <v>1.3428298563467493</v>
      </c>
      <c r="F189" s="75">
        <f>(E189*$E$184)/100</f>
        <v>6.714149281733747E-4</v>
      </c>
      <c r="G189" s="145"/>
      <c r="H189" s="135"/>
      <c r="I189" s="113">
        <f>(D189*$K$185)/($E$184)</f>
        <v>0.51680389447542086</v>
      </c>
      <c r="J189" s="35">
        <f>(I189*100)/($K$185)</f>
        <v>0.11489498823529415</v>
      </c>
      <c r="K189" s="71">
        <f>(F189*$K$185)/($E$184)</f>
        <v>6.0401215930904204</v>
      </c>
      <c r="L189" s="17">
        <f>(K189*100)/($K$185)</f>
        <v>1.3428298563467496</v>
      </c>
      <c r="M189" s="27">
        <f t="shared" ref="M189:M224" si="48">(I189+K189)/2</f>
        <v>3.2784627437829208</v>
      </c>
      <c r="N189" s="87"/>
      <c r="O189" s="139">
        <f>(D189*$Q$142)/($E$141)</f>
        <v>0.34453592965028063</v>
      </c>
      <c r="P189" s="56">
        <f>(O189*100)/($Q$142)</f>
        <v>0.11489498823529416</v>
      </c>
      <c r="Q189" s="82">
        <f>(F189*$Q$142)/($E$141)</f>
        <v>4.0267477287269475</v>
      </c>
      <c r="R189" s="35">
        <f>(Q189*100)/($Q$142)</f>
        <v>1.3428298563467493</v>
      </c>
      <c r="S189" s="132">
        <f t="shared" ref="S189:S224" si="49">(O189+Q189)/2</f>
        <v>2.1856418291886142</v>
      </c>
      <c r="T189" s="110"/>
    </row>
    <row r="190" spans="2:20" x14ac:dyDescent="0.35">
      <c r="B190" s="9" t="s">
        <v>48</v>
      </c>
      <c r="C190" s="152"/>
      <c r="D190" s="88"/>
      <c r="E190" s="147"/>
      <c r="F190" s="75"/>
      <c r="G190" s="129"/>
      <c r="H190" s="75"/>
      <c r="I190" s="113"/>
      <c r="J190" s="35"/>
      <c r="K190" s="71"/>
      <c r="L190" s="17"/>
      <c r="M190" s="133"/>
      <c r="N190" s="87"/>
      <c r="O190" s="113"/>
      <c r="P190" s="70"/>
      <c r="Q190" s="82"/>
      <c r="R190" s="35"/>
      <c r="S190" s="71"/>
      <c r="T190" s="17"/>
    </row>
    <row r="191" spans="2:20" x14ac:dyDescent="0.35">
      <c r="B191" s="9" t="s">
        <v>49</v>
      </c>
      <c r="C191" s="152"/>
      <c r="D191" s="88"/>
      <c r="E191" s="147"/>
      <c r="F191" s="75"/>
      <c r="G191" s="129"/>
      <c r="H191" s="75"/>
      <c r="I191" s="113"/>
      <c r="J191" s="35"/>
      <c r="K191" s="71"/>
      <c r="L191" s="17"/>
      <c r="M191" s="133"/>
      <c r="N191" s="87"/>
      <c r="O191" s="113"/>
      <c r="P191" s="70"/>
      <c r="Q191" s="82"/>
      <c r="R191" s="35"/>
      <c r="S191" s="71"/>
      <c r="T191" s="17"/>
    </row>
    <row r="192" spans="2:20" x14ac:dyDescent="0.35">
      <c r="B192" s="9" t="s">
        <v>50</v>
      </c>
      <c r="C192" s="152">
        <v>3.076272091891892E-2</v>
      </c>
      <c r="D192" s="88">
        <f t="shared" ref="D192:D224" si="50">(C192*$E$184)/100</f>
        <v>1.5381360459459462E-5</v>
      </c>
      <c r="E192" s="147">
        <v>0.26478191345945951</v>
      </c>
      <c r="F192" s="75">
        <f t="shared" ref="F192:F224" si="51">(E192*$E$184)/100</f>
        <v>1.3239095672972975E-4</v>
      </c>
      <c r="G192" s="129"/>
      <c r="H192" s="75"/>
      <c r="I192" s="113">
        <f t="shared" ref="I192:I224" si="52">(D192*$K$185)/($E$184)</f>
        <v>0.13837238873291482</v>
      </c>
      <c r="J192" s="35">
        <f t="shared" ref="J192:J224" si="53">(I192*100)/($K$185)</f>
        <v>3.0762720918918924E-2</v>
      </c>
      <c r="K192" s="71">
        <f t="shared" ref="K192:K224" si="54">(F192*$K$185)/($E$184)</f>
        <v>1.1910034211611249</v>
      </c>
      <c r="L192" s="17">
        <f t="shared" ref="L192:L224" si="55">(K192*100)/($K$185)</f>
        <v>0.26478191345945951</v>
      </c>
      <c r="M192" s="133">
        <f t="shared" si="48"/>
        <v>0.6646879049470199</v>
      </c>
      <c r="N192" s="87"/>
      <c r="O192" s="113">
        <f t="shared" ref="O192:O224" si="56">(D192*$Q$142)/($E$141)</f>
        <v>9.2248259155276555E-2</v>
      </c>
      <c r="P192" s="70">
        <f t="shared" ref="P192:P224" si="57">(O192*100)/($Q$142)</f>
        <v>3.076272091891892E-2</v>
      </c>
      <c r="Q192" s="82">
        <f t="shared" ref="Q192:Q224" si="58">(F192*$Q$142)/($E$141)</f>
        <v>0.7940022807740833</v>
      </c>
      <c r="R192" s="35">
        <f t="shared" ref="R192:R224" si="59">(Q192*100)/($Q$142)</f>
        <v>0.26478191345945951</v>
      </c>
      <c r="S192" s="71">
        <f t="shared" si="49"/>
        <v>0.44312526996467994</v>
      </c>
      <c r="T192" s="17"/>
    </row>
    <row r="193" spans="2:25" x14ac:dyDescent="0.35">
      <c r="B193" s="9" t="s">
        <v>51</v>
      </c>
      <c r="C193" s="152">
        <v>7.6175565454545457E-2</v>
      </c>
      <c r="D193" s="88">
        <f t="shared" si="50"/>
        <v>3.808778272727273E-5</v>
      </c>
      <c r="E193" s="147">
        <v>0.63713402181818168</v>
      </c>
      <c r="F193" s="75">
        <f t="shared" si="51"/>
        <v>3.1856701090909087E-4</v>
      </c>
      <c r="G193" s="129"/>
      <c r="H193" s="75"/>
      <c r="I193" s="113">
        <f t="shared" si="52"/>
        <v>0.34264182881636934</v>
      </c>
      <c r="J193" s="35">
        <f t="shared" si="53"/>
        <v>7.6175565454545457E-2</v>
      </c>
      <c r="K193" s="71">
        <f t="shared" si="54"/>
        <v>2.8658634187254814</v>
      </c>
      <c r="L193" s="17">
        <f t="shared" si="55"/>
        <v>0.63713402181818168</v>
      </c>
      <c r="M193" s="133">
        <f t="shared" si="48"/>
        <v>1.6042526237709254</v>
      </c>
      <c r="N193" s="87"/>
      <c r="O193" s="113">
        <f t="shared" si="56"/>
        <v>0.22842788587757959</v>
      </c>
      <c r="P193" s="70">
        <f t="shared" si="57"/>
        <v>7.6175565454545457E-2</v>
      </c>
      <c r="Q193" s="82">
        <f t="shared" si="58"/>
        <v>1.9105756124836544</v>
      </c>
      <c r="R193" s="35">
        <f t="shared" si="59"/>
        <v>0.63713402181818157</v>
      </c>
      <c r="S193" s="71">
        <f t="shared" si="49"/>
        <v>1.0695017491806169</v>
      </c>
      <c r="T193" s="17"/>
    </row>
    <row r="194" spans="2:25" x14ac:dyDescent="0.35">
      <c r="B194" s="9" t="s">
        <v>52</v>
      </c>
      <c r="C194" s="152">
        <v>6.1876676980000003E-2</v>
      </c>
      <c r="D194" s="88">
        <f t="shared" si="50"/>
        <v>3.093833849E-5</v>
      </c>
      <c r="E194" s="147">
        <v>0.47990071324000005</v>
      </c>
      <c r="F194" s="75">
        <f t="shared" si="51"/>
        <v>2.3995035662000006E-4</v>
      </c>
      <c r="G194" s="129"/>
      <c r="H194" s="75"/>
      <c r="I194" s="113">
        <f t="shared" si="52"/>
        <v>0.27832465220304875</v>
      </c>
      <c r="J194" s="35">
        <f t="shared" si="53"/>
        <v>6.1876676979999996E-2</v>
      </c>
      <c r="K194" s="71">
        <f t="shared" si="54"/>
        <v>2.1586194608946188</v>
      </c>
      <c r="L194" s="17">
        <f t="shared" si="55"/>
        <v>0.47990071324000011</v>
      </c>
      <c r="M194" s="133">
        <f t="shared" si="48"/>
        <v>1.2184720565488338</v>
      </c>
      <c r="N194" s="87"/>
      <c r="O194" s="113">
        <f t="shared" si="56"/>
        <v>0.18554976813536586</v>
      </c>
      <c r="P194" s="70">
        <f t="shared" si="57"/>
        <v>6.1876676980000003E-2</v>
      </c>
      <c r="Q194" s="82">
        <f t="shared" si="58"/>
        <v>1.4390796405964126</v>
      </c>
      <c r="R194" s="35">
        <f t="shared" si="59"/>
        <v>0.47990071324000005</v>
      </c>
      <c r="S194" s="71">
        <f t="shared" si="49"/>
        <v>0.81231470436588926</v>
      </c>
      <c r="T194" s="17"/>
    </row>
    <row r="195" spans="2:25" x14ac:dyDescent="0.35">
      <c r="B195" s="9" t="s">
        <v>53</v>
      </c>
      <c r="C195" s="152">
        <v>9.0069532920000001E-2</v>
      </c>
      <c r="D195" s="88">
        <f t="shared" si="50"/>
        <v>4.5034766460000004E-5</v>
      </c>
      <c r="E195" s="147">
        <v>0.79504036351999963</v>
      </c>
      <c r="F195" s="75">
        <f t="shared" si="51"/>
        <v>3.9752018175999985E-4</v>
      </c>
      <c r="G195" s="129"/>
      <c r="H195" s="75"/>
      <c r="I195" s="113">
        <f t="shared" si="52"/>
        <v>0.40513764874853903</v>
      </c>
      <c r="J195" s="35">
        <f t="shared" si="53"/>
        <v>9.0069532920000001E-2</v>
      </c>
      <c r="K195" s="71">
        <f t="shared" si="54"/>
        <v>3.5761347160839301</v>
      </c>
      <c r="L195" s="17">
        <f t="shared" si="55"/>
        <v>0.79504036351999963</v>
      </c>
      <c r="M195" s="133">
        <f t="shared" si="48"/>
        <v>1.9906361824162346</v>
      </c>
      <c r="N195" s="87"/>
      <c r="O195" s="113">
        <f t="shared" si="56"/>
        <v>0.27009176583235939</v>
      </c>
      <c r="P195" s="70">
        <f t="shared" si="57"/>
        <v>9.0069532920000001E-2</v>
      </c>
      <c r="Q195" s="82">
        <f t="shared" si="58"/>
        <v>2.3840898107226205</v>
      </c>
      <c r="R195" s="35">
        <f t="shared" si="59"/>
        <v>0.79504036351999963</v>
      </c>
      <c r="S195" s="71">
        <f t="shared" si="49"/>
        <v>1.3270907882774901</v>
      </c>
      <c r="T195" s="17"/>
    </row>
    <row r="196" spans="2:25" x14ac:dyDescent="0.35">
      <c r="B196" s="9" t="s">
        <v>54</v>
      </c>
      <c r="C196" s="152"/>
      <c r="D196" s="88"/>
      <c r="E196" s="147"/>
      <c r="F196" s="75"/>
      <c r="G196" s="129"/>
      <c r="H196" s="75"/>
      <c r="I196" s="113"/>
      <c r="J196" s="35"/>
      <c r="K196" s="71"/>
      <c r="L196" s="17"/>
      <c r="M196" s="133"/>
      <c r="N196" s="87"/>
      <c r="O196" s="113"/>
      <c r="P196" s="70"/>
      <c r="Q196" s="82"/>
      <c r="R196" s="35"/>
      <c r="S196" s="71"/>
      <c r="T196" s="17"/>
    </row>
    <row r="197" spans="2:25" x14ac:dyDescent="0.35">
      <c r="B197" s="9" t="s">
        <v>55</v>
      </c>
      <c r="C197" s="152"/>
      <c r="D197" s="88"/>
      <c r="E197" s="147"/>
      <c r="F197" s="75"/>
      <c r="G197" s="129"/>
      <c r="H197" s="75"/>
      <c r="I197" s="113"/>
      <c r="J197" s="35"/>
      <c r="K197" s="71"/>
      <c r="L197" s="17"/>
      <c r="M197" s="133"/>
      <c r="N197" s="87"/>
      <c r="O197" s="113"/>
      <c r="P197" s="70"/>
      <c r="Q197" s="82"/>
      <c r="R197" s="35"/>
      <c r="S197" s="71"/>
      <c r="T197" s="17"/>
    </row>
    <row r="198" spans="2:25" x14ac:dyDescent="0.35">
      <c r="B198" s="9" t="s">
        <v>56</v>
      </c>
      <c r="C198" s="152">
        <v>2.0230731681115437E-2</v>
      </c>
      <c r="D198" s="88">
        <f t="shared" si="50"/>
        <v>1.0115365840557718E-5</v>
      </c>
      <c r="E198" s="147">
        <v>0.18555638005022049</v>
      </c>
      <c r="F198" s="75">
        <f t="shared" si="51"/>
        <v>9.2778190025110242E-5</v>
      </c>
      <c r="G198" s="129"/>
      <c r="H198" s="75"/>
      <c r="I198" s="113">
        <f t="shared" si="52"/>
        <v>9.0998929383031224E-2</v>
      </c>
      <c r="J198" s="35">
        <f t="shared" si="53"/>
        <v>2.0230731681115437E-2</v>
      </c>
      <c r="K198" s="71">
        <f t="shared" si="54"/>
        <v>0.83464267090857525</v>
      </c>
      <c r="L198" s="17">
        <f t="shared" si="55"/>
        <v>0.18555638005022049</v>
      </c>
      <c r="M198" s="133">
        <f t="shared" si="48"/>
        <v>0.46282080014580324</v>
      </c>
      <c r="N198" s="87"/>
      <c r="O198" s="113">
        <f t="shared" si="56"/>
        <v>6.0665952922020816E-2</v>
      </c>
      <c r="P198" s="70">
        <f t="shared" si="57"/>
        <v>2.0230731681115433E-2</v>
      </c>
      <c r="Q198" s="82">
        <f t="shared" si="58"/>
        <v>0.5564284472723835</v>
      </c>
      <c r="R198" s="35">
        <f t="shared" si="59"/>
        <v>0.18555638005022046</v>
      </c>
      <c r="S198" s="71">
        <f t="shared" si="49"/>
        <v>0.30854720009720216</v>
      </c>
      <c r="T198" s="17"/>
    </row>
    <row r="199" spans="2:25" x14ac:dyDescent="0.35">
      <c r="B199" s="9" t="s">
        <v>57</v>
      </c>
      <c r="C199" s="152">
        <v>5.1742010666666671E-2</v>
      </c>
      <c r="D199" s="88">
        <f t="shared" si="50"/>
        <v>2.5871005333333337E-5</v>
      </c>
      <c r="E199" s="147">
        <v>0.47923727500000002</v>
      </c>
      <c r="F199" s="75">
        <f t="shared" si="51"/>
        <v>2.3961863750000004E-4</v>
      </c>
      <c r="G199" s="129"/>
      <c r="H199" s="75"/>
      <c r="I199" s="113">
        <f t="shared" si="52"/>
        <v>0.23273837293720875</v>
      </c>
      <c r="J199" s="35">
        <f t="shared" si="53"/>
        <v>5.1742010666666664E-2</v>
      </c>
      <c r="K199" s="71">
        <f t="shared" si="54"/>
        <v>2.1556352796745135</v>
      </c>
      <c r="L199" s="17">
        <f t="shared" si="55"/>
        <v>0.47923727500000002</v>
      </c>
      <c r="M199" s="133">
        <f t="shared" si="48"/>
        <v>1.194186826305861</v>
      </c>
      <c r="N199" s="87"/>
      <c r="O199" s="113">
        <f t="shared" si="56"/>
        <v>0.15515891529147252</v>
      </c>
      <c r="P199" s="70">
        <f t="shared" si="57"/>
        <v>5.1742010666666671E-2</v>
      </c>
      <c r="Q199" s="82">
        <f t="shared" si="58"/>
        <v>1.4370901864496759</v>
      </c>
      <c r="R199" s="35">
        <f t="shared" si="59"/>
        <v>0.47923727500000002</v>
      </c>
      <c r="S199" s="71">
        <f t="shared" si="49"/>
        <v>0.79612455087057421</v>
      </c>
      <c r="T199" s="17"/>
      <c r="U199" s="15"/>
      <c r="V199" s="15"/>
      <c r="W199" s="15"/>
      <c r="X199" s="15"/>
      <c r="Y199" s="15"/>
    </row>
    <row r="200" spans="2:25" x14ac:dyDescent="0.35">
      <c r="B200" s="9" t="s">
        <v>58</v>
      </c>
      <c r="C200" s="152"/>
      <c r="D200" s="88"/>
      <c r="E200" s="147"/>
      <c r="F200" s="75"/>
      <c r="G200" s="129"/>
      <c r="H200" s="75"/>
      <c r="I200" s="113"/>
      <c r="J200" s="35"/>
      <c r="K200" s="71"/>
      <c r="L200" s="17"/>
      <c r="M200" s="133"/>
      <c r="N200" s="87"/>
      <c r="O200" s="113"/>
      <c r="P200" s="70"/>
      <c r="Q200" s="82"/>
      <c r="R200" s="35"/>
      <c r="S200" s="71"/>
      <c r="T200" s="17"/>
      <c r="U200" s="15"/>
      <c r="V200" s="15"/>
      <c r="W200" s="15"/>
      <c r="X200" s="15"/>
      <c r="Y200" s="15"/>
    </row>
    <row r="201" spans="2:25" x14ac:dyDescent="0.35">
      <c r="B201" s="9" t="s">
        <v>59</v>
      </c>
      <c r="C201" s="152">
        <v>4.4633127272727259E-2</v>
      </c>
      <c r="D201" s="88">
        <f t="shared" si="50"/>
        <v>2.231656363636363E-5</v>
      </c>
      <c r="E201" s="147">
        <v>0.82778110909090885</v>
      </c>
      <c r="F201" s="75">
        <f t="shared" si="51"/>
        <v>4.1389055454545446E-4</v>
      </c>
      <c r="G201" s="129"/>
      <c r="H201" s="75"/>
      <c r="I201" s="113">
        <f t="shared" si="52"/>
        <v>0.20076222950581959</v>
      </c>
      <c r="J201" s="35">
        <f t="shared" si="53"/>
        <v>4.4633127272727259E-2</v>
      </c>
      <c r="K201" s="71">
        <f t="shared" si="54"/>
        <v>3.7234043670840511</v>
      </c>
      <c r="L201" s="17">
        <f t="shared" si="55"/>
        <v>0.82778110909090885</v>
      </c>
      <c r="M201" s="133">
        <f t="shared" si="48"/>
        <v>1.9620832982949354</v>
      </c>
      <c r="N201" s="87"/>
      <c r="O201" s="113">
        <f t="shared" si="56"/>
        <v>0.13384148633721307</v>
      </c>
      <c r="P201" s="70">
        <f t="shared" si="57"/>
        <v>4.4633127272727259E-2</v>
      </c>
      <c r="Q201" s="82">
        <f t="shared" si="58"/>
        <v>2.4822695780560342</v>
      </c>
      <c r="R201" s="35">
        <f t="shared" si="59"/>
        <v>0.82778110909090885</v>
      </c>
      <c r="S201" s="71">
        <f t="shared" si="49"/>
        <v>1.3080555321966236</v>
      </c>
      <c r="T201" s="17"/>
      <c r="U201" s="15"/>
      <c r="V201" s="15"/>
      <c r="W201" s="15"/>
      <c r="X201" s="15"/>
      <c r="Y201" s="15"/>
    </row>
    <row r="202" spans="2:25" x14ac:dyDescent="0.35">
      <c r="B202" s="9" t="s">
        <v>60</v>
      </c>
      <c r="C202" s="152">
        <v>8.5412467924528293E-2</v>
      </c>
      <c r="D202" s="88">
        <f t="shared" si="50"/>
        <v>4.2706233962264148E-5</v>
      </c>
      <c r="E202" s="147">
        <v>0.54822577547169804</v>
      </c>
      <c r="F202" s="75">
        <f t="shared" si="51"/>
        <v>2.7411288773584904E-4</v>
      </c>
      <c r="G202" s="129"/>
      <c r="H202" s="75"/>
      <c r="I202" s="113">
        <f t="shared" si="52"/>
        <v>0.38418991757721882</v>
      </c>
      <c r="J202" s="35">
        <f t="shared" si="53"/>
        <v>8.5412467924528293E-2</v>
      </c>
      <c r="K202" s="71">
        <f t="shared" si="54"/>
        <v>2.4659493000282815</v>
      </c>
      <c r="L202" s="17">
        <f t="shared" si="55"/>
        <v>0.54822577547169815</v>
      </c>
      <c r="M202" s="133">
        <f t="shared" si="48"/>
        <v>1.4250696088027501</v>
      </c>
      <c r="N202" s="87"/>
      <c r="O202" s="113">
        <f t="shared" si="56"/>
        <v>0.25612661171814594</v>
      </c>
      <c r="P202" s="70">
        <f t="shared" si="57"/>
        <v>8.5412467924528293E-2</v>
      </c>
      <c r="Q202" s="82">
        <f t="shared" si="58"/>
        <v>1.6439662000188544</v>
      </c>
      <c r="R202" s="35">
        <f t="shared" si="59"/>
        <v>0.54822577547169815</v>
      </c>
      <c r="S202" s="71">
        <f t="shared" si="49"/>
        <v>0.9500464058685002</v>
      </c>
      <c r="T202" s="17"/>
      <c r="U202" s="15"/>
      <c r="V202" s="15"/>
      <c r="W202" s="15"/>
      <c r="X202" s="15"/>
      <c r="Y202" s="15"/>
    </row>
    <row r="203" spans="2:25" x14ac:dyDescent="0.35">
      <c r="B203" s="9" t="s">
        <v>61</v>
      </c>
      <c r="C203" s="137"/>
      <c r="D203" s="88"/>
      <c r="E203" s="147"/>
      <c r="F203" s="75"/>
      <c r="G203" s="129"/>
      <c r="H203" s="75"/>
      <c r="I203" s="113"/>
      <c r="J203" s="35"/>
      <c r="K203" s="71"/>
      <c r="L203" s="17"/>
      <c r="M203" s="133"/>
      <c r="N203" s="87"/>
      <c r="O203" s="113"/>
      <c r="P203" s="70"/>
      <c r="Q203" s="82"/>
      <c r="R203" s="35"/>
      <c r="S203" s="71"/>
      <c r="T203" s="17"/>
      <c r="U203" s="15"/>
      <c r="V203" s="15"/>
      <c r="W203" s="15"/>
      <c r="X203" s="15"/>
      <c r="Y203" s="15"/>
    </row>
    <row r="204" spans="2:25" x14ac:dyDescent="0.35">
      <c r="B204" s="9" t="s">
        <v>62</v>
      </c>
      <c r="C204" s="152"/>
      <c r="D204" s="88"/>
      <c r="E204" s="147"/>
      <c r="F204" s="75"/>
      <c r="G204" s="129"/>
      <c r="H204" s="75"/>
      <c r="I204" s="113"/>
      <c r="J204" s="35"/>
      <c r="K204" s="71"/>
      <c r="L204" s="17"/>
      <c r="M204" s="133"/>
      <c r="N204" s="87"/>
      <c r="O204" s="113"/>
      <c r="P204" s="70"/>
      <c r="Q204" s="82"/>
      <c r="R204" s="35"/>
      <c r="S204" s="71"/>
      <c r="T204" s="17"/>
      <c r="U204" s="15"/>
      <c r="V204" s="15"/>
      <c r="W204" s="15"/>
      <c r="X204" s="15"/>
      <c r="Y204" s="15"/>
    </row>
    <row r="205" spans="2:25" x14ac:dyDescent="0.35">
      <c r="B205" s="9" t="s">
        <v>63</v>
      </c>
      <c r="C205" s="152"/>
      <c r="D205" s="88"/>
      <c r="E205" s="147"/>
      <c r="F205" s="75"/>
      <c r="G205" s="129"/>
      <c r="H205" s="75"/>
      <c r="I205" s="113"/>
      <c r="J205" s="35"/>
      <c r="K205" s="71"/>
      <c r="L205" s="17"/>
      <c r="M205" s="133"/>
      <c r="N205" s="87"/>
      <c r="O205" s="113"/>
      <c r="P205" s="70"/>
      <c r="Q205" s="82"/>
      <c r="R205" s="35"/>
      <c r="S205" s="71"/>
      <c r="T205" s="17"/>
      <c r="U205" s="15"/>
      <c r="V205" s="15"/>
      <c r="W205" s="15"/>
      <c r="X205" s="15"/>
      <c r="Y205" s="15"/>
    </row>
    <row r="206" spans="2:25" x14ac:dyDescent="0.35">
      <c r="B206" s="9" t="s">
        <v>64</v>
      </c>
      <c r="C206" s="152"/>
      <c r="D206" s="88"/>
      <c r="E206" s="147"/>
      <c r="F206" s="75"/>
      <c r="G206" s="129"/>
      <c r="H206" s="75"/>
      <c r="I206" s="113"/>
      <c r="J206" s="35"/>
      <c r="K206" s="71"/>
      <c r="L206" s="17"/>
      <c r="M206" s="133"/>
      <c r="N206" s="87"/>
      <c r="O206" s="113"/>
      <c r="P206" s="70"/>
      <c r="Q206" s="82"/>
      <c r="R206" s="35"/>
      <c r="S206" s="71"/>
      <c r="T206" s="17"/>
      <c r="U206" s="15"/>
      <c r="V206" s="15"/>
      <c r="W206" s="15"/>
      <c r="X206" s="15"/>
      <c r="Y206" s="15"/>
    </row>
    <row r="207" spans="2:25" x14ac:dyDescent="0.35">
      <c r="B207" s="9" t="s">
        <v>65</v>
      </c>
      <c r="C207" s="152"/>
      <c r="D207" s="22"/>
      <c r="E207" s="147"/>
      <c r="F207" s="75"/>
      <c r="G207" s="129"/>
      <c r="H207" s="75"/>
      <c r="I207" s="113"/>
      <c r="J207" s="35"/>
      <c r="K207" s="71"/>
      <c r="L207" s="17"/>
      <c r="M207" s="133"/>
      <c r="N207" s="87"/>
      <c r="O207" s="113"/>
      <c r="P207" s="70"/>
      <c r="Q207" s="82"/>
      <c r="R207" s="35"/>
      <c r="S207" s="71"/>
      <c r="T207" s="17"/>
      <c r="U207" s="15"/>
      <c r="V207" s="15"/>
      <c r="W207" s="15"/>
      <c r="X207" s="15"/>
      <c r="Y207" s="15"/>
    </row>
    <row r="208" spans="2:25" x14ac:dyDescent="0.35">
      <c r="B208" s="9" t="s">
        <v>66</v>
      </c>
      <c r="C208" s="152"/>
      <c r="D208" s="88"/>
      <c r="E208" s="147"/>
      <c r="F208" s="75"/>
      <c r="G208" s="129"/>
      <c r="H208" s="75"/>
      <c r="I208" s="113"/>
      <c r="J208" s="35"/>
      <c r="K208" s="71"/>
      <c r="L208" s="17"/>
      <c r="M208" s="133"/>
      <c r="N208" s="87"/>
      <c r="O208" s="113"/>
      <c r="P208" s="70"/>
      <c r="Q208" s="82"/>
      <c r="R208" s="35"/>
      <c r="S208" s="71"/>
      <c r="T208" s="17"/>
      <c r="U208" s="15"/>
      <c r="V208" s="15"/>
      <c r="W208" s="15"/>
      <c r="X208" s="15"/>
      <c r="Y208" s="15"/>
    </row>
    <row r="209" spans="2:25" x14ac:dyDescent="0.35">
      <c r="B209" s="9" t="s">
        <v>67</v>
      </c>
      <c r="C209" s="152">
        <v>0.1072246670212766</v>
      </c>
      <c r="D209" s="88">
        <f t="shared" si="50"/>
        <v>5.361233351063831E-5</v>
      </c>
      <c r="E209" s="147">
        <v>0.81065315058510645</v>
      </c>
      <c r="F209" s="75">
        <f t="shared" si="51"/>
        <v>4.0532657529255325E-4</v>
      </c>
      <c r="G209" s="129"/>
      <c r="H209" s="75"/>
      <c r="I209" s="113">
        <f t="shared" si="52"/>
        <v>0.48230237325011122</v>
      </c>
      <c r="J209" s="35">
        <f t="shared" si="53"/>
        <v>0.10722466702127662</v>
      </c>
      <c r="K209" s="71">
        <f t="shared" si="54"/>
        <v>3.6463618798862245</v>
      </c>
      <c r="L209" s="17">
        <f t="shared" si="55"/>
        <v>0.81065315058510645</v>
      </c>
      <c r="M209" s="133">
        <f t="shared" si="48"/>
        <v>2.0643321265681678</v>
      </c>
      <c r="N209" s="87"/>
      <c r="O209" s="113">
        <f t="shared" si="56"/>
        <v>0.32153491550007418</v>
      </c>
      <c r="P209" s="70">
        <f t="shared" si="57"/>
        <v>0.1072246670212766</v>
      </c>
      <c r="Q209" s="82">
        <f t="shared" si="58"/>
        <v>2.4309079199241501</v>
      </c>
      <c r="R209" s="35">
        <f t="shared" si="59"/>
        <v>0.81065315058510645</v>
      </c>
      <c r="S209" s="71">
        <f t="shared" si="49"/>
        <v>1.3762214177121121</v>
      </c>
      <c r="T209" s="17"/>
      <c r="U209" s="15"/>
      <c r="V209" s="15"/>
      <c r="W209" s="15"/>
      <c r="X209" s="15"/>
      <c r="Y209" s="15"/>
    </row>
    <row r="210" spans="2:25" x14ac:dyDescent="0.35">
      <c r="B210" s="9" t="s">
        <v>68</v>
      </c>
      <c r="C210" s="152"/>
      <c r="D210" s="88"/>
      <c r="E210" s="147"/>
      <c r="F210" s="75"/>
      <c r="G210" s="129"/>
      <c r="H210" s="75"/>
      <c r="I210" s="113"/>
      <c r="J210" s="35"/>
      <c r="K210" s="71"/>
      <c r="L210" s="17"/>
      <c r="M210" s="133"/>
      <c r="N210" s="87"/>
      <c r="O210" s="113"/>
      <c r="P210" s="70"/>
      <c r="Q210" s="82"/>
      <c r="R210" s="35"/>
      <c r="S210" s="71"/>
      <c r="T210" s="17"/>
      <c r="U210" s="15"/>
      <c r="V210" s="15"/>
      <c r="W210" s="15"/>
      <c r="X210" s="15"/>
      <c r="Y210" s="15"/>
    </row>
    <row r="211" spans="2:25" x14ac:dyDescent="0.35">
      <c r="B211" s="9" t="s">
        <v>69</v>
      </c>
      <c r="C211" s="152">
        <v>7.4982250939708311E-2</v>
      </c>
      <c r="D211" s="88">
        <f t="shared" si="50"/>
        <v>3.7491125469854162E-5</v>
      </c>
      <c r="E211" s="147">
        <v>0.36884306919260257</v>
      </c>
      <c r="F211" s="75">
        <f t="shared" si="51"/>
        <v>1.844215345963013E-4</v>
      </c>
      <c r="G211" s="129"/>
      <c r="H211" s="75"/>
      <c r="I211" s="113">
        <f t="shared" si="52"/>
        <v>0.33727423534624412</v>
      </c>
      <c r="J211" s="35">
        <f t="shared" si="53"/>
        <v>7.4982250939708325E-2</v>
      </c>
      <c r="K211" s="71">
        <f t="shared" si="54"/>
        <v>1.6590761488972279</v>
      </c>
      <c r="L211" s="17">
        <f t="shared" si="55"/>
        <v>0.36884306919260257</v>
      </c>
      <c r="M211" s="133">
        <f t="shared" si="48"/>
        <v>0.998175192121736</v>
      </c>
      <c r="N211" s="87"/>
      <c r="O211" s="113">
        <f t="shared" si="56"/>
        <v>0.22484949023082942</v>
      </c>
      <c r="P211" s="70">
        <f t="shared" si="57"/>
        <v>7.4982250939708325E-2</v>
      </c>
      <c r="Q211" s="82">
        <f t="shared" si="58"/>
        <v>1.1060507659314855</v>
      </c>
      <c r="R211" s="35">
        <f t="shared" si="59"/>
        <v>0.36884306919260257</v>
      </c>
      <c r="S211" s="71">
        <f t="shared" si="49"/>
        <v>0.66545012808115744</v>
      </c>
      <c r="T211" s="17"/>
      <c r="U211" s="15"/>
      <c r="V211" s="15"/>
      <c r="W211" s="15"/>
      <c r="X211" s="15"/>
      <c r="Y211" s="15"/>
    </row>
    <row r="212" spans="2:25" x14ac:dyDescent="0.35">
      <c r="B212" s="9" t="s">
        <v>70</v>
      </c>
      <c r="C212" s="152"/>
      <c r="D212" s="88"/>
      <c r="E212" s="147"/>
      <c r="F212" s="75"/>
      <c r="G212" s="129"/>
      <c r="H212" s="75"/>
      <c r="I212" s="113"/>
      <c r="J212" s="35"/>
      <c r="K212" s="71"/>
      <c r="L212" s="17"/>
      <c r="M212" s="133"/>
      <c r="N212" s="87"/>
      <c r="O212" s="113"/>
      <c r="P212" s="70"/>
      <c r="Q212" s="82"/>
      <c r="R212" s="35"/>
      <c r="S212" s="71"/>
      <c r="T212" s="17"/>
      <c r="U212" s="15"/>
      <c r="V212" s="15"/>
      <c r="W212" s="15"/>
      <c r="X212" s="15"/>
      <c r="Y212" s="15"/>
    </row>
    <row r="213" spans="2:25" x14ac:dyDescent="0.35">
      <c r="B213" s="9" t="s">
        <v>71</v>
      </c>
      <c r="C213" s="152">
        <v>2.28803442E-2</v>
      </c>
      <c r="D213" s="88">
        <f t="shared" si="50"/>
        <v>1.1440172100000001E-5</v>
      </c>
      <c r="E213" s="147">
        <v>0.30828097825714285</v>
      </c>
      <c r="F213" s="75">
        <f t="shared" si="51"/>
        <v>1.5414048912857142E-4</v>
      </c>
      <c r="G213" s="129"/>
      <c r="H213" s="75"/>
      <c r="I213" s="113">
        <f t="shared" si="52"/>
        <v>0.1029170303345376</v>
      </c>
      <c r="J213" s="35">
        <f t="shared" si="53"/>
        <v>2.2880344200000003E-2</v>
      </c>
      <c r="K213" s="71">
        <f t="shared" si="54"/>
        <v>1.3866645760884704</v>
      </c>
      <c r="L213" s="17">
        <f t="shared" si="55"/>
        <v>0.30828097825714279</v>
      </c>
      <c r="M213" s="133">
        <f t="shared" si="48"/>
        <v>0.74479080321150404</v>
      </c>
      <c r="N213" s="87"/>
      <c r="O213" s="113">
        <f t="shared" si="56"/>
        <v>6.8611353556358404E-2</v>
      </c>
      <c r="P213" s="70">
        <f t="shared" si="57"/>
        <v>2.2880344200000003E-2</v>
      </c>
      <c r="Q213" s="82">
        <f t="shared" si="58"/>
        <v>0.92444305072564703</v>
      </c>
      <c r="R213" s="35">
        <f t="shared" si="59"/>
        <v>0.30828097825714285</v>
      </c>
      <c r="S213" s="71">
        <f t="shared" si="49"/>
        <v>0.49652720214100271</v>
      </c>
      <c r="T213" s="17"/>
    </row>
    <row r="214" spans="2:25" x14ac:dyDescent="0.35">
      <c r="B214" s="9" t="s">
        <v>72</v>
      </c>
      <c r="C214" s="152">
        <v>0.10981863520467837</v>
      </c>
      <c r="D214" s="88">
        <f t="shared" si="50"/>
        <v>5.4909317602339182E-5</v>
      </c>
      <c r="E214" s="147">
        <v>1.4128828745029236</v>
      </c>
      <c r="F214" s="75">
        <f t="shared" si="51"/>
        <v>7.0644143725146185E-4</v>
      </c>
      <c r="G214" s="129"/>
      <c r="H214" s="75"/>
      <c r="I214" s="113">
        <f t="shared" si="52"/>
        <v>0.49397018295980882</v>
      </c>
      <c r="J214" s="35">
        <f t="shared" si="53"/>
        <v>0.10981863520467837</v>
      </c>
      <c r="K214" s="71">
        <f t="shared" si="54"/>
        <v>6.3552238717792573</v>
      </c>
      <c r="L214" s="17">
        <f t="shared" si="55"/>
        <v>1.4128828745029236</v>
      </c>
      <c r="M214" s="133">
        <f t="shared" si="48"/>
        <v>3.4245970273695332</v>
      </c>
      <c r="N214" s="87"/>
      <c r="O214" s="113">
        <f t="shared" si="56"/>
        <v>0.32931345530653922</v>
      </c>
      <c r="P214" s="70">
        <f t="shared" si="57"/>
        <v>0.10981863520467834</v>
      </c>
      <c r="Q214" s="82">
        <f t="shared" si="58"/>
        <v>4.2368159145195046</v>
      </c>
      <c r="R214" s="35">
        <f t="shared" si="59"/>
        <v>1.4128828745029234</v>
      </c>
      <c r="S214" s="71">
        <f t="shared" si="49"/>
        <v>2.2830646849130218</v>
      </c>
      <c r="T214" s="17"/>
    </row>
    <row r="215" spans="2:25" x14ac:dyDescent="0.35">
      <c r="B215" s="9" t="s">
        <v>73</v>
      </c>
      <c r="C215" s="152">
        <v>4.7867229492063484E-2</v>
      </c>
      <c r="D215" s="88">
        <f t="shared" si="50"/>
        <v>2.3933614746031745E-5</v>
      </c>
      <c r="E215" s="147">
        <v>0.48104310679365075</v>
      </c>
      <c r="F215" s="75">
        <f t="shared" si="51"/>
        <v>2.4052155339682538E-4</v>
      </c>
      <c r="G215" s="129"/>
      <c r="H215" s="75"/>
      <c r="I215" s="113">
        <f t="shared" si="52"/>
        <v>0.21530939686060188</v>
      </c>
      <c r="J215" s="35">
        <f t="shared" si="53"/>
        <v>4.7867229492063484E-2</v>
      </c>
      <c r="K215" s="71">
        <f t="shared" si="54"/>
        <v>2.1637580091169415</v>
      </c>
      <c r="L215" s="17">
        <f t="shared" si="55"/>
        <v>0.4810431067936507</v>
      </c>
      <c r="M215" s="133">
        <f t="shared" si="48"/>
        <v>1.1895337029887716</v>
      </c>
      <c r="N215" s="87"/>
      <c r="O215" s="113">
        <f t="shared" si="56"/>
        <v>0.14353959790706794</v>
      </c>
      <c r="P215" s="70">
        <f t="shared" si="57"/>
        <v>4.7867229492063491E-2</v>
      </c>
      <c r="Q215" s="82">
        <f t="shared" si="58"/>
        <v>1.4425053394112946</v>
      </c>
      <c r="R215" s="35">
        <f t="shared" si="59"/>
        <v>0.4810431067936507</v>
      </c>
      <c r="S215" s="71">
        <f t="shared" si="49"/>
        <v>0.79302246865918125</v>
      </c>
      <c r="T215" s="17"/>
    </row>
    <row r="216" spans="2:25" x14ac:dyDescent="0.35">
      <c r="B216" s="9" t="s">
        <v>74</v>
      </c>
      <c r="C216" s="152"/>
      <c r="D216" s="88"/>
      <c r="E216" s="147"/>
      <c r="F216" s="75"/>
      <c r="G216" s="129"/>
      <c r="H216" s="75"/>
      <c r="I216" s="113"/>
      <c r="J216" s="35"/>
      <c r="K216" s="71"/>
      <c r="L216" s="17"/>
      <c r="M216" s="133"/>
      <c r="N216" s="87"/>
      <c r="O216" s="113"/>
      <c r="P216" s="70"/>
      <c r="Q216" s="82"/>
      <c r="R216" s="35"/>
      <c r="S216" s="71"/>
      <c r="T216" s="17"/>
    </row>
    <row r="217" spans="2:25" x14ac:dyDescent="0.35">
      <c r="B217" s="9" t="s">
        <v>75</v>
      </c>
      <c r="C217" s="152">
        <v>1.4857822154458598E-2</v>
      </c>
      <c r="D217" s="88">
        <f t="shared" si="50"/>
        <v>7.428911077229299E-6</v>
      </c>
      <c r="E217" s="147">
        <v>0.16605993556592358</v>
      </c>
      <c r="F217" s="75">
        <f t="shared" si="51"/>
        <v>8.3029967782961796E-5</v>
      </c>
      <c r="G217" s="129"/>
      <c r="H217" s="75"/>
      <c r="I217" s="113">
        <f t="shared" si="52"/>
        <v>6.6831290648834737E-2</v>
      </c>
      <c r="J217" s="35">
        <f t="shared" si="53"/>
        <v>1.4857822154458597E-2</v>
      </c>
      <c r="K217" s="71">
        <f t="shared" si="54"/>
        <v>0.74694660519965062</v>
      </c>
      <c r="L217" s="17">
        <f t="shared" si="55"/>
        <v>0.16605993556592358</v>
      </c>
      <c r="M217" s="133">
        <f t="shared" si="48"/>
        <v>0.40688894792424268</v>
      </c>
      <c r="N217" s="87"/>
      <c r="O217" s="113">
        <f t="shared" si="56"/>
        <v>4.455419376588983E-2</v>
      </c>
      <c r="P217" s="70">
        <f t="shared" si="57"/>
        <v>1.4857822154458597E-2</v>
      </c>
      <c r="Q217" s="82">
        <f t="shared" si="58"/>
        <v>0.49796440346643384</v>
      </c>
      <c r="R217" s="35">
        <f t="shared" si="59"/>
        <v>0.16605993556592361</v>
      </c>
      <c r="S217" s="71">
        <f t="shared" si="49"/>
        <v>0.27125929861616183</v>
      </c>
      <c r="T217" s="17"/>
    </row>
    <row r="218" spans="2:25" x14ac:dyDescent="0.35">
      <c r="B218" s="9" t="s">
        <v>76</v>
      </c>
      <c r="C218" s="152">
        <v>7.8857807666666654E-2</v>
      </c>
      <c r="D218" s="88">
        <f t="shared" si="50"/>
        <v>3.9428903833333334E-5</v>
      </c>
      <c r="E218" s="147">
        <v>0.50362220166666671</v>
      </c>
      <c r="F218" s="75">
        <f t="shared" si="51"/>
        <v>2.5181110083333339E-4</v>
      </c>
      <c r="G218" s="129"/>
      <c r="H218" s="75"/>
      <c r="I218" s="113">
        <f t="shared" si="52"/>
        <v>0.35470669989944753</v>
      </c>
      <c r="J218" s="35">
        <f t="shared" si="53"/>
        <v>7.8857807666666668E-2</v>
      </c>
      <c r="K218" s="71">
        <f t="shared" si="54"/>
        <v>2.26532000362455</v>
      </c>
      <c r="L218" s="17">
        <f t="shared" si="55"/>
        <v>0.50362220166666671</v>
      </c>
      <c r="M218" s="133">
        <f t="shared" si="48"/>
        <v>1.3100133517619987</v>
      </c>
      <c r="N218" s="87"/>
      <c r="O218" s="113">
        <f t="shared" si="56"/>
        <v>0.23647113326629837</v>
      </c>
      <c r="P218" s="70">
        <f t="shared" si="57"/>
        <v>7.8857807666666668E-2</v>
      </c>
      <c r="Q218" s="82">
        <f t="shared" si="58"/>
        <v>1.5102133357497001</v>
      </c>
      <c r="R218" s="35">
        <f t="shared" si="59"/>
        <v>0.50362220166666671</v>
      </c>
      <c r="S218" s="71">
        <f t="shared" si="49"/>
        <v>0.87334223450799919</v>
      </c>
      <c r="T218" s="17"/>
    </row>
    <row r="219" spans="2:25" x14ac:dyDescent="0.35">
      <c r="B219" s="9" t="s">
        <v>77</v>
      </c>
      <c r="C219" s="152"/>
      <c r="D219" s="88"/>
      <c r="E219" s="147"/>
      <c r="F219" s="75"/>
      <c r="G219" s="129"/>
      <c r="H219" s="75"/>
      <c r="I219" s="113"/>
      <c r="J219" s="35"/>
      <c r="K219" s="71"/>
      <c r="L219" s="17"/>
      <c r="M219" s="133"/>
      <c r="N219" s="87"/>
      <c r="O219" s="113"/>
      <c r="P219" s="70"/>
      <c r="Q219" s="82"/>
      <c r="R219" s="35"/>
      <c r="S219" s="71"/>
      <c r="T219" s="17"/>
    </row>
    <row r="220" spans="2:25" x14ac:dyDescent="0.35">
      <c r="B220" s="9" t="s">
        <v>78</v>
      </c>
      <c r="C220" s="152">
        <v>6.1269900999999995E-2</v>
      </c>
      <c r="D220" s="88">
        <f t="shared" si="50"/>
        <v>3.0634950500000002E-5</v>
      </c>
      <c r="E220" s="147">
        <v>0.68525592833333338</v>
      </c>
      <c r="F220" s="75">
        <f t="shared" si="51"/>
        <v>3.4262796416666672E-4</v>
      </c>
      <c r="G220" s="129"/>
      <c r="H220" s="75"/>
      <c r="I220" s="113">
        <f t="shared" si="52"/>
        <v>0.27559534090449195</v>
      </c>
      <c r="J220" s="35">
        <f t="shared" si="53"/>
        <v>6.1269901000000002E-2</v>
      </c>
      <c r="K220" s="71">
        <f t="shared" si="54"/>
        <v>3.0823183666617826</v>
      </c>
      <c r="L220" s="17">
        <f t="shared" si="55"/>
        <v>0.68525592833333338</v>
      </c>
      <c r="M220" s="133">
        <f t="shared" si="48"/>
        <v>1.6789568537831372</v>
      </c>
      <c r="N220" s="87"/>
      <c r="O220" s="113">
        <f t="shared" si="56"/>
        <v>0.18373022726966132</v>
      </c>
      <c r="P220" s="70">
        <f t="shared" si="57"/>
        <v>6.1269900999999995E-2</v>
      </c>
      <c r="Q220" s="82">
        <f t="shared" si="58"/>
        <v>2.0548789111078554</v>
      </c>
      <c r="R220" s="35">
        <f t="shared" si="59"/>
        <v>0.68525592833333338</v>
      </c>
      <c r="S220" s="71">
        <f t="shared" si="49"/>
        <v>1.1193045691887584</v>
      </c>
      <c r="T220" s="17"/>
    </row>
    <row r="221" spans="2:25" x14ac:dyDescent="0.35">
      <c r="B221" s="9" t="s">
        <v>79</v>
      </c>
      <c r="C221" s="152">
        <v>3.3022855210526315E-2</v>
      </c>
      <c r="D221" s="88">
        <f t="shared" si="50"/>
        <v>1.6511427605263161E-5</v>
      </c>
      <c r="E221" s="147">
        <v>0.2286101380131578</v>
      </c>
      <c r="F221" s="75">
        <f t="shared" si="51"/>
        <v>1.143050690065789E-4</v>
      </c>
      <c r="G221" s="129"/>
      <c r="H221" s="75"/>
      <c r="I221" s="113">
        <f t="shared" si="52"/>
        <v>0.1485385954742228</v>
      </c>
      <c r="J221" s="35">
        <f t="shared" si="53"/>
        <v>3.3022855210526315E-2</v>
      </c>
      <c r="K221" s="71">
        <f t="shared" si="54"/>
        <v>1.0283008115185166</v>
      </c>
      <c r="L221" s="17">
        <f t="shared" si="55"/>
        <v>0.22861013801315777</v>
      </c>
      <c r="M221" s="133">
        <f t="shared" si="48"/>
        <v>0.58841970349636974</v>
      </c>
      <c r="N221" s="87"/>
      <c r="O221" s="113">
        <f t="shared" si="56"/>
        <v>9.9025730316148558E-2</v>
      </c>
      <c r="P221" s="70">
        <f t="shared" si="57"/>
        <v>3.3022855210526322E-2</v>
      </c>
      <c r="Q221" s="82">
        <f t="shared" si="58"/>
        <v>0.68553387434567792</v>
      </c>
      <c r="R221" s="35">
        <f t="shared" si="59"/>
        <v>0.22861013801315783</v>
      </c>
      <c r="S221" s="71">
        <f t="shared" si="49"/>
        <v>0.39227980233091325</v>
      </c>
      <c r="T221" s="17"/>
    </row>
    <row r="222" spans="2:25" x14ac:dyDescent="0.35">
      <c r="B222" s="9" t="s">
        <v>80</v>
      </c>
      <c r="C222" s="152">
        <v>5.6161897287356329E-2</v>
      </c>
      <c r="D222" s="88">
        <f t="shared" si="50"/>
        <v>2.8080948643678167E-5</v>
      </c>
      <c r="E222" s="147">
        <v>0.40714334731034485</v>
      </c>
      <c r="F222" s="75">
        <f t="shared" si="51"/>
        <v>2.0357167365517244E-4</v>
      </c>
      <c r="G222" s="129"/>
      <c r="H222" s="75"/>
      <c r="I222" s="113">
        <f t="shared" si="52"/>
        <v>0.25261926290287345</v>
      </c>
      <c r="J222" s="35">
        <f t="shared" si="53"/>
        <v>5.6161897287356329E-2</v>
      </c>
      <c r="K222" s="71">
        <f t="shared" si="54"/>
        <v>1.8313528791076463</v>
      </c>
      <c r="L222" s="17">
        <f t="shared" si="55"/>
        <v>0.40714334731034491</v>
      </c>
      <c r="M222" s="133">
        <f t="shared" si="48"/>
        <v>1.04198607100526</v>
      </c>
      <c r="N222" s="87"/>
      <c r="O222" s="113">
        <f t="shared" si="56"/>
        <v>0.16841284193524897</v>
      </c>
      <c r="P222" s="70">
        <f t="shared" si="57"/>
        <v>5.6161897287356315E-2</v>
      </c>
      <c r="Q222" s="82">
        <f t="shared" si="58"/>
        <v>1.2209019194050976</v>
      </c>
      <c r="R222" s="35">
        <f t="shared" si="59"/>
        <v>0.40714334731034485</v>
      </c>
      <c r="S222" s="71">
        <f t="shared" si="49"/>
        <v>0.69465738067017324</v>
      </c>
      <c r="T222" s="17"/>
    </row>
    <row r="223" spans="2:25" x14ac:dyDescent="0.35">
      <c r="B223" s="9" t="s">
        <v>81</v>
      </c>
      <c r="C223" s="152">
        <v>6.5215580767123291E-2</v>
      </c>
      <c r="D223" s="88">
        <f t="shared" si="50"/>
        <v>3.2607790383561647E-5</v>
      </c>
      <c r="E223" s="147">
        <v>0.43837077293150689</v>
      </c>
      <c r="F223" s="75">
        <f t="shared" si="51"/>
        <v>2.1918538646575347E-4</v>
      </c>
      <c r="G223" s="129"/>
      <c r="H223" s="75"/>
      <c r="I223" s="113">
        <f t="shared" si="52"/>
        <v>0.29334322269918101</v>
      </c>
      <c r="J223" s="35">
        <f t="shared" si="53"/>
        <v>6.5215580767123291E-2</v>
      </c>
      <c r="K223" s="71">
        <f t="shared" si="54"/>
        <v>1.9718155348190343</v>
      </c>
      <c r="L223" s="17">
        <f t="shared" si="55"/>
        <v>0.43837077293150689</v>
      </c>
      <c r="M223" s="133">
        <f t="shared" si="48"/>
        <v>1.1325793787591076</v>
      </c>
      <c r="N223" s="87"/>
      <c r="O223" s="113">
        <f t="shared" si="56"/>
        <v>0.19556214846612069</v>
      </c>
      <c r="P223" s="70">
        <f t="shared" si="57"/>
        <v>6.5215580767123291E-2</v>
      </c>
      <c r="Q223" s="82">
        <f t="shared" si="58"/>
        <v>1.3145436898793563</v>
      </c>
      <c r="R223" s="35">
        <f t="shared" si="59"/>
        <v>0.43837077293150689</v>
      </c>
      <c r="S223" s="71">
        <f t="shared" si="49"/>
        <v>0.75505291917273853</v>
      </c>
      <c r="T223" s="17"/>
    </row>
    <row r="224" spans="2:25" ht="15" thickBot="1" x14ac:dyDescent="0.4">
      <c r="B224" s="46" t="s">
        <v>82</v>
      </c>
      <c r="C224" s="151">
        <v>4.1619387766116935E-2</v>
      </c>
      <c r="D224" s="115">
        <f t="shared" si="50"/>
        <v>2.0809693883058471E-5</v>
      </c>
      <c r="E224" s="148">
        <v>0.2812546098650674</v>
      </c>
      <c r="F224" s="72">
        <f t="shared" si="51"/>
        <v>1.406273049325337E-4</v>
      </c>
      <c r="G224" s="150"/>
      <c r="H224" s="72"/>
      <c r="I224" s="69">
        <f t="shared" si="52"/>
        <v>0.18720626559587944</v>
      </c>
      <c r="J224" s="57">
        <f t="shared" si="53"/>
        <v>4.1619387766116941E-2</v>
      </c>
      <c r="K224" s="114">
        <f t="shared" si="54"/>
        <v>1.2650985038595564</v>
      </c>
      <c r="L224" s="16">
        <f t="shared" si="55"/>
        <v>0.2812546098650674</v>
      </c>
      <c r="M224" s="134">
        <f t="shared" si="48"/>
        <v>0.72615238472771793</v>
      </c>
      <c r="N224" s="73"/>
      <c r="O224" s="69">
        <f t="shared" si="56"/>
        <v>0.12480417706391964</v>
      </c>
      <c r="P224" s="54">
        <f t="shared" si="57"/>
        <v>4.1619387766116935E-2</v>
      </c>
      <c r="Q224" s="42">
        <f t="shared" si="58"/>
        <v>0.84339900257303768</v>
      </c>
      <c r="R224" s="57">
        <f t="shared" si="59"/>
        <v>0.2812546098650674</v>
      </c>
      <c r="S224" s="114">
        <f t="shared" si="49"/>
        <v>0.48410158981847867</v>
      </c>
      <c r="T224" s="16"/>
    </row>
  </sheetData>
  <pageMargins left="0.25" right="0.25" top="0.75" bottom="0.75" header="0.3" footer="0.3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B1:AD224"/>
  <sheetViews>
    <sheetView topLeftCell="B224" zoomScaleNormal="100" workbookViewId="0">
      <selection activeCell="K6" sqref="K6"/>
    </sheetView>
  </sheetViews>
  <sheetFormatPr baseColWidth="10" defaultColWidth="11.453125" defaultRowHeight="14.5" x14ac:dyDescent="0.35"/>
  <cols>
    <col min="4" max="4" width="12" bestFit="1" customWidth="1"/>
    <col min="22" max="22" width="20.54296875" customWidth="1"/>
    <col min="23" max="23" width="14.54296875" customWidth="1"/>
  </cols>
  <sheetData>
    <row r="1" spans="2:30" ht="19" thickBot="1" x14ac:dyDescent="0.5">
      <c r="B1" s="424" t="s">
        <v>150</v>
      </c>
    </row>
    <row r="2" spans="2:30" x14ac:dyDescent="0.35">
      <c r="B2" s="98"/>
      <c r="C2" s="97" t="s">
        <v>0</v>
      </c>
      <c r="D2" s="97" t="s">
        <v>1</v>
      </c>
      <c r="E2" s="97" t="s">
        <v>2</v>
      </c>
      <c r="F2" s="97" t="s">
        <v>1</v>
      </c>
      <c r="G2" s="96" t="s">
        <v>3</v>
      </c>
      <c r="H2" s="58" t="s">
        <v>152</v>
      </c>
      <c r="I2" s="97" t="s">
        <v>1</v>
      </c>
      <c r="J2" s="223" t="s">
        <v>3</v>
      </c>
      <c r="L2" t="s">
        <v>109</v>
      </c>
      <c r="P2" t="s">
        <v>5</v>
      </c>
      <c r="V2" s="22"/>
      <c r="W2" s="21"/>
    </row>
    <row r="3" spans="2:30" x14ac:dyDescent="0.35">
      <c r="B3" s="37" t="s">
        <v>6</v>
      </c>
      <c r="C3" s="22">
        <v>0.01</v>
      </c>
      <c r="D3" s="22">
        <v>505.2</v>
      </c>
      <c r="E3" s="22" t="s">
        <v>7</v>
      </c>
      <c r="F3" s="36">
        <v>298</v>
      </c>
      <c r="G3" s="2">
        <v>0.45</v>
      </c>
      <c r="H3" t="s">
        <v>8</v>
      </c>
      <c r="I3" s="22">
        <v>214.2</v>
      </c>
      <c r="J3" s="8">
        <v>0.09</v>
      </c>
      <c r="L3" s="20" t="s">
        <v>110</v>
      </c>
      <c r="N3" s="23">
        <f>(F8*G8)/D8</f>
        <v>0.19146625766871167</v>
      </c>
      <c r="V3" s="5"/>
      <c r="W3" s="6"/>
      <c r="X3" s="6"/>
      <c r="Y3" s="6"/>
      <c r="Z3" s="6"/>
      <c r="AA3" s="6"/>
      <c r="AB3" s="6"/>
      <c r="AC3" s="6"/>
      <c r="AD3" s="6"/>
    </row>
    <row r="4" spans="2:30" x14ac:dyDescent="0.35">
      <c r="B4" s="37" t="s">
        <v>12</v>
      </c>
      <c r="C4" s="22">
        <v>0.01</v>
      </c>
      <c r="D4" s="22">
        <v>434.3</v>
      </c>
      <c r="E4" s="22" t="s">
        <v>13</v>
      </c>
      <c r="F4" s="36">
        <v>208.06</v>
      </c>
      <c r="G4" s="2">
        <v>0.36</v>
      </c>
      <c r="H4" t="s">
        <v>14</v>
      </c>
      <c r="I4" s="2">
        <v>232.21</v>
      </c>
      <c r="J4" s="8">
        <v>0.47</v>
      </c>
      <c r="N4" s="24"/>
      <c r="O4" t="s">
        <v>91</v>
      </c>
      <c r="R4" s="23">
        <f>(E12*N3)/0.02</f>
        <v>9.5733128834355835E-2</v>
      </c>
      <c r="S4" t="s">
        <v>92</v>
      </c>
      <c r="T4" t="s">
        <v>111</v>
      </c>
      <c r="W4" s="22"/>
      <c r="X4" s="22"/>
      <c r="Y4" s="22"/>
      <c r="Z4" s="22"/>
      <c r="AA4" s="22"/>
      <c r="AB4" s="22"/>
      <c r="AC4" s="22"/>
      <c r="AD4" s="22"/>
    </row>
    <row r="5" spans="2:30" x14ac:dyDescent="0.35">
      <c r="B5" s="37" t="s">
        <v>16</v>
      </c>
      <c r="C5" s="22">
        <v>5.0000000000000001E-3</v>
      </c>
      <c r="D5" s="22">
        <v>416.3</v>
      </c>
      <c r="E5" s="22" t="s">
        <v>13</v>
      </c>
      <c r="F5" s="36">
        <v>208.06</v>
      </c>
      <c r="G5" s="2">
        <v>0.36</v>
      </c>
      <c r="H5" t="s">
        <v>8</v>
      </c>
      <c r="I5" s="22">
        <v>214.2</v>
      </c>
      <c r="J5" s="8">
        <v>0.09</v>
      </c>
      <c r="N5" s="24"/>
      <c r="O5" t="s">
        <v>112</v>
      </c>
      <c r="R5" s="23">
        <f>(E12*N3)/0.03</f>
        <v>6.3822085889570557E-2</v>
      </c>
      <c r="S5" t="s">
        <v>92</v>
      </c>
      <c r="T5" t="s">
        <v>113</v>
      </c>
      <c r="W5" s="22"/>
      <c r="X5" s="22"/>
      <c r="Y5" s="22"/>
      <c r="Z5" s="22"/>
      <c r="AA5" s="22"/>
      <c r="AB5" s="22"/>
      <c r="AC5" s="22"/>
      <c r="AD5" s="22"/>
    </row>
    <row r="6" spans="2:30" x14ac:dyDescent="0.35">
      <c r="B6" s="37" t="s">
        <v>96</v>
      </c>
      <c r="C6" s="22">
        <v>2.5000000000000001E-3</v>
      </c>
      <c r="D6" s="22">
        <v>449.9</v>
      </c>
      <c r="E6" s="22" t="s">
        <v>19</v>
      </c>
      <c r="F6" s="36">
        <v>242.6</v>
      </c>
      <c r="G6" s="2">
        <v>0.21</v>
      </c>
      <c r="H6" t="s">
        <v>8</v>
      </c>
      <c r="I6" s="22">
        <v>214.2</v>
      </c>
      <c r="J6" s="8">
        <v>0.09</v>
      </c>
      <c r="W6" s="22"/>
      <c r="X6" s="22"/>
      <c r="Y6" s="22"/>
      <c r="Z6" s="22"/>
      <c r="AA6" s="22"/>
      <c r="AB6" s="22"/>
      <c r="AC6" s="22"/>
      <c r="AD6" s="22"/>
    </row>
    <row r="7" spans="2:30" x14ac:dyDescent="0.35">
      <c r="B7" s="37" t="s">
        <v>20</v>
      </c>
      <c r="C7" s="22">
        <v>1.4999999999999999E-2</v>
      </c>
      <c r="D7" s="22">
        <v>422.9</v>
      </c>
      <c r="E7" s="22" t="s">
        <v>19</v>
      </c>
      <c r="F7" s="22">
        <v>242.6</v>
      </c>
      <c r="G7" s="2">
        <v>0.21</v>
      </c>
      <c r="I7" s="155"/>
      <c r="J7" s="8"/>
      <c r="L7" s="6" t="s">
        <v>21</v>
      </c>
      <c r="M7" t="s">
        <v>114</v>
      </c>
      <c r="S7" s="157">
        <v>1.3230349699297999E-3</v>
      </c>
      <c r="T7" t="s">
        <v>115</v>
      </c>
      <c r="U7" t="s">
        <v>24</v>
      </c>
      <c r="W7" s="22"/>
      <c r="X7" s="22"/>
      <c r="Y7" s="22"/>
      <c r="Z7" s="22"/>
      <c r="AA7" s="22"/>
      <c r="AB7" s="22"/>
      <c r="AC7" s="22"/>
      <c r="AD7" s="22"/>
    </row>
    <row r="8" spans="2:30" x14ac:dyDescent="0.35">
      <c r="B8" s="120" t="s">
        <v>25</v>
      </c>
      <c r="C8" s="94">
        <v>0.05</v>
      </c>
      <c r="D8" s="94">
        <v>391.2</v>
      </c>
      <c r="E8" s="94" t="s">
        <v>13</v>
      </c>
      <c r="F8" s="93">
        <v>208.06</v>
      </c>
      <c r="G8" s="92">
        <v>0.36</v>
      </c>
      <c r="H8" t="s">
        <v>8</v>
      </c>
      <c r="I8" s="22">
        <v>214.2</v>
      </c>
      <c r="J8" s="8">
        <v>0.09</v>
      </c>
      <c r="S8" s="157">
        <v>8.8202331328653333E-4</v>
      </c>
      <c r="T8" t="s">
        <v>116</v>
      </c>
      <c r="U8" t="s">
        <v>27</v>
      </c>
      <c r="W8" s="22"/>
      <c r="X8" s="22"/>
      <c r="Y8" s="22"/>
      <c r="Z8" s="22"/>
      <c r="AA8" s="22"/>
      <c r="AB8" s="22"/>
      <c r="AC8" s="22"/>
      <c r="AD8" s="22"/>
    </row>
    <row r="9" spans="2:30" ht="15" thickBot="1" x14ac:dyDescent="0.4">
      <c r="B9" s="117" t="s">
        <v>28</v>
      </c>
      <c r="C9" s="41"/>
      <c r="D9" s="41"/>
      <c r="E9" s="41"/>
      <c r="F9" s="41"/>
      <c r="G9" s="84"/>
      <c r="H9" s="100"/>
      <c r="I9" s="100"/>
      <c r="J9" s="99"/>
      <c r="W9" s="22"/>
      <c r="X9" s="22"/>
      <c r="Y9" s="22"/>
      <c r="Z9" s="22"/>
      <c r="AA9" s="22"/>
      <c r="AB9" s="22"/>
      <c r="AC9" s="22"/>
      <c r="AD9" s="22"/>
    </row>
    <row r="10" spans="2:30" x14ac:dyDescent="0.35">
      <c r="D10" s="22"/>
      <c r="E10" s="22"/>
      <c r="F10" s="22"/>
      <c r="G10" s="22"/>
      <c r="H10" s="83"/>
      <c r="L10" s="6" t="s">
        <v>21</v>
      </c>
      <c r="M10" t="s">
        <v>117</v>
      </c>
      <c r="T10" t="s">
        <v>118</v>
      </c>
      <c r="W10" s="22"/>
      <c r="X10" s="22"/>
      <c r="Y10" s="22"/>
      <c r="Z10" s="22"/>
      <c r="AA10" s="22"/>
      <c r="AB10" s="22"/>
      <c r="AC10" s="22"/>
      <c r="AD10" s="22"/>
    </row>
    <row r="11" spans="2:30" x14ac:dyDescent="0.35">
      <c r="B11" t="s">
        <v>119</v>
      </c>
      <c r="C11" s="366">
        <v>2020</v>
      </c>
      <c r="W11" s="22"/>
      <c r="X11" s="22"/>
      <c r="Y11" s="22"/>
      <c r="Z11" s="22"/>
      <c r="AA11" s="22"/>
      <c r="AB11" s="22"/>
      <c r="AC11" s="22"/>
      <c r="AD11" s="22"/>
    </row>
    <row r="12" spans="2:30" ht="15" thickBot="1" x14ac:dyDescent="0.4">
      <c r="B12" s="5" t="s">
        <v>120</v>
      </c>
      <c r="D12" s="40" t="s">
        <v>0</v>
      </c>
      <c r="E12" s="39">
        <v>0.01</v>
      </c>
      <c r="F12" s="5" t="s">
        <v>121</v>
      </c>
      <c r="I12" s="5" t="s">
        <v>122</v>
      </c>
      <c r="W12" s="22"/>
      <c r="X12" s="22"/>
      <c r="Y12" s="22"/>
      <c r="Z12" s="22"/>
      <c r="AA12" s="22"/>
      <c r="AB12" s="22"/>
      <c r="AC12" s="22"/>
      <c r="AD12" s="22"/>
    </row>
    <row r="13" spans="2:30" x14ac:dyDescent="0.35">
      <c r="B13" s="118"/>
      <c r="C13" s="81"/>
      <c r="D13" s="80"/>
      <c r="E13" s="80"/>
      <c r="F13" s="80"/>
      <c r="G13" s="80"/>
      <c r="H13" s="79"/>
      <c r="I13" s="98" t="s">
        <v>33</v>
      </c>
      <c r="J13" s="58"/>
      <c r="K13" s="12">
        <f>$R$4*1000</f>
        <v>95.733128834355838</v>
      </c>
      <c r="L13" s="38" t="s">
        <v>34</v>
      </c>
      <c r="M13" s="58"/>
      <c r="N13" s="80"/>
      <c r="O13" s="98" t="s">
        <v>35</v>
      </c>
      <c r="P13" s="58"/>
      <c r="Q13" s="12">
        <f>$R$5*1000</f>
        <v>63.822085889570559</v>
      </c>
      <c r="R13" s="38" t="s">
        <v>34</v>
      </c>
      <c r="S13" s="58"/>
      <c r="T13" s="95"/>
      <c r="W13" s="22"/>
      <c r="X13" s="22"/>
      <c r="Y13" s="22"/>
      <c r="Z13" s="22"/>
      <c r="AA13" s="22"/>
      <c r="AB13" s="22"/>
      <c r="AC13" s="22"/>
      <c r="AD13" s="22"/>
    </row>
    <row r="14" spans="2:30" ht="15" thickBot="1" x14ac:dyDescent="0.4">
      <c r="B14" s="37" t="s">
        <v>123</v>
      </c>
      <c r="C14" s="111"/>
      <c r="H14" s="102"/>
      <c r="I14" s="37" t="s">
        <v>37</v>
      </c>
      <c r="J14" s="5"/>
      <c r="K14" s="5"/>
      <c r="L14" s="5"/>
      <c r="M14" s="5"/>
      <c r="O14" s="125" t="s">
        <v>37</v>
      </c>
      <c r="P14" s="126"/>
      <c r="Q14" s="126"/>
      <c r="R14" s="126"/>
      <c r="S14" s="126"/>
      <c r="T14" s="127"/>
      <c r="W14" s="22"/>
      <c r="X14" s="22"/>
      <c r="Y14" s="22"/>
      <c r="Z14" s="22"/>
      <c r="AA14" s="22"/>
      <c r="AB14" s="22"/>
      <c r="AC14" s="22"/>
      <c r="AD14" s="22"/>
    </row>
    <row r="15" spans="2:30" x14ac:dyDescent="0.35">
      <c r="B15" s="78" t="s">
        <v>38</v>
      </c>
      <c r="C15" s="3" t="s">
        <v>39</v>
      </c>
      <c r="D15" s="1"/>
      <c r="E15" s="3" t="s">
        <v>40</v>
      </c>
      <c r="F15" s="1"/>
      <c r="G15" s="3" t="s">
        <v>41</v>
      </c>
      <c r="H15" s="116"/>
      <c r="I15" s="68" t="s">
        <v>39</v>
      </c>
      <c r="J15" s="67"/>
      <c r="K15" s="105" t="s">
        <v>40</v>
      </c>
      <c r="L15" s="66"/>
      <c r="M15" s="89" t="s">
        <v>41</v>
      </c>
      <c r="N15" s="112"/>
      <c r="O15" s="59" t="s">
        <v>39</v>
      </c>
      <c r="P15" s="63"/>
      <c r="Q15" s="64" t="s">
        <v>40</v>
      </c>
      <c r="R15" s="62"/>
      <c r="S15" s="63" t="s">
        <v>41</v>
      </c>
      <c r="T15" s="48"/>
      <c r="W15" s="22"/>
      <c r="X15" s="22"/>
      <c r="Y15" s="22"/>
      <c r="Z15" s="22"/>
      <c r="AA15" s="22"/>
      <c r="AB15" s="22"/>
      <c r="AC15" s="22"/>
      <c r="AD15" s="22"/>
    </row>
    <row r="16" spans="2:30" x14ac:dyDescent="0.35">
      <c r="B16" s="77"/>
      <c r="C16" s="105" t="s">
        <v>42</v>
      </c>
      <c r="D16" s="104" t="s">
        <v>43</v>
      </c>
      <c r="E16" s="105" t="s">
        <v>42</v>
      </c>
      <c r="F16" s="104" t="s">
        <v>43</v>
      </c>
      <c r="G16" s="105" t="s">
        <v>42</v>
      </c>
      <c r="H16" s="76" t="s">
        <v>43</v>
      </c>
      <c r="I16" s="91" t="s">
        <v>44</v>
      </c>
      <c r="J16" s="105" t="s">
        <v>45</v>
      </c>
      <c r="K16" s="105" t="s">
        <v>44</v>
      </c>
      <c r="L16" s="105" t="s">
        <v>45</v>
      </c>
      <c r="M16" s="105" t="s">
        <v>46</v>
      </c>
      <c r="N16" s="3" t="s">
        <v>45</v>
      </c>
      <c r="O16" s="61" t="s">
        <v>44</v>
      </c>
      <c r="P16" s="66" t="s">
        <v>45</v>
      </c>
      <c r="Q16" s="66" t="s">
        <v>44</v>
      </c>
      <c r="R16" s="66" t="s">
        <v>45</v>
      </c>
      <c r="S16" s="66" t="s">
        <v>46</v>
      </c>
      <c r="T16" s="60" t="s">
        <v>45</v>
      </c>
    </row>
    <row r="17" spans="2:22" x14ac:dyDescent="0.35">
      <c r="B17" s="47" t="s">
        <v>47</v>
      </c>
      <c r="C17" s="85">
        <v>2.8990065783379725E-2</v>
      </c>
      <c r="D17" s="122">
        <f t="shared" ref="D17:D52" si="0">C17*$E$12/100</f>
        <v>2.8990065783379725E-6</v>
      </c>
      <c r="E17" s="86">
        <v>0.70634245985490485</v>
      </c>
      <c r="F17" s="31">
        <f t="shared" ref="F17" si="1">E17*$E$12/100</f>
        <v>7.0634245985490483E-5</v>
      </c>
      <c r="G17" s="156">
        <v>1.3820032689195898</v>
      </c>
      <c r="H17" s="135">
        <f t="shared" ref="H17:H52" si="2">G17*$E$12/100</f>
        <v>1.3820032689195898E-4</v>
      </c>
      <c r="I17" s="113">
        <f>(D17*$K$13)/($E$12)</f>
        <v>2.7753097025567421E-2</v>
      </c>
      <c r="J17" s="35">
        <f>(I17*100)/($K$13)</f>
        <v>2.8990065783379725E-2</v>
      </c>
      <c r="K17" s="71">
        <f>(F17*$K$13)/($E$12)</f>
        <v>0.6762037371046542</v>
      </c>
      <c r="L17" s="70">
        <f>(K17*100)/($K$13)</f>
        <v>0.70634245985490474</v>
      </c>
      <c r="M17" s="27">
        <f>(H17*$K$13)/($E$12)</f>
        <v>1.3230349699298001</v>
      </c>
      <c r="N17" s="87">
        <f>(M17*100)/($K$13)</f>
        <v>1.3820032689195898</v>
      </c>
      <c r="O17" s="123">
        <f>(D17*$Q$13)/($E$12)</f>
        <v>1.8502064683711614E-2</v>
      </c>
      <c r="P17" s="56">
        <f>(O17*100)/($Q$13)</f>
        <v>2.8990065783379725E-2</v>
      </c>
      <c r="Q17" s="50">
        <f>(F17*$Q$13)/($E$12)</f>
        <v>0.4508024914031028</v>
      </c>
      <c r="R17" s="35">
        <f>(Q17*100)/($Q$13)</f>
        <v>0.70634245985490485</v>
      </c>
      <c r="S17" s="124">
        <f t="shared" ref="S17" si="3">(H17*$Q$13)/($E$12)</f>
        <v>0.88202331328653338</v>
      </c>
      <c r="T17" s="110">
        <f>(S17*100)/($Q$13)</f>
        <v>1.3820032689195898</v>
      </c>
      <c r="V17" s="172"/>
    </row>
    <row r="18" spans="2:22" x14ac:dyDescent="0.35">
      <c r="B18" s="9" t="s">
        <v>48</v>
      </c>
      <c r="C18" s="86">
        <v>8.2043946836064842E-3</v>
      </c>
      <c r="D18" s="88">
        <f t="shared" si="0"/>
        <v>8.2043946836064845E-7</v>
      </c>
      <c r="E18" s="86">
        <v>0.330143013926264</v>
      </c>
      <c r="F18" s="31">
        <f t="shared" ref="F18:F52" si="4">E18*$E$12/100</f>
        <v>3.3014301392626405E-5</v>
      </c>
      <c r="G18" s="87">
        <v>0.65167613424063375</v>
      </c>
      <c r="H18" s="75">
        <f t="shared" si="2"/>
        <v>6.5167613424063384E-5</v>
      </c>
      <c r="I18" s="113">
        <f t="shared" ref="I18:I52" si="5">(D18*$K$13)/($E$12)</f>
        <v>7.8543237325360369E-3</v>
      </c>
      <c r="J18" s="35">
        <f t="shared" ref="J18:J52" si="6">(I18*100)/($K$13)</f>
        <v>8.2043946836064842E-3</v>
      </c>
      <c r="K18" s="71">
        <f t="shared" ref="K18:K52" si="7">(F18*$K$13)/($E$12)</f>
        <v>0.31605623685965567</v>
      </c>
      <c r="L18" s="70">
        <f t="shared" ref="L18:L52" si="8">(K18*100)/($K$13)</f>
        <v>0.33014301392626405</v>
      </c>
      <c r="M18" s="121">
        <f t="shared" ref="M18:M52" si="9">(H18*$K$13)/($E$12)</f>
        <v>0.62386995317533567</v>
      </c>
      <c r="N18" s="87">
        <f t="shared" ref="N18:N52" si="10">(M18*100)/($K$13)</f>
        <v>0.65167613424063386</v>
      </c>
      <c r="O18" s="103">
        <f t="shared" ref="O18:O52" si="11">(D18*$Q$13)/($E$12)</f>
        <v>5.236215821690691E-3</v>
      </c>
      <c r="P18" s="70">
        <f t="shared" ref="P18:P52" si="12">(O18*100)/($Q$13)</f>
        <v>8.2043946836064842E-3</v>
      </c>
      <c r="Q18" s="50">
        <f t="shared" ref="Q18:Q52" si="13">(F18*$Q$13)/($E$12)</f>
        <v>0.21070415790643712</v>
      </c>
      <c r="R18" s="35">
        <f t="shared" ref="R18:R52" si="14">(Q18*100)/($Q$13)</f>
        <v>0.330143013926264</v>
      </c>
      <c r="S18" s="52">
        <f t="shared" ref="S18:S52" si="15">(H18*$Q$13)/($E$12)</f>
        <v>0.41591330211689048</v>
      </c>
      <c r="T18" s="17">
        <f t="shared" ref="T18:T52" si="16">(S18*100)/($Q$13)</f>
        <v>0.65167613424063386</v>
      </c>
    </row>
    <row r="19" spans="2:22" x14ac:dyDescent="0.35">
      <c r="B19" s="9" t="s">
        <v>49</v>
      </c>
      <c r="C19" s="86">
        <v>1.0450153875849025E-2</v>
      </c>
      <c r="D19" s="88">
        <f t="shared" si="0"/>
        <v>1.0450153875849027E-6</v>
      </c>
      <c r="E19" s="86">
        <v>0.37818031729383911</v>
      </c>
      <c r="F19" s="31">
        <f t="shared" si="4"/>
        <v>3.7818031729383914E-5</v>
      </c>
      <c r="G19" s="87">
        <v>0.74538752750807213</v>
      </c>
      <c r="H19" s="75">
        <f t="shared" si="2"/>
        <v>7.4538752750807213E-5</v>
      </c>
      <c r="I19" s="113">
        <f t="shared" si="5"/>
        <v>1.0004259273354979E-2</v>
      </c>
      <c r="J19" s="35">
        <f t="shared" si="6"/>
        <v>1.0450153875849025E-2</v>
      </c>
      <c r="K19" s="71">
        <f t="shared" si="7"/>
        <v>0.36204385038108672</v>
      </c>
      <c r="L19" s="70">
        <f t="shared" si="8"/>
        <v>0.37818031729383911</v>
      </c>
      <c r="M19" s="27">
        <f t="shared" si="9"/>
        <v>0.71358280202452218</v>
      </c>
      <c r="N19" s="87">
        <f t="shared" si="10"/>
        <v>0.74538752750807213</v>
      </c>
      <c r="O19" s="103">
        <f t="shared" si="11"/>
        <v>6.6695061822366532E-3</v>
      </c>
      <c r="P19" s="70">
        <f t="shared" si="12"/>
        <v>1.0450153875849027E-2</v>
      </c>
      <c r="Q19" s="50">
        <f t="shared" si="13"/>
        <v>0.24136256692072447</v>
      </c>
      <c r="R19" s="35">
        <f t="shared" si="14"/>
        <v>0.37818031729383911</v>
      </c>
      <c r="S19" s="52">
        <f t="shared" si="15"/>
        <v>0.47572186801634814</v>
      </c>
      <c r="T19" s="17">
        <f t="shared" si="16"/>
        <v>0.74538752750807213</v>
      </c>
    </row>
    <row r="20" spans="2:22" x14ac:dyDescent="0.35">
      <c r="B20" s="9" t="s">
        <v>50</v>
      </c>
      <c r="C20" s="86">
        <v>1.5901098649375067E-3</v>
      </c>
      <c r="D20" s="88">
        <f t="shared" si="0"/>
        <v>1.5901098649375069E-7</v>
      </c>
      <c r="E20" s="86">
        <v>0.13008497132480096</v>
      </c>
      <c r="F20" s="31">
        <f t="shared" si="4"/>
        <v>1.3008497132480096E-5</v>
      </c>
      <c r="G20" s="87">
        <v>0.25852540161436038</v>
      </c>
      <c r="H20" s="75">
        <f t="shared" si="2"/>
        <v>2.5852540161436036E-5</v>
      </c>
      <c r="I20" s="113">
        <f t="shared" si="5"/>
        <v>1.522261925608425E-3</v>
      </c>
      <c r="J20" s="35">
        <f t="shared" si="6"/>
        <v>1.5901098649375067E-3</v>
      </c>
      <c r="K20" s="71">
        <f t="shared" si="7"/>
        <v>0.12453441319250655</v>
      </c>
      <c r="L20" s="70">
        <f t="shared" si="8"/>
        <v>0.13008497132480096</v>
      </c>
      <c r="M20" s="27">
        <f t="shared" si="9"/>
        <v>0.24749445579701146</v>
      </c>
      <c r="N20" s="87">
        <f t="shared" si="10"/>
        <v>0.25852540161436038</v>
      </c>
      <c r="O20" s="103">
        <f t="shared" si="11"/>
        <v>1.0148412837389501E-3</v>
      </c>
      <c r="P20" s="70">
        <f t="shared" si="12"/>
        <v>1.5901098649375072E-3</v>
      </c>
      <c r="Q20" s="50">
        <f t="shared" si="13"/>
        <v>8.3022942128337704E-2</v>
      </c>
      <c r="R20" s="35">
        <f t="shared" si="14"/>
        <v>0.13008497132480096</v>
      </c>
      <c r="S20" s="52">
        <f t="shared" si="15"/>
        <v>0.16499630386467432</v>
      </c>
      <c r="T20" s="17">
        <f t="shared" si="16"/>
        <v>0.25852540161436038</v>
      </c>
    </row>
    <row r="21" spans="2:22" x14ac:dyDescent="0.35">
      <c r="B21" s="9" t="s">
        <v>51</v>
      </c>
      <c r="C21" s="86">
        <v>2.5188909834720193E-3</v>
      </c>
      <c r="D21" s="88">
        <f t="shared" si="0"/>
        <v>2.5188909834720195E-7</v>
      </c>
      <c r="E21" s="86">
        <v>0.3599912941560488</v>
      </c>
      <c r="F21" s="31">
        <f t="shared" si="4"/>
        <v>3.5999129415604879E-5</v>
      </c>
      <c r="G21" s="87">
        <v>0.71738629277457311</v>
      </c>
      <c r="H21" s="75">
        <f t="shared" si="2"/>
        <v>7.1738629277457315E-5</v>
      </c>
      <c r="I21" s="113">
        <f t="shared" si="5"/>
        <v>2.4114131504042414E-3</v>
      </c>
      <c r="J21" s="35">
        <f t="shared" si="6"/>
        <v>2.5188909834720197E-3</v>
      </c>
      <c r="K21" s="71">
        <f t="shared" si="7"/>
        <v>0.34463092942687507</v>
      </c>
      <c r="L21" s="70">
        <f t="shared" si="8"/>
        <v>0.3599912941560488</v>
      </c>
      <c r="M21" s="27">
        <f t="shared" si="9"/>
        <v>0.68677634390189124</v>
      </c>
      <c r="N21" s="87">
        <f t="shared" si="10"/>
        <v>0.71738629277457311</v>
      </c>
      <c r="O21" s="103">
        <f t="shared" si="11"/>
        <v>1.6076087669361608E-3</v>
      </c>
      <c r="P21" s="70">
        <f t="shared" si="12"/>
        <v>2.5188909834720193E-3</v>
      </c>
      <c r="Q21" s="50">
        <f t="shared" si="13"/>
        <v>0.22975395295125006</v>
      </c>
      <c r="R21" s="35">
        <f t="shared" si="14"/>
        <v>0.3599912941560488</v>
      </c>
      <c r="S21" s="52">
        <f t="shared" si="15"/>
        <v>0.45785089593459416</v>
      </c>
      <c r="T21" s="17">
        <f t="shared" si="16"/>
        <v>0.71738629277457311</v>
      </c>
    </row>
    <row r="22" spans="2:22" x14ac:dyDescent="0.35">
      <c r="B22" s="9" t="s">
        <v>52</v>
      </c>
      <c r="C22" s="86">
        <v>7.5296434956273204E-3</v>
      </c>
      <c r="D22" s="88">
        <f t="shared" si="0"/>
        <v>7.5296434956273204E-7</v>
      </c>
      <c r="E22" s="86">
        <v>0.3623812711928393</v>
      </c>
      <c r="F22" s="31">
        <f t="shared" si="4"/>
        <v>3.6238127119283932E-5</v>
      </c>
      <c r="G22" s="87">
        <v>0.7169092845614683</v>
      </c>
      <c r="H22" s="75">
        <f t="shared" si="2"/>
        <v>7.169092845614683E-5</v>
      </c>
      <c r="I22" s="113">
        <f t="shared" si="5"/>
        <v>7.2083633084365972E-3</v>
      </c>
      <c r="J22" s="35">
        <f t="shared" si="6"/>
        <v>7.5296434956273204E-3</v>
      </c>
      <c r="K22" s="71">
        <f t="shared" si="7"/>
        <v>0.34691892922261724</v>
      </c>
      <c r="L22" s="70">
        <f t="shared" si="8"/>
        <v>0.36238127119283925</v>
      </c>
      <c r="M22" s="27">
        <f t="shared" si="9"/>
        <v>0.68631968901468909</v>
      </c>
      <c r="N22" s="87">
        <f t="shared" si="10"/>
        <v>0.71690928456146819</v>
      </c>
      <c r="O22" s="103">
        <f t="shared" si="11"/>
        <v>4.8055755389577312E-3</v>
      </c>
      <c r="P22" s="70">
        <f t="shared" si="12"/>
        <v>7.5296434956273195E-3</v>
      </c>
      <c r="Q22" s="50">
        <f t="shared" si="13"/>
        <v>0.23127928614841151</v>
      </c>
      <c r="R22" s="35">
        <f t="shared" si="14"/>
        <v>0.36238127119283925</v>
      </c>
      <c r="S22" s="52">
        <f t="shared" si="15"/>
        <v>0.4575464593431261</v>
      </c>
      <c r="T22" s="17">
        <f t="shared" si="16"/>
        <v>0.7169092845614683</v>
      </c>
    </row>
    <row r="23" spans="2:22" x14ac:dyDescent="0.35">
      <c r="B23" s="9" t="s">
        <v>53</v>
      </c>
      <c r="C23" s="86">
        <v>6.0698707017169075E-3</v>
      </c>
      <c r="D23" s="88">
        <f t="shared" si="0"/>
        <v>6.069870701716908E-7</v>
      </c>
      <c r="E23" s="86">
        <v>0.57352899170142313</v>
      </c>
      <c r="F23" s="31">
        <f t="shared" si="4"/>
        <v>5.735289917014231E-5</v>
      </c>
      <c r="G23" s="87">
        <v>1.1407876035989801</v>
      </c>
      <c r="H23" s="75">
        <f t="shared" si="2"/>
        <v>1.1407876035989802E-4</v>
      </c>
      <c r="I23" s="113">
        <f t="shared" si="5"/>
        <v>5.8108771389534667E-3</v>
      </c>
      <c r="J23" s="35">
        <f t="shared" si="6"/>
        <v>6.0698707017169083E-3</v>
      </c>
      <c r="K23" s="71">
        <f t="shared" si="7"/>
        <v>0.54905724852790538</v>
      </c>
      <c r="L23" s="70">
        <f t="shared" si="8"/>
        <v>0.57352899170142313</v>
      </c>
      <c r="M23" s="27">
        <f t="shared" si="9"/>
        <v>1.0921116662797723</v>
      </c>
      <c r="N23" s="87">
        <f t="shared" si="10"/>
        <v>1.1407876035989803</v>
      </c>
      <c r="O23" s="103">
        <f t="shared" si="11"/>
        <v>3.873918092635644E-3</v>
      </c>
      <c r="P23" s="70">
        <f t="shared" si="12"/>
        <v>6.0698707017169083E-3</v>
      </c>
      <c r="Q23" s="50">
        <f t="shared" si="13"/>
        <v>0.36603816568527026</v>
      </c>
      <c r="R23" s="35">
        <f t="shared" si="14"/>
        <v>0.57352899170142302</v>
      </c>
      <c r="S23" s="52">
        <f t="shared" si="15"/>
        <v>0.7280744441865149</v>
      </c>
      <c r="T23" s="17">
        <f t="shared" si="16"/>
        <v>1.1407876035989801</v>
      </c>
    </row>
    <row r="24" spans="2:22" x14ac:dyDescent="0.35">
      <c r="B24" s="9" t="s">
        <v>54</v>
      </c>
      <c r="C24" s="86">
        <v>1.4273813142148184E-3</v>
      </c>
      <c r="D24" s="88">
        <f t="shared" si="0"/>
        <v>1.4273813142148184E-7</v>
      </c>
      <c r="E24" s="86">
        <v>0.17644372252355914</v>
      </c>
      <c r="F24" s="31">
        <f t="shared" si="4"/>
        <v>1.7644372252355916E-5</v>
      </c>
      <c r="G24" s="87">
        <v>0.3514192886077554</v>
      </c>
      <c r="H24" s="75">
        <f t="shared" si="2"/>
        <v>3.5141928860775542E-5</v>
      </c>
      <c r="I24" s="113">
        <f t="shared" si="5"/>
        <v>1.3664767924947937E-3</v>
      </c>
      <c r="J24" s="35">
        <f t="shared" si="6"/>
        <v>1.4273813142148186E-3</v>
      </c>
      <c r="K24" s="71">
        <f t="shared" si="7"/>
        <v>0.1689150962036122</v>
      </c>
      <c r="L24" s="70">
        <f t="shared" si="8"/>
        <v>0.17644372252355914</v>
      </c>
      <c r="M24" s="27">
        <f t="shared" si="9"/>
        <v>0.3364246803116393</v>
      </c>
      <c r="N24" s="87">
        <f t="shared" si="10"/>
        <v>0.35141928860775545</v>
      </c>
      <c r="O24" s="103">
        <f t="shared" si="11"/>
        <v>9.1098452832986238E-4</v>
      </c>
      <c r="P24" s="70">
        <f t="shared" si="12"/>
        <v>1.4273813142148181E-3</v>
      </c>
      <c r="Q24" s="50">
        <f t="shared" si="13"/>
        <v>0.11261006413574147</v>
      </c>
      <c r="R24" s="35">
        <f t="shared" si="14"/>
        <v>0.17644372252355914</v>
      </c>
      <c r="S24" s="52">
        <f t="shared" si="15"/>
        <v>0.22428312020775948</v>
      </c>
      <c r="T24" s="17">
        <f t="shared" si="16"/>
        <v>0.3514192886077554</v>
      </c>
    </row>
    <row r="25" spans="2:22" x14ac:dyDescent="0.35">
      <c r="B25" s="9" t="s">
        <v>55</v>
      </c>
      <c r="C25" s="86">
        <v>1.6171344547560157E-3</v>
      </c>
      <c r="D25" s="88">
        <f t="shared" si="0"/>
        <v>1.6171344547560157E-7</v>
      </c>
      <c r="E25" s="86">
        <v>0.14839362856210095</v>
      </c>
      <c r="F25" s="31">
        <f t="shared" si="4"/>
        <v>1.4839362856210094E-5</v>
      </c>
      <c r="G25" s="87">
        <v>0.29512795752740462</v>
      </c>
      <c r="H25" s="75">
        <f t="shared" si="2"/>
        <v>2.951279575274046E-5</v>
      </c>
      <c r="I25" s="113">
        <f t="shared" si="5"/>
        <v>1.5481334109963346E-3</v>
      </c>
      <c r="J25" s="35">
        <f t="shared" si="6"/>
        <v>1.6171344547560159E-3</v>
      </c>
      <c r="K25" s="71">
        <f t="shared" si="7"/>
        <v>0.14206186361333156</v>
      </c>
      <c r="L25" s="70">
        <f t="shared" si="8"/>
        <v>0.14839362856210095</v>
      </c>
      <c r="M25" s="27">
        <f t="shared" si="9"/>
        <v>0.28253522780591322</v>
      </c>
      <c r="N25" s="87">
        <f t="shared" si="10"/>
        <v>0.29512795752740462</v>
      </c>
      <c r="O25" s="103">
        <f t="shared" si="11"/>
        <v>1.0320889406642227E-3</v>
      </c>
      <c r="P25" s="70">
        <f t="shared" si="12"/>
        <v>1.6171344547560155E-3</v>
      </c>
      <c r="Q25" s="50">
        <f t="shared" si="13"/>
        <v>9.4707909075554361E-2</v>
      </c>
      <c r="R25" s="35">
        <f t="shared" si="14"/>
        <v>0.14839362856210092</v>
      </c>
      <c r="S25" s="52">
        <f t="shared" si="15"/>
        <v>0.18835681853727548</v>
      </c>
      <c r="T25" s="17">
        <f t="shared" si="16"/>
        <v>0.29512795752740462</v>
      </c>
    </row>
    <row r="26" spans="2:22" x14ac:dyDescent="0.35">
      <c r="B26" s="9" t="s">
        <v>56</v>
      </c>
      <c r="C26" s="86">
        <v>1.050094622832529E-2</v>
      </c>
      <c r="D26" s="88">
        <f t="shared" si="0"/>
        <v>1.0500946228325289E-6</v>
      </c>
      <c r="E26" s="86">
        <v>0.52207923528153644</v>
      </c>
      <c r="F26" s="31">
        <f t="shared" si="4"/>
        <v>5.2207923528153647E-5</v>
      </c>
      <c r="G26" s="87">
        <v>1.0336117376831062</v>
      </c>
      <c r="H26" s="75">
        <f t="shared" si="2"/>
        <v>1.0336117376831061E-4</v>
      </c>
      <c r="I26" s="113">
        <f t="shared" si="5"/>
        <v>1.0052884381589078E-2</v>
      </c>
      <c r="J26" s="35">
        <f t="shared" si="6"/>
        <v>1.0500946228325288E-2</v>
      </c>
      <c r="K26" s="71">
        <f t="shared" si="7"/>
        <v>0.49980278692949304</v>
      </c>
      <c r="L26" s="70">
        <f t="shared" si="8"/>
        <v>0.52207923528153644</v>
      </c>
      <c r="M26" s="27">
        <f t="shared" si="9"/>
        <v>0.98950885648319209</v>
      </c>
      <c r="N26" s="87">
        <f t="shared" si="10"/>
        <v>1.0336117376831062</v>
      </c>
      <c r="O26" s="103">
        <f t="shared" si="11"/>
        <v>6.7019229210593849E-3</v>
      </c>
      <c r="P26" s="70">
        <f t="shared" si="12"/>
        <v>1.0500946228325286E-2</v>
      </c>
      <c r="Q26" s="50">
        <f t="shared" si="13"/>
        <v>0.33320185795299534</v>
      </c>
      <c r="R26" s="35">
        <f t="shared" si="14"/>
        <v>0.52207923528153644</v>
      </c>
      <c r="S26" s="52">
        <f t="shared" si="15"/>
        <v>0.65967257098879473</v>
      </c>
      <c r="T26" s="17">
        <f t="shared" si="16"/>
        <v>1.033611737683106</v>
      </c>
    </row>
    <row r="27" spans="2:22" x14ac:dyDescent="0.35">
      <c r="B27" s="9" t="s">
        <v>57</v>
      </c>
      <c r="C27" s="86">
        <v>4.827526173627722E-3</v>
      </c>
      <c r="D27" s="88">
        <f t="shared" si="0"/>
        <v>4.8275261736277216E-7</v>
      </c>
      <c r="E27" s="86">
        <v>0.29039924031388065</v>
      </c>
      <c r="F27" s="31">
        <f t="shared" si="4"/>
        <v>2.9039924031388065E-5</v>
      </c>
      <c r="G27" s="87">
        <v>0.57558768190229526</v>
      </c>
      <c r="H27" s="75">
        <f t="shared" si="2"/>
        <v>5.7558768190229527E-5</v>
      </c>
      <c r="I27" s="113">
        <f t="shared" si="5"/>
        <v>4.6215418513112748E-3</v>
      </c>
      <c r="J27" s="35">
        <f t="shared" si="6"/>
        <v>4.8275261736277211E-3</v>
      </c>
      <c r="K27" s="71">
        <f t="shared" si="7"/>
        <v>0.27800827886367796</v>
      </c>
      <c r="L27" s="70">
        <f t="shared" si="8"/>
        <v>0.29039924031388065</v>
      </c>
      <c r="M27" s="27">
        <f t="shared" si="9"/>
        <v>0.55102809707020661</v>
      </c>
      <c r="N27" s="87">
        <f t="shared" si="10"/>
        <v>0.57558768190229526</v>
      </c>
      <c r="O27" s="103">
        <f t="shared" si="11"/>
        <v>3.0810279008741835E-3</v>
      </c>
      <c r="P27" s="70">
        <f t="shared" si="12"/>
        <v>4.827526173627722E-3</v>
      </c>
      <c r="Q27" s="50">
        <f t="shared" si="13"/>
        <v>0.18533885257578531</v>
      </c>
      <c r="R27" s="35">
        <f t="shared" si="14"/>
        <v>0.29039924031388065</v>
      </c>
      <c r="S27" s="52">
        <f t="shared" si="15"/>
        <v>0.36735206471347104</v>
      </c>
      <c r="T27" s="17">
        <f t="shared" si="16"/>
        <v>0.57558768190229526</v>
      </c>
    </row>
    <row r="28" spans="2:22" x14ac:dyDescent="0.35">
      <c r="B28" s="9" t="s">
        <v>58</v>
      </c>
      <c r="C28" s="86">
        <v>3.3144203102051721E-3</v>
      </c>
      <c r="D28" s="88">
        <f t="shared" si="0"/>
        <v>3.3144203102051722E-7</v>
      </c>
      <c r="E28" s="86">
        <v>0.64308572156518984</v>
      </c>
      <c r="F28" s="31">
        <f t="shared" si="4"/>
        <v>6.4308572156518976E-5</v>
      </c>
      <c r="G28" s="87">
        <v>1.282698979864316</v>
      </c>
      <c r="H28" s="75">
        <f t="shared" si="2"/>
        <v>1.2826989798643161E-4</v>
      </c>
      <c r="I28" s="113">
        <f t="shared" si="5"/>
        <v>3.1729982656807736E-3</v>
      </c>
      <c r="J28" s="35">
        <f t="shared" si="6"/>
        <v>3.3144203102051721E-3</v>
      </c>
      <c r="K28" s="71">
        <f t="shared" si="7"/>
        <v>0.61564608234134999</v>
      </c>
      <c r="L28" s="70">
        <f t="shared" si="8"/>
        <v>0.64308572156518984</v>
      </c>
      <c r="M28" s="27">
        <f t="shared" si="9"/>
        <v>1.2279678669504737</v>
      </c>
      <c r="N28" s="87">
        <f t="shared" si="10"/>
        <v>1.2826989798643158</v>
      </c>
      <c r="O28" s="103">
        <f t="shared" si="11"/>
        <v>2.1153321771205159E-3</v>
      </c>
      <c r="P28" s="70">
        <f t="shared" si="12"/>
        <v>3.3144203102051721E-3</v>
      </c>
      <c r="Q28" s="50">
        <f t="shared" si="13"/>
        <v>0.41043072156089999</v>
      </c>
      <c r="R28" s="35">
        <f t="shared" si="14"/>
        <v>0.64308572156518973</v>
      </c>
      <c r="S28" s="52">
        <f t="shared" si="15"/>
        <v>0.81864524463364918</v>
      </c>
      <c r="T28" s="17">
        <f t="shared" si="16"/>
        <v>1.282698979864316</v>
      </c>
    </row>
    <row r="29" spans="2:22" x14ac:dyDescent="0.35">
      <c r="B29" s="9" t="s">
        <v>59</v>
      </c>
      <c r="C29" s="86">
        <v>1.599935550011297E-3</v>
      </c>
      <c r="D29" s="88">
        <f t="shared" si="0"/>
        <v>1.599935550011297E-7</v>
      </c>
      <c r="E29" s="86">
        <v>0.12599755081634503</v>
      </c>
      <c r="F29" s="31">
        <f t="shared" si="4"/>
        <v>1.2599755081634504E-5</v>
      </c>
      <c r="G29" s="87">
        <v>0.25032633513955138</v>
      </c>
      <c r="H29" s="75">
        <f t="shared" si="2"/>
        <v>2.5032633513955139E-5</v>
      </c>
      <c r="I29" s="113">
        <f t="shared" si="5"/>
        <v>1.5316683613589748E-3</v>
      </c>
      <c r="J29" s="35">
        <f t="shared" si="6"/>
        <v>1.5999355500112972E-3</v>
      </c>
      <c r="K29" s="71">
        <f t="shared" si="7"/>
        <v>0.12062139765114457</v>
      </c>
      <c r="L29" s="70">
        <f t="shared" si="8"/>
        <v>0.12599755081634506</v>
      </c>
      <c r="M29" s="27">
        <f t="shared" si="9"/>
        <v>0.2396452329254681</v>
      </c>
      <c r="N29" s="87">
        <f t="shared" si="10"/>
        <v>0.25032633513955138</v>
      </c>
      <c r="O29" s="103">
        <f t="shared" si="11"/>
        <v>1.0211122409059831E-3</v>
      </c>
      <c r="P29" s="70">
        <f t="shared" si="12"/>
        <v>1.599935550011297E-3</v>
      </c>
      <c r="Q29" s="50">
        <f t="shared" si="13"/>
        <v>8.0414265100763035E-2</v>
      </c>
      <c r="R29" s="35">
        <f t="shared" si="14"/>
        <v>0.12599755081634503</v>
      </c>
      <c r="S29" s="52">
        <f t="shared" si="15"/>
        <v>0.15976348861697873</v>
      </c>
      <c r="T29" s="17">
        <f t="shared" si="16"/>
        <v>0.25032633513955138</v>
      </c>
    </row>
    <row r="30" spans="2:22" x14ac:dyDescent="0.35">
      <c r="B30" s="9" t="s">
        <v>60</v>
      </c>
      <c r="C30" s="86">
        <v>2.2962894191151852E-3</v>
      </c>
      <c r="D30" s="88">
        <f t="shared" si="0"/>
        <v>2.2962894191151854E-7</v>
      </c>
      <c r="E30" s="86">
        <v>0.42871697868422071</v>
      </c>
      <c r="F30" s="31">
        <f t="shared" si="4"/>
        <v>4.2871697868422071E-5</v>
      </c>
      <c r="G30" s="87">
        <v>0.85503352138014888</v>
      </c>
      <c r="H30" s="75">
        <f t="shared" si="2"/>
        <v>8.5503352138014899E-5</v>
      </c>
      <c r="I30" s="113">
        <f t="shared" si="5"/>
        <v>2.198309708011222E-3</v>
      </c>
      <c r="J30" s="35">
        <f t="shared" si="6"/>
        <v>2.2962894191151857E-3</v>
      </c>
      <c r="K30" s="71">
        <f t="shared" si="7"/>
        <v>0.41042417753852289</v>
      </c>
      <c r="L30" s="70">
        <f t="shared" si="8"/>
        <v>0.42871697868422076</v>
      </c>
      <c r="M30" s="27">
        <f t="shared" si="9"/>
        <v>0.81855034259978743</v>
      </c>
      <c r="N30" s="87">
        <f t="shared" si="10"/>
        <v>0.85503352138014888</v>
      </c>
      <c r="O30" s="103">
        <f t="shared" si="11"/>
        <v>1.4655398053408145E-3</v>
      </c>
      <c r="P30" s="70">
        <f t="shared" si="12"/>
        <v>2.2962894191151852E-3</v>
      </c>
      <c r="Q30" s="50">
        <f t="shared" si="13"/>
        <v>0.27361611835901528</v>
      </c>
      <c r="R30" s="35">
        <f t="shared" si="14"/>
        <v>0.42871697868422076</v>
      </c>
      <c r="S30" s="52">
        <f t="shared" si="15"/>
        <v>0.54570022839985832</v>
      </c>
      <c r="T30" s="17">
        <f t="shared" si="16"/>
        <v>0.85503352138014899</v>
      </c>
    </row>
    <row r="31" spans="2:22" x14ac:dyDescent="0.35">
      <c r="B31" s="9" t="s">
        <v>61</v>
      </c>
      <c r="C31" s="86">
        <v>9.8319106980569622E-3</v>
      </c>
      <c r="D31" s="88">
        <f t="shared" si="0"/>
        <v>9.8319106980569612E-7</v>
      </c>
      <c r="E31" s="86">
        <v>0.99123944510167861</v>
      </c>
      <c r="F31" s="31">
        <f t="shared" si="4"/>
        <v>9.9123944510167865E-5</v>
      </c>
      <c r="G31" s="87">
        <v>1.9718114479791469</v>
      </c>
      <c r="H31" s="75">
        <f t="shared" si="2"/>
        <v>1.971811447979147E-4</v>
      </c>
      <c r="I31" s="113">
        <f t="shared" si="5"/>
        <v>9.4123957354496843E-3</v>
      </c>
      <c r="J31" s="35">
        <f t="shared" si="6"/>
        <v>9.8319106980569605E-3</v>
      </c>
      <c r="K31" s="71">
        <f t="shared" si="7"/>
        <v>0.94894453503614384</v>
      </c>
      <c r="L31" s="70">
        <f t="shared" si="8"/>
        <v>0.99123944510167861</v>
      </c>
      <c r="M31" s="27">
        <f t="shared" si="9"/>
        <v>1.8876767938644543</v>
      </c>
      <c r="N31" s="87">
        <f t="shared" si="10"/>
        <v>1.9718114479791471</v>
      </c>
      <c r="O31" s="103">
        <f t="shared" si="11"/>
        <v>6.2749304902997901E-3</v>
      </c>
      <c r="P31" s="70">
        <f t="shared" si="12"/>
        <v>9.8319106980569622E-3</v>
      </c>
      <c r="Q31" s="50">
        <f t="shared" si="13"/>
        <v>0.63262969002409597</v>
      </c>
      <c r="R31" s="35">
        <f t="shared" si="14"/>
        <v>0.99123944510167872</v>
      </c>
      <c r="S31" s="52">
        <f t="shared" si="15"/>
        <v>1.2584511959096361</v>
      </c>
      <c r="T31" s="17">
        <f t="shared" si="16"/>
        <v>1.9718114479791469</v>
      </c>
    </row>
    <row r="32" spans="2:22" x14ac:dyDescent="0.35">
      <c r="B32" s="9" t="s">
        <v>62</v>
      </c>
      <c r="C32" s="86">
        <v>9.4034908665150858E-3</v>
      </c>
      <c r="D32" s="88">
        <f t="shared" si="0"/>
        <v>9.4034908665150851E-7</v>
      </c>
      <c r="E32" s="86">
        <v>0.62469659218337514</v>
      </c>
      <c r="F32" s="31">
        <f t="shared" si="4"/>
        <v>6.2469659218337525E-5</v>
      </c>
      <c r="G32" s="87">
        <v>1.2389433680782764</v>
      </c>
      <c r="H32" s="75">
        <f t="shared" si="2"/>
        <v>1.2389433680782766E-4</v>
      </c>
      <c r="I32" s="113">
        <f t="shared" si="5"/>
        <v>9.0022560261677712E-3</v>
      </c>
      <c r="J32" s="35">
        <f t="shared" si="6"/>
        <v>9.4034908665150858E-3</v>
      </c>
      <c r="K32" s="71">
        <f t="shared" si="7"/>
        <v>0.59804159341874108</v>
      </c>
      <c r="L32" s="70">
        <f t="shared" si="8"/>
        <v>0.62469659218337525</v>
      </c>
      <c r="M32" s="27">
        <f t="shared" si="9"/>
        <v>1.1860792507470839</v>
      </c>
      <c r="N32" s="87">
        <f t="shared" si="10"/>
        <v>1.2389433680782764</v>
      </c>
      <c r="O32" s="103">
        <f t="shared" si="11"/>
        <v>6.0015040174451802E-3</v>
      </c>
      <c r="P32" s="70">
        <f t="shared" si="12"/>
        <v>9.4034908665150858E-3</v>
      </c>
      <c r="Q32" s="50">
        <f t="shared" si="13"/>
        <v>0.39869439561249409</v>
      </c>
      <c r="R32" s="35">
        <f t="shared" si="14"/>
        <v>0.62469659218337525</v>
      </c>
      <c r="S32" s="52">
        <f t="shared" si="15"/>
        <v>0.79071950049805595</v>
      </c>
      <c r="T32" s="17">
        <f t="shared" si="16"/>
        <v>1.2389433680782764</v>
      </c>
    </row>
    <row r="33" spans="2:20" x14ac:dyDescent="0.35">
      <c r="B33" s="9" t="s">
        <v>63</v>
      </c>
      <c r="C33" s="86">
        <v>9.3982964587270412E-3</v>
      </c>
      <c r="D33" s="88">
        <f t="shared" si="0"/>
        <v>9.3982964587270414E-7</v>
      </c>
      <c r="E33" s="86">
        <v>0.56481841724900139</v>
      </c>
      <c r="F33" s="31">
        <f t="shared" si="4"/>
        <v>5.6481841724900138E-5</v>
      </c>
      <c r="G33" s="87">
        <v>1.1191427337500408</v>
      </c>
      <c r="H33" s="75">
        <f t="shared" si="2"/>
        <v>1.1191427337500408E-4</v>
      </c>
      <c r="I33" s="113">
        <f t="shared" si="5"/>
        <v>8.9972832570678601E-3</v>
      </c>
      <c r="J33" s="35">
        <f t="shared" si="6"/>
        <v>9.3982964587270394E-3</v>
      </c>
      <c r="K33" s="71">
        <f t="shared" si="7"/>
        <v>0.54071834306515598</v>
      </c>
      <c r="L33" s="70">
        <f t="shared" si="8"/>
        <v>0.56481841724900139</v>
      </c>
      <c r="M33" s="27">
        <f t="shared" si="9"/>
        <v>1.0713903551412587</v>
      </c>
      <c r="N33" s="87">
        <f t="shared" si="10"/>
        <v>1.119142733750041</v>
      </c>
      <c r="O33" s="103">
        <f t="shared" si="11"/>
        <v>5.9981888380452406E-3</v>
      </c>
      <c r="P33" s="70">
        <f t="shared" si="12"/>
        <v>9.3982964587270412E-3</v>
      </c>
      <c r="Q33" s="50">
        <f t="shared" si="13"/>
        <v>0.36047889537677064</v>
      </c>
      <c r="R33" s="35">
        <f t="shared" si="14"/>
        <v>0.56481841724900139</v>
      </c>
      <c r="S33" s="52">
        <f t="shared" si="15"/>
        <v>0.71426023676083905</v>
      </c>
      <c r="T33" s="17">
        <f t="shared" si="16"/>
        <v>1.1191427337500408</v>
      </c>
    </row>
    <row r="34" spans="2:20" x14ac:dyDescent="0.35">
      <c r="B34" s="9" t="s">
        <v>64</v>
      </c>
      <c r="C34" s="86">
        <v>1.3353135728407904E-2</v>
      </c>
      <c r="D34" s="88">
        <f t="shared" si="0"/>
        <v>1.3353135728407906E-6</v>
      </c>
      <c r="E34" s="86">
        <v>0.78818900290056237</v>
      </c>
      <c r="F34" s="31">
        <f t="shared" si="4"/>
        <v>7.881890029005624E-5</v>
      </c>
      <c r="G34" s="87">
        <v>1.5613163269118984</v>
      </c>
      <c r="H34" s="75">
        <f t="shared" si="2"/>
        <v>1.5613163269118983E-4</v>
      </c>
      <c r="I34" s="113">
        <f t="shared" si="5"/>
        <v>1.2783374630303141E-2</v>
      </c>
      <c r="J34" s="35">
        <f t="shared" si="6"/>
        <v>1.3353135728407907E-2</v>
      </c>
      <c r="K34" s="71">
        <f t="shared" si="7"/>
        <v>0.75455799360502007</v>
      </c>
      <c r="L34" s="70">
        <f t="shared" si="8"/>
        <v>0.78818900290056249</v>
      </c>
      <c r="M34" s="27">
        <f t="shared" si="9"/>
        <v>1.4946969707544</v>
      </c>
      <c r="N34" s="87">
        <f t="shared" si="10"/>
        <v>1.5613163269118984</v>
      </c>
      <c r="O34" s="103">
        <f t="shared" si="11"/>
        <v>8.5222497535354276E-3</v>
      </c>
      <c r="P34" s="70">
        <f t="shared" si="12"/>
        <v>1.3353135728407907E-2</v>
      </c>
      <c r="Q34" s="50">
        <f t="shared" si="13"/>
        <v>0.50303866240334671</v>
      </c>
      <c r="R34" s="35">
        <f t="shared" si="14"/>
        <v>0.78818900290056237</v>
      </c>
      <c r="S34" s="52">
        <f t="shared" si="15"/>
        <v>0.99646464716960004</v>
      </c>
      <c r="T34" s="17">
        <f t="shared" si="16"/>
        <v>1.5613163269118984</v>
      </c>
    </row>
    <row r="35" spans="2:20" x14ac:dyDescent="0.35">
      <c r="B35" s="9" t="s">
        <v>65</v>
      </c>
      <c r="C35" s="86">
        <v>1.2571789399080205E-2</v>
      </c>
      <c r="D35" s="88">
        <f t="shared" si="0"/>
        <v>1.2571789399080205E-6</v>
      </c>
      <c r="E35" s="86">
        <v>0.66689181849750445</v>
      </c>
      <c r="F35" s="31">
        <f t="shared" si="4"/>
        <v>6.6689181849750452E-5</v>
      </c>
      <c r="G35" s="87">
        <v>1.3193190955017486</v>
      </c>
      <c r="H35" s="75">
        <f t="shared" si="2"/>
        <v>1.3193190955017488E-4</v>
      </c>
      <c r="I35" s="113">
        <f t="shared" si="5"/>
        <v>1.2035367342205342E-2</v>
      </c>
      <c r="J35" s="35">
        <f t="shared" si="6"/>
        <v>1.2571789399080206E-2</v>
      </c>
      <c r="K35" s="71">
        <f t="shared" si="7"/>
        <v>0.63843640378799449</v>
      </c>
      <c r="L35" s="70">
        <f t="shared" si="8"/>
        <v>0.66689181849750456</v>
      </c>
      <c r="M35" s="27">
        <f t="shared" si="9"/>
        <v>1.2630254494329474</v>
      </c>
      <c r="N35" s="87">
        <f t="shared" si="10"/>
        <v>1.3193190955017489</v>
      </c>
      <c r="O35" s="103">
        <f t="shared" si="11"/>
        <v>8.0235782281368948E-3</v>
      </c>
      <c r="P35" s="70">
        <f t="shared" si="12"/>
        <v>1.2571789399080205E-2</v>
      </c>
      <c r="Q35" s="50">
        <f t="shared" si="13"/>
        <v>0.42562426919199636</v>
      </c>
      <c r="R35" s="35">
        <f t="shared" si="14"/>
        <v>0.66689181849750456</v>
      </c>
      <c r="S35" s="52">
        <f t="shared" si="15"/>
        <v>0.84201696628863154</v>
      </c>
      <c r="T35" s="17">
        <f t="shared" si="16"/>
        <v>1.3193190955017489</v>
      </c>
    </row>
    <row r="36" spans="2:20" x14ac:dyDescent="0.35">
      <c r="B36" s="9" t="s">
        <v>66</v>
      </c>
      <c r="C36" s="86">
        <v>7.9316451780117141E-3</v>
      </c>
      <c r="D36" s="88">
        <f t="shared" si="0"/>
        <v>7.9316451780117142E-7</v>
      </c>
      <c r="E36" s="86">
        <v>0.59137707251205751</v>
      </c>
      <c r="F36" s="31">
        <f t="shared" si="4"/>
        <v>5.9137707251205754E-5</v>
      </c>
      <c r="G36" s="87">
        <v>1.1738851348075763</v>
      </c>
      <c r="H36" s="75">
        <f t="shared" si="2"/>
        <v>1.1738851348075762E-4</v>
      </c>
      <c r="I36" s="113">
        <f t="shared" si="5"/>
        <v>7.5932120969499275E-3</v>
      </c>
      <c r="J36" s="35">
        <f t="shared" si="6"/>
        <v>7.9316451780117141E-3</v>
      </c>
      <c r="K36" s="71">
        <f t="shared" si="7"/>
        <v>0.56614377472481003</v>
      </c>
      <c r="L36" s="70">
        <f t="shared" si="8"/>
        <v>0.59137707251205762</v>
      </c>
      <c r="M36" s="27">
        <f t="shared" si="9"/>
        <v>1.1237969684726887</v>
      </c>
      <c r="N36" s="87">
        <f t="shared" si="10"/>
        <v>1.1738851348075763</v>
      </c>
      <c r="O36" s="103">
        <f t="shared" si="11"/>
        <v>5.062141397966618E-3</v>
      </c>
      <c r="P36" s="70">
        <f t="shared" si="12"/>
        <v>7.9316451780117158E-3</v>
      </c>
      <c r="Q36" s="50">
        <f t="shared" si="13"/>
        <v>0.37742918314987328</v>
      </c>
      <c r="R36" s="35">
        <f t="shared" si="14"/>
        <v>0.59137707251205751</v>
      </c>
      <c r="S36" s="52">
        <f t="shared" si="15"/>
        <v>0.74919797898179241</v>
      </c>
      <c r="T36" s="17">
        <f t="shared" si="16"/>
        <v>1.1738851348075761</v>
      </c>
    </row>
    <row r="37" spans="2:20" x14ac:dyDescent="0.35">
      <c r="B37" s="9" t="s">
        <v>67</v>
      </c>
      <c r="C37" s="86">
        <v>2.5781584127919688E-2</v>
      </c>
      <c r="D37" s="88">
        <f t="shared" si="0"/>
        <v>2.5781584127919691E-6</v>
      </c>
      <c r="E37" s="86">
        <v>0.34898983169258324</v>
      </c>
      <c r="F37" s="31">
        <f t="shared" si="4"/>
        <v>3.4898983169258324E-5</v>
      </c>
      <c r="G37" s="87">
        <v>0.67053249779712709</v>
      </c>
      <c r="H37" s="75">
        <f t="shared" si="2"/>
        <v>6.7053249779712711E-5</v>
      </c>
      <c r="I37" s="113">
        <f t="shared" si="5"/>
        <v>2.4681517148719197E-2</v>
      </c>
      <c r="J37" s="35">
        <f t="shared" si="6"/>
        <v>2.5781584127919692E-2</v>
      </c>
      <c r="K37" s="71">
        <f t="shared" si="7"/>
        <v>0.3340988851930623</v>
      </c>
      <c r="L37" s="70">
        <f t="shared" si="8"/>
        <v>0.34898983169258319</v>
      </c>
      <c r="M37" s="27">
        <f t="shared" si="9"/>
        <v>0.64192173999234792</v>
      </c>
      <c r="N37" s="87">
        <f t="shared" si="10"/>
        <v>0.6705324977971272</v>
      </c>
      <c r="O37" s="103">
        <f t="shared" si="11"/>
        <v>1.6454344765812794E-2</v>
      </c>
      <c r="P37" s="70">
        <f t="shared" si="12"/>
        <v>2.5781584127919688E-2</v>
      </c>
      <c r="Q37" s="50">
        <f t="shared" si="13"/>
        <v>0.22273259012870819</v>
      </c>
      <c r="R37" s="35">
        <f t="shared" si="14"/>
        <v>0.34898983169258324</v>
      </c>
      <c r="S37" s="52">
        <f t="shared" si="15"/>
        <v>0.42794782666156528</v>
      </c>
      <c r="T37" s="17">
        <f t="shared" si="16"/>
        <v>0.67053249779712709</v>
      </c>
    </row>
    <row r="38" spans="2:20" x14ac:dyDescent="0.35">
      <c r="B38" s="9" t="s">
        <v>68</v>
      </c>
      <c r="C38" s="86">
        <v>4.791142258542486E-4</v>
      </c>
      <c r="D38" s="88">
        <f t="shared" si="0"/>
        <v>4.7911422585424863E-8</v>
      </c>
      <c r="E38" s="86">
        <v>0.1088012785151337</v>
      </c>
      <c r="F38" s="31">
        <f t="shared" si="4"/>
        <v>1.0880127851513372E-5</v>
      </c>
      <c r="G38" s="87">
        <v>0.21710310026118362</v>
      </c>
      <c r="H38" s="75">
        <f t="shared" si="2"/>
        <v>2.1710310026118364E-5</v>
      </c>
      <c r="I38" s="113">
        <f t="shared" si="5"/>
        <v>4.5867103910077439E-4</v>
      </c>
      <c r="J38" s="35">
        <f t="shared" si="6"/>
        <v>4.7911422585424855E-4</v>
      </c>
      <c r="K38" s="71">
        <f t="shared" si="7"/>
        <v>0.10415886813431928</v>
      </c>
      <c r="L38" s="70">
        <f t="shared" si="8"/>
        <v>0.10880127851513371</v>
      </c>
      <c r="M38" s="27">
        <f t="shared" si="9"/>
        <v>0.20783959067641966</v>
      </c>
      <c r="N38" s="87">
        <f t="shared" si="10"/>
        <v>0.21710310026118365</v>
      </c>
      <c r="O38" s="103">
        <f t="shared" si="11"/>
        <v>3.0578069273384963E-4</v>
      </c>
      <c r="P38" s="70">
        <f t="shared" si="12"/>
        <v>4.7911422585424865E-4</v>
      </c>
      <c r="Q38" s="50">
        <f t="shared" si="13"/>
        <v>6.943924542287952E-2</v>
      </c>
      <c r="R38" s="35">
        <f t="shared" si="14"/>
        <v>0.10880127851513371</v>
      </c>
      <c r="S38" s="52">
        <f t="shared" si="15"/>
        <v>0.13855972711761311</v>
      </c>
      <c r="T38" s="17">
        <f t="shared" si="16"/>
        <v>0.21710310026118365</v>
      </c>
    </row>
    <row r="39" spans="2:20" x14ac:dyDescent="0.35">
      <c r="B39" s="9" t="s">
        <v>69</v>
      </c>
      <c r="C39" s="86">
        <v>4.9081958516792668E-3</v>
      </c>
      <c r="D39" s="88">
        <f t="shared" si="0"/>
        <v>4.9081958516792674E-7</v>
      </c>
      <c r="E39" s="86">
        <v>0.41834388312074317</v>
      </c>
      <c r="F39" s="31">
        <f t="shared" si="4"/>
        <v>4.1834388312074322E-5</v>
      </c>
      <c r="G39" s="87">
        <v>0.831654816330617</v>
      </c>
      <c r="H39" s="75">
        <f t="shared" si="2"/>
        <v>8.3165481633061701E-5</v>
      </c>
      <c r="I39" s="113">
        <f t="shared" si="5"/>
        <v>4.6987694581306213E-3</v>
      </c>
      <c r="J39" s="35">
        <f t="shared" si="6"/>
        <v>4.9081958516792668E-3</v>
      </c>
      <c r="K39" s="71">
        <f t="shared" si="7"/>
        <v>0.40049368859862816</v>
      </c>
      <c r="L39" s="70">
        <f t="shared" si="8"/>
        <v>0.41834388312074328</v>
      </c>
      <c r="M39" s="27">
        <f t="shared" si="9"/>
        <v>0.79616917677491506</v>
      </c>
      <c r="N39" s="87">
        <f t="shared" si="10"/>
        <v>0.831654816330617</v>
      </c>
      <c r="O39" s="103">
        <f t="shared" si="11"/>
        <v>3.1325129720870815E-3</v>
      </c>
      <c r="P39" s="70">
        <f t="shared" si="12"/>
        <v>4.9081958516792677E-3</v>
      </c>
      <c r="Q39" s="50">
        <f t="shared" si="13"/>
        <v>0.26699579239908539</v>
      </c>
      <c r="R39" s="35">
        <f t="shared" si="14"/>
        <v>0.41834388312074317</v>
      </c>
      <c r="S39" s="52">
        <f t="shared" si="15"/>
        <v>0.53077945118327663</v>
      </c>
      <c r="T39" s="17">
        <f t="shared" si="16"/>
        <v>0.83165481633061689</v>
      </c>
    </row>
    <row r="40" spans="2:20" x14ac:dyDescent="0.35">
      <c r="B40" s="9" t="s">
        <v>70</v>
      </c>
      <c r="C40" s="86">
        <v>4.6634809816777688E-3</v>
      </c>
      <c r="D40" s="88">
        <f t="shared" si="0"/>
        <v>4.6634809816777692E-7</v>
      </c>
      <c r="E40" s="86">
        <v>0.59298732859897818</v>
      </c>
      <c r="F40" s="31">
        <f t="shared" si="4"/>
        <v>5.9298732859897815E-5</v>
      </c>
      <c r="G40" s="87">
        <v>1.1811873858281945</v>
      </c>
      <c r="H40" s="75">
        <f t="shared" si="2"/>
        <v>1.1811873858281947E-4</v>
      </c>
      <c r="I40" s="113">
        <f t="shared" si="5"/>
        <v>4.4644962563552618E-3</v>
      </c>
      <c r="J40" s="35">
        <f t="shared" si="6"/>
        <v>4.6634809816777697E-3</v>
      </c>
      <c r="K40" s="71">
        <f t="shared" si="7"/>
        <v>0.56768532325906473</v>
      </c>
      <c r="L40" s="70">
        <f t="shared" si="8"/>
        <v>0.59298732859897807</v>
      </c>
      <c r="M40" s="27">
        <f t="shared" si="9"/>
        <v>1.1307876418500653</v>
      </c>
      <c r="N40" s="87">
        <f t="shared" si="10"/>
        <v>1.1811873858281947</v>
      </c>
      <c r="O40" s="103">
        <f t="shared" si="11"/>
        <v>2.9763308375701739E-3</v>
      </c>
      <c r="P40" s="70">
        <f t="shared" si="12"/>
        <v>4.6634809816777688E-3</v>
      </c>
      <c r="Q40" s="50">
        <f t="shared" si="13"/>
        <v>0.37845688217270984</v>
      </c>
      <c r="R40" s="35">
        <f t="shared" si="14"/>
        <v>0.59298732859897818</v>
      </c>
      <c r="S40" s="52">
        <f t="shared" si="15"/>
        <v>0.75385842790004354</v>
      </c>
      <c r="T40" s="17">
        <f t="shared" si="16"/>
        <v>1.1811873858281945</v>
      </c>
    </row>
    <row r="41" spans="2:20" x14ac:dyDescent="0.35">
      <c r="B41" s="9" t="s">
        <v>71</v>
      </c>
      <c r="C41" s="86">
        <v>1.1041356905404324E-3</v>
      </c>
      <c r="D41" s="88">
        <f t="shared" si="0"/>
        <v>1.1041356905404324E-7</v>
      </c>
      <c r="E41" s="86">
        <v>0.13237481818091887</v>
      </c>
      <c r="F41" s="31">
        <f t="shared" si="4"/>
        <v>1.3237481818091886E-5</v>
      </c>
      <c r="G41" s="87">
        <v>0.26362119054939048</v>
      </c>
      <c r="H41" s="75">
        <f t="shared" si="2"/>
        <v>2.636211905493905E-5</v>
      </c>
      <c r="I41" s="113">
        <f t="shared" si="5"/>
        <v>1.0570236431311766E-3</v>
      </c>
      <c r="J41" s="35">
        <f t="shared" si="6"/>
        <v>1.1041356905404324E-3</v>
      </c>
      <c r="K41" s="71">
        <f t="shared" si="7"/>
        <v>0.12672655523338333</v>
      </c>
      <c r="L41" s="70">
        <f t="shared" si="8"/>
        <v>0.13237481818091884</v>
      </c>
      <c r="M41" s="27">
        <f t="shared" si="9"/>
        <v>0.25237281398331068</v>
      </c>
      <c r="N41" s="87">
        <f t="shared" si="10"/>
        <v>0.26362119054939048</v>
      </c>
      <c r="O41" s="103">
        <f t="shared" si="11"/>
        <v>7.046824287541177E-4</v>
      </c>
      <c r="P41" s="70">
        <f t="shared" si="12"/>
        <v>1.1041356905404324E-3</v>
      </c>
      <c r="Q41" s="50">
        <f t="shared" si="13"/>
        <v>8.4484370155588892E-2</v>
      </c>
      <c r="R41" s="35">
        <f t="shared" si="14"/>
        <v>0.13237481818091884</v>
      </c>
      <c r="S41" s="52">
        <f t="shared" si="15"/>
        <v>0.16824854265554048</v>
      </c>
      <c r="T41" s="17">
        <f t="shared" si="16"/>
        <v>0.26362119054939054</v>
      </c>
    </row>
    <row r="42" spans="2:20" x14ac:dyDescent="0.35">
      <c r="B42" s="9" t="s">
        <v>72</v>
      </c>
      <c r="C42" s="86">
        <v>1.2945918735635878E-2</v>
      </c>
      <c r="D42" s="88">
        <f t="shared" si="0"/>
        <v>1.2945918735635879E-6</v>
      </c>
      <c r="E42" s="86">
        <v>0.4807826643928082</v>
      </c>
      <c r="F42" s="31">
        <f t="shared" si="4"/>
        <v>4.8078266439280824E-5</v>
      </c>
      <c r="G42" s="87">
        <v>0.94781621328319288</v>
      </c>
      <c r="H42" s="75">
        <f t="shared" si="2"/>
        <v>9.4781621328319293E-5</v>
      </c>
      <c r="I42" s="113">
        <f t="shared" si="5"/>
        <v>1.2393533061977305E-2</v>
      </c>
      <c r="J42" s="35">
        <f t="shared" si="6"/>
        <v>1.2945918735635878E-2</v>
      </c>
      <c r="K42" s="71">
        <f t="shared" si="7"/>
        <v>0.46026828751641574</v>
      </c>
      <c r="L42" s="70">
        <f t="shared" si="8"/>
        <v>0.4807826643928082</v>
      </c>
      <c r="M42" s="27">
        <f t="shared" si="9"/>
        <v>0.90737411657531186</v>
      </c>
      <c r="N42" s="87">
        <f t="shared" si="10"/>
        <v>0.94781621328319277</v>
      </c>
      <c r="O42" s="103">
        <f t="shared" si="11"/>
        <v>8.262355374651538E-3</v>
      </c>
      <c r="P42" s="70">
        <f t="shared" si="12"/>
        <v>1.2945918735635879E-2</v>
      </c>
      <c r="Q42" s="50">
        <f t="shared" si="13"/>
        <v>0.30684552501094386</v>
      </c>
      <c r="R42" s="35">
        <f t="shared" si="14"/>
        <v>0.48078266439280831</v>
      </c>
      <c r="S42" s="52">
        <f t="shared" si="15"/>
        <v>0.60491607771687461</v>
      </c>
      <c r="T42" s="17">
        <f t="shared" si="16"/>
        <v>0.94781621328319288</v>
      </c>
    </row>
    <row r="43" spans="2:20" x14ac:dyDescent="0.35">
      <c r="B43" s="9" t="s">
        <v>73</v>
      </c>
      <c r="C43" s="86">
        <v>5.0129533287052476E-3</v>
      </c>
      <c r="D43" s="88">
        <f t="shared" si="0"/>
        <v>5.0129533287052475E-7</v>
      </c>
      <c r="E43" s="86">
        <v>0.29437022000046875</v>
      </c>
      <c r="F43" s="31">
        <f t="shared" si="4"/>
        <v>2.9437022000046875E-5</v>
      </c>
      <c r="G43" s="87">
        <v>0.5834356870377474</v>
      </c>
      <c r="H43" s="75">
        <f t="shared" si="2"/>
        <v>5.834356870377474E-5</v>
      </c>
      <c r="I43" s="113">
        <f t="shared" si="5"/>
        <v>4.7990570685755244E-3</v>
      </c>
      <c r="J43" s="35">
        <f t="shared" si="6"/>
        <v>5.0129533287052476E-3</v>
      </c>
      <c r="K43" s="71">
        <f t="shared" si="7"/>
        <v>0.28180982196302545</v>
      </c>
      <c r="L43" s="70">
        <f t="shared" si="8"/>
        <v>0.29437022000046875</v>
      </c>
      <c r="M43" s="27">
        <f t="shared" si="9"/>
        <v>0.5585412379374558</v>
      </c>
      <c r="N43" s="87">
        <f t="shared" si="10"/>
        <v>0.5834356870377474</v>
      </c>
      <c r="O43" s="103">
        <f t="shared" si="11"/>
        <v>3.1993713790503492E-3</v>
      </c>
      <c r="P43" s="70">
        <f t="shared" si="12"/>
        <v>5.0129533287052467E-3</v>
      </c>
      <c r="Q43" s="50">
        <f t="shared" si="13"/>
        <v>0.18787321464201698</v>
      </c>
      <c r="R43" s="35">
        <f t="shared" si="14"/>
        <v>0.29437022000046875</v>
      </c>
      <c r="S43" s="52">
        <f t="shared" si="15"/>
        <v>0.37236082529163722</v>
      </c>
      <c r="T43" s="17">
        <f t="shared" si="16"/>
        <v>0.5834356870377474</v>
      </c>
    </row>
    <row r="44" spans="2:20" x14ac:dyDescent="0.35">
      <c r="B44" s="9" t="s">
        <v>74</v>
      </c>
      <c r="C44" s="86">
        <v>1.1306078624977362E-2</v>
      </c>
      <c r="D44" s="88">
        <f t="shared" si="0"/>
        <v>1.1306078624977362E-6</v>
      </c>
      <c r="E44" s="86">
        <v>0.63409173577738531</v>
      </c>
      <c r="F44" s="31">
        <f t="shared" si="4"/>
        <v>6.3409173577738543E-5</v>
      </c>
      <c r="G44" s="87">
        <v>1.256246673770316</v>
      </c>
      <c r="H44" s="75">
        <f t="shared" si="2"/>
        <v>1.2562466737703161E-4</v>
      </c>
      <c r="I44" s="113">
        <f t="shared" si="5"/>
        <v>1.0823662816163145E-2</v>
      </c>
      <c r="J44" s="35">
        <f t="shared" si="6"/>
        <v>1.130607862497736E-2</v>
      </c>
      <c r="K44" s="71">
        <f t="shared" si="7"/>
        <v>0.60703585833976759</v>
      </c>
      <c r="L44" s="70">
        <f t="shared" si="8"/>
        <v>0.63409173577738542</v>
      </c>
      <c r="M44" s="27">
        <f t="shared" si="9"/>
        <v>1.2026442466778466</v>
      </c>
      <c r="N44" s="87">
        <f t="shared" si="10"/>
        <v>1.2562466737703162</v>
      </c>
      <c r="O44" s="103">
        <f t="shared" si="11"/>
        <v>7.2157752107754299E-3</v>
      </c>
      <c r="P44" s="70">
        <f t="shared" si="12"/>
        <v>1.1306078624977362E-2</v>
      </c>
      <c r="Q44" s="50">
        <f t="shared" si="13"/>
        <v>0.40469057222651172</v>
      </c>
      <c r="R44" s="35">
        <f t="shared" si="14"/>
        <v>0.63409173577738542</v>
      </c>
      <c r="S44" s="52">
        <f t="shared" si="15"/>
        <v>0.80176283111856439</v>
      </c>
      <c r="T44" s="17">
        <f t="shared" si="16"/>
        <v>1.256246673770316</v>
      </c>
    </row>
    <row r="45" spans="2:20" x14ac:dyDescent="0.35">
      <c r="B45" s="9" t="s">
        <v>75</v>
      </c>
      <c r="C45" s="86">
        <v>6.5794737485069745E-4</v>
      </c>
      <c r="D45" s="88">
        <f t="shared" si="0"/>
        <v>6.5794737485069749E-8</v>
      </c>
      <c r="E45" s="86">
        <v>6.2848677968872363E-2</v>
      </c>
      <c r="F45" s="31">
        <f t="shared" si="4"/>
        <v>6.2848677968872368E-6</v>
      </c>
      <c r="G45" s="87">
        <v>0.12503024865251186</v>
      </c>
      <c r="H45" s="75">
        <f t="shared" si="2"/>
        <v>1.2503024865251185E-5</v>
      </c>
      <c r="I45" s="113">
        <f t="shared" si="5"/>
        <v>6.2987360802808044E-4</v>
      </c>
      <c r="J45" s="35">
        <f t="shared" si="6"/>
        <v>6.5794737485069755E-4</v>
      </c>
      <c r="K45" s="71">
        <f t="shared" si="7"/>
        <v>6.0167005850629993E-2</v>
      </c>
      <c r="L45" s="70">
        <f t="shared" si="8"/>
        <v>6.2848677968872363E-2</v>
      </c>
      <c r="M45" s="27">
        <f t="shared" si="9"/>
        <v>0.11969536902442462</v>
      </c>
      <c r="N45" s="87">
        <f t="shared" si="10"/>
        <v>0.12503024865251183</v>
      </c>
      <c r="O45" s="103">
        <f t="shared" si="11"/>
        <v>4.1991573868538693E-4</v>
      </c>
      <c r="P45" s="70">
        <f t="shared" si="12"/>
        <v>6.5794737485069745E-4</v>
      </c>
      <c r="Q45" s="50">
        <f t="shared" si="13"/>
        <v>4.0111337233753333E-2</v>
      </c>
      <c r="R45" s="35">
        <f t="shared" si="14"/>
        <v>6.2848677968872363E-2</v>
      </c>
      <c r="S45" s="52">
        <f t="shared" si="15"/>
        <v>7.979691268294975E-2</v>
      </c>
      <c r="T45" s="17">
        <f t="shared" si="16"/>
        <v>0.12503024865251183</v>
      </c>
    </row>
    <row r="46" spans="2:20" x14ac:dyDescent="0.35">
      <c r="B46" s="9" t="s">
        <v>76</v>
      </c>
      <c r="C46" s="86">
        <v>3.0226276972422886E-3</v>
      </c>
      <c r="D46" s="88">
        <f t="shared" si="0"/>
        <v>3.0226276972422889E-7</v>
      </c>
      <c r="E46" s="86">
        <v>0.43506020610324259</v>
      </c>
      <c r="F46" s="31">
        <f t="shared" si="4"/>
        <v>4.3506020610324258E-5</v>
      </c>
      <c r="G46" s="87">
        <v>0.86689467143039922</v>
      </c>
      <c r="H46" s="75">
        <f t="shared" si="2"/>
        <v>8.6689467143039931E-5</v>
      </c>
      <c r="I46" s="113">
        <f t="shared" si="5"/>
        <v>2.8936560675838835E-3</v>
      </c>
      <c r="J46" s="35">
        <f t="shared" si="6"/>
        <v>3.022627697242289E-3</v>
      </c>
      <c r="K46" s="71">
        <f t="shared" si="7"/>
        <v>0.41649674761583128</v>
      </c>
      <c r="L46" s="70">
        <f t="shared" si="8"/>
        <v>0.43506020610324259</v>
      </c>
      <c r="M46" s="27">
        <f t="shared" si="9"/>
        <v>0.82990539265862995</v>
      </c>
      <c r="N46" s="87">
        <f t="shared" si="10"/>
        <v>0.86689467143039933</v>
      </c>
      <c r="O46" s="103">
        <f t="shared" si="11"/>
        <v>1.9291040450559224E-3</v>
      </c>
      <c r="P46" s="70">
        <f t="shared" si="12"/>
        <v>3.022627697242289E-3</v>
      </c>
      <c r="Q46" s="50">
        <f t="shared" si="13"/>
        <v>0.27766449841055418</v>
      </c>
      <c r="R46" s="35">
        <f t="shared" si="14"/>
        <v>0.43506020610324259</v>
      </c>
      <c r="S46" s="52">
        <f t="shared" si="15"/>
        <v>0.55327026177241989</v>
      </c>
      <c r="T46" s="17">
        <f t="shared" si="16"/>
        <v>0.86689467143039922</v>
      </c>
    </row>
    <row r="47" spans="2:20" x14ac:dyDescent="0.35">
      <c r="B47" s="9" t="s">
        <v>77</v>
      </c>
      <c r="C47" s="86">
        <v>2.2279121044355959E-3</v>
      </c>
      <c r="D47" s="88">
        <f t="shared" si="0"/>
        <v>2.227912104435596E-7</v>
      </c>
      <c r="E47" s="86">
        <v>0.50253170372742539</v>
      </c>
      <c r="F47" s="31">
        <f t="shared" si="4"/>
        <v>5.0253170372742534E-5</v>
      </c>
      <c r="G47" s="87">
        <v>1.0027804303078827</v>
      </c>
      <c r="H47" s="75">
        <f t="shared" si="2"/>
        <v>1.0027804303078827E-4</v>
      </c>
      <c r="I47" s="113">
        <f t="shared" si="5"/>
        <v>2.1328499652555374E-3</v>
      </c>
      <c r="J47" s="35">
        <f t="shared" si="6"/>
        <v>2.2279121044355959E-3</v>
      </c>
      <c r="K47" s="71">
        <f t="shared" si="7"/>
        <v>0.48108932336285948</v>
      </c>
      <c r="L47" s="70">
        <f t="shared" si="8"/>
        <v>0.50253170372742528</v>
      </c>
      <c r="M47" s="27">
        <f t="shared" si="9"/>
        <v>0.95999308127235317</v>
      </c>
      <c r="N47" s="87">
        <f t="shared" si="10"/>
        <v>1.0027804303078827</v>
      </c>
      <c r="O47" s="103">
        <f t="shared" si="11"/>
        <v>1.421899976837025E-3</v>
      </c>
      <c r="P47" s="70">
        <f t="shared" si="12"/>
        <v>2.2279121044355959E-3</v>
      </c>
      <c r="Q47" s="50">
        <f t="shared" si="13"/>
        <v>0.32072621557523961</v>
      </c>
      <c r="R47" s="35">
        <f t="shared" si="14"/>
        <v>0.50253170372742528</v>
      </c>
      <c r="S47" s="52">
        <f t="shared" si="15"/>
        <v>0.63999538751490215</v>
      </c>
      <c r="T47" s="17">
        <f t="shared" si="16"/>
        <v>1.0027804303078827</v>
      </c>
    </row>
    <row r="48" spans="2:20" x14ac:dyDescent="0.35">
      <c r="B48" s="9" t="s">
        <v>78</v>
      </c>
      <c r="C48" s="86">
        <v>8.5062404561929254E-3</v>
      </c>
      <c r="D48" s="88">
        <f t="shared" si="0"/>
        <v>8.5062404561929251E-7</v>
      </c>
      <c r="E48" s="86">
        <v>0.38028804505648572</v>
      </c>
      <c r="F48" s="31">
        <f t="shared" si="4"/>
        <v>3.8028804505648571E-5</v>
      </c>
      <c r="G48" s="87">
        <v>0.7517267241264437</v>
      </c>
      <c r="H48" s="75">
        <f t="shared" si="2"/>
        <v>7.5172672412644368E-5</v>
      </c>
      <c r="I48" s="113">
        <f t="shared" si="5"/>
        <v>8.1432901348872707E-3</v>
      </c>
      <c r="J48" s="35">
        <f t="shared" si="6"/>
        <v>8.5062404561929254E-3</v>
      </c>
      <c r="K48" s="71">
        <f t="shared" si="7"/>
        <v>0.36406164411557862</v>
      </c>
      <c r="L48" s="70">
        <f t="shared" si="8"/>
        <v>0.38028804505648567</v>
      </c>
      <c r="M48" s="27">
        <f t="shared" si="9"/>
        <v>0.71965151329025101</v>
      </c>
      <c r="N48" s="87">
        <f t="shared" si="10"/>
        <v>0.7517267241264437</v>
      </c>
      <c r="O48" s="103">
        <f t="shared" si="11"/>
        <v>5.4288600899248468E-3</v>
      </c>
      <c r="P48" s="70">
        <f t="shared" si="12"/>
        <v>8.5062404561929254E-3</v>
      </c>
      <c r="Q48" s="50">
        <f t="shared" si="13"/>
        <v>0.24270776274371908</v>
      </c>
      <c r="R48" s="35">
        <f t="shared" si="14"/>
        <v>0.38028804505648567</v>
      </c>
      <c r="S48" s="52">
        <f t="shared" si="15"/>
        <v>0.47976767552683397</v>
      </c>
      <c r="T48" s="17">
        <f t="shared" si="16"/>
        <v>0.75172672412644359</v>
      </c>
    </row>
    <row r="49" spans="2:20" x14ac:dyDescent="0.35">
      <c r="B49" s="9" t="s">
        <v>79</v>
      </c>
      <c r="C49" s="86">
        <v>2.9044597162842293E-3</v>
      </c>
      <c r="D49" s="88">
        <f t="shared" si="0"/>
        <v>2.9044597162842291E-7</v>
      </c>
      <c r="E49" s="86">
        <v>0.21552715663664121</v>
      </c>
      <c r="F49" s="31">
        <f t="shared" si="4"/>
        <v>2.155271566366412E-5</v>
      </c>
      <c r="G49" s="87">
        <v>0.42797500157847285</v>
      </c>
      <c r="H49" s="75">
        <f t="shared" si="2"/>
        <v>4.2797500157847285E-5</v>
      </c>
      <c r="I49" s="113">
        <f t="shared" si="5"/>
        <v>2.7805301621323469E-3</v>
      </c>
      <c r="J49" s="35">
        <f t="shared" si="6"/>
        <v>2.9044597162842288E-3</v>
      </c>
      <c r="K49" s="71">
        <f t="shared" si="7"/>
        <v>0.20633089053597961</v>
      </c>
      <c r="L49" s="70">
        <f t="shared" si="8"/>
        <v>0.21552715663664115</v>
      </c>
      <c r="M49" s="27">
        <f t="shared" si="9"/>
        <v>0.40971385963995582</v>
      </c>
      <c r="N49" s="87">
        <f t="shared" si="10"/>
        <v>0.42797500157847279</v>
      </c>
      <c r="O49" s="103">
        <f t="shared" si="11"/>
        <v>1.853686774754898E-3</v>
      </c>
      <c r="P49" s="70">
        <f t="shared" si="12"/>
        <v>2.9044597162842288E-3</v>
      </c>
      <c r="Q49" s="50">
        <f t="shared" si="13"/>
        <v>0.13755392702398642</v>
      </c>
      <c r="R49" s="35">
        <f t="shared" si="14"/>
        <v>0.21552715663664118</v>
      </c>
      <c r="S49" s="52">
        <f t="shared" si="15"/>
        <v>0.27314257309330386</v>
      </c>
      <c r="T49" s="17">
        <f t="shared" si="16"/>
        <v>0.42797500157847279</v>
      </c>
    </row>
    <row r="50" spans="2:20" x14ac:dyDescent="0.35">
      <c r="B50" s="9" t="s">
        <v>80</v>
      </c>
      <c r="C50" s="86">
        <v>2.3516784318798512E-3</v>
      </c>
      <c r="D50" s="88">
        <f t="shared" si="0"/>
        <v>2.3516784318798514E-7</v>
      </c>
      <c r="E50" s="86">
        <v>0.33725980158622004</v>
      </c>
      <c r="F50" s="31">
        <f t="shared" si="4"/>
        <v>3.3725980158622004E-5</v>
      </c>
      <c r="G50" s="87">
        <v>0.6719933573275958</v>
      </c>
      <c r="H50" s="75">
        <f t="shared" si="2"/>
        <v>6.7199335732759578E-5</v>
      </c>
      <c r="I50" s="113">
        <f t="shared" si="5"/>
        <v>2.2513353429612971E-3</v>
      </c>
      <c r="J50" s="35">
        <f t="shared" si="6"/>
        <v>2.3516784318798512E-3</v>
      </c>
      <c r="K50" s="71">
        <f t="shared" si="7"/>
        <v>0.32286936035902891</v>
      </c>
      <c r="L50" s="70">
        <f t="shared" si="8"/>
        <v>0.33725980158622004</v>
      </c>
      <c r="M50" s="27">
        <f t="shared" si="9"/>
        <v>0.64332026652874053</v>
      </c>
      <c r="N50" s="87">
        <f t="shared" si="10"/>
        <v>0.6719933573275958</v>
      </c>
      <c r="O50" s="103">
        <f t="shared" si="11"/>
        <v>1.5008902286408649E-3</v>
      </c>
      <c r="P50" s="70">
        <f t="shared" si="12"/>
        <v>2.3516784318798516E-3</v>
      </c>
      <c r="Q50" s="50">
        <f t="shared" si="13"/>
        <v>0.2152462402393526</v>
      </c>
      <c r="R50" s="35">
        <f t="shared" si="14"/>
        <v>0.33725980158622004</v>
      </c>
      <c r="S50" s="52">
        <f t="shared" si="15"/>
        <v>0.42888017768582698</v>
      </c>
      <c r="T50" s="17">
        <f t="shared" si="16"/>
        <v>0.6719933573275958</v>
      </c>
    </row>
    <row r="51" spans="2:20" x14ac:dyDescent="0.35">
      <c r="B51" s="9" t="s">
        <v>81</v>
      </c>
      <c r="C51" s="86">
        <v>2.3887296973152893E-3</v>
      </c>
      <c r="D51" s="88">
        <f t="shared" si="0"/>
        <v>2.3887296973152893E-7</v>
      </c>
      <c r="E51" s="86">
        <v>0.46566262893259019</v>
      </c>
      <c r="F51" s="31">
        <f t="shared" si="4"/>
        <v>4.6566262893259023E-5</v>
      </c>
      <c r="G51" s="87">
        <v>0.92881535737327459</v>
      </c>
      <c r="H51" s="75">
        <f t="shared" si="2"/>
        <v>9.288153573732746E-5</v>
      </c>
      <c r="I51" s="113">
        <f t="shared" si="5"/>
        <v>2.2868056786353643E-3</v>
      </c>
      <c r="J51" s="35">
        <f t="shared" si="6"/>
        <v>2.3887296973152897E-3</v>
      </c>
      <c r="K51" s="71">
        <f t="shared" si="7"/>
        <v>0.4457934044894849</v>
      </c>
      <c r="L51" s="70">
        <f t="shared" si="8"/>
        <v>0.46566262893259019</v>
      </c>
      <c r="M51" s="27">
        <f t="shared" si="9"/>
        <v>0.88918400270743958</v>
      </c>
      <c r="N51" s="87">
        <f t="shared" si="10"/>
        <v>0.92881535737327459</v>
      </c>
      <c r="O51" s="103">
        <f t="shared" si="11"/>
        <v>1.5245371190902427E-3</v>
      </c>
      <c r="P51" s="70">
        <f t="shared" si="12"/>
        <v>2.3887296973152893E-3</v>
      </c>
      <c r="Q51" s="50">
        <f t="shared" si="13"/>
        <v>0.29719560299298997</v>
      </c>
      <c r="R51" s="35">
        <f t="shared" si="14"/>
        <v>0.46566262893259025</v>
      </c>
      <c r="S51" s="52">
        <f t="shared" si="15"/>
        <v>0.59278933513829302</v>
      </c>
      <c r="T51" s="17">
        <f t="shared" si="16"/>
        <v>0.92881535737327459</v>
      </c>
    </row>
    <row r="52" spans="2:20" ht="15" thickBot="1" x14ac:dyDescent="0.4">
      <c r="B52" s="46" t="s">
        <v>82</v>
      </c>
      <c r="C52" s="74">
        <v>3.4721310838551648E-3</v>
      </c>
      <c r="D52" s="115">
        <f t="shared" si="0"/>
        <v>3.4721310838551651E-7</v>
      </c>
      <c r="E52" s="74">
        <v>0.27374698149982246</v>
      </c>
      <c r="F52" s="30">
        <f t="shared" si="4"/>
        <v>2.7374698149982245E-5</v>
      </c>
      <c r="G52" s="73">
        <v>0.543834836792912</v>
      </c>
      <c r="H52" s="72">
        <f t="shared" si="2"/>
        <v>5.4383483679291203E-5</v>
      </c>
      <c r="I52" s="69">
        <f t="shared" si="5"/>
        <v>3.3239797238047808E-3</v>
      </c>
      <c r="J52" s="57">
        <f t="shared" si="6"/>
        <v>3.4721310838551648E-3</v>
      </c>
      <c r="K52" s="114">
        <f t="shared" si="7"/>
        <v>0.26206655047938526</v>
      </c>
      <c r="L52" s="54">
        <f t="shared" si="8"/>
        <v>0.27374698149982246</v>
      </c>
      <c r="M52" s="26">
        <f t="shared" si="9"/>
        <v>0.52063010495306727</v>
      </c>
      <c r="N52" s="73">
        <f t="shared" si="10"/>
        <v>0.543834836792912</v>
      </c>
      <c r="O52" s="101">
        <f t="shared" si="11"/>
        <v>2.2159864825365208E-3</v>
      </c>
      <c r="P52" s="54">
        <f t="shared" si="12"/>
        <v>3.4721310838551653E-3</v>
      </c>
      <c r="Q52" s="49">
        <f t="shared" si="13"/>
        <v>0.17471103365292351</v>
      </c>
      <c r="R52" s="57">
        <f t="shared" si="14"/>
        <v>0.27374698149982246</v>
      </c>
      <c r="S52" s="51">
        <f t="shared" si="15"/>
        <v>0.3470867366353782</v>
      </c>
      <c r="T52" s="16">
        <f t="shared" si="16"/>
        <v>0.54383483679291211</v>
      </c>
    </row>
    <row r="53" spans="2:20" x14ac:dyDescent="0.35">
      <c r="G53" s="106"/>
      <c r="H53" s="106"/>
      <c r="I53" s="106"/>
      <c r="J53" s="106"/>
      <c r="K53" s="106"/>
      <c r="L53" s="106"/>
    </row>
    <row r="54" spans="2:20" x14ac:dyDescent="0.35">
      <c r="B54" s="5" t="s">
        <v>86</v>
      </c>
    </row>
    <row r="55" spans="2:20" ht="15" thickBot="1" x14ac:dyDescent="0.4">
      <c r="B55" s="5" t="s">
        <v>120</v>
      </c>
      <c r="C55" s="290">
        <v>2019</v>
      </c>
      <c r="D55" s="40" t="s">
        <v>0</v>
      </c>
      <c r="E55" s="39">
        <v>0.05</v>
      </c>
      <c r="F55" s="5" t="s">
        <v>124</v>
      </c>
      <c r="I55" s="5" t="s">
        <v>125</v>
      </c>
    </row>
    <row r="56" spans="2:20" x14ac:dyDescent="0.35">
      <c r="B56" s="118"/>
      <c r="C56" s="81"/>
      <c r="D56" s="80"/>
      <c r="E56" s="80"/>
      <c r="F56" s="80"/>
      <c r="G56" s="80"/>
      <c r="H56" s="79"/>
      <c r="I56" s="98" t="s">
        <v>33</v>
      </c>
      <c r="J56" s="58"/>
      <c r="K56" s="12">
        <f>$R$4*1000*5</f>
        <v>478.66564417177921</v>
      </c>
      <c r="L56" s="38" t="s">
        <v>34</v>
      </c>
      <c r="M56" s="58"/>
      <c r="N56" s="80"/>
      <c r="O56" s="98" t="s">
        <v>35</v>
      </c>
      <c r="P56" s="58"/>
      <c r="Q56" s="12">
        <f>$R$5*5*1000</f>
        <v>319.11042944785277</v>
      </c>
      <c r="R56" s="38" t="s">
        <v>34</v>
      </c>
      <c r="S56" s="58"/>
      <c r="T56" s="95"/>
    </row>
    <row r="57" spans="2:20" ht="15" thickBot="1" x14ac:dyDescent="0.4">
      <c r="B57" s="37" t="s">
        <v>123</v>
      </c>
      <c r="C57" s="111"/>
      <c r="H57" s="102"/>
      <c r="I57" s="37" t="s">
        <v>37</v>
      </c>
      <c r="J57" s="5"/>
      <c r="K57" s="5"/>
      <c r="L57" s="5"/>
      <c r="M57" s="5"/>
      <c r="O57" s="125" t="s">
        <v>37</v>
      </c>
      <c r="P57" s="126"/>
      <c r="Q57" s="126"/>
      <c r="R57" s="126"/>
      <c r="S57" s="126"/>
      <c r="T57" s="127"/>
    </row>
    <row r="58" spans="2:20" x14ac:dyDescent="0.35">
      <c r="B58" s="78" t="s">
        <v>38</v>
      </c>
      <c r="C58" s="3" t="s">
        <v>39</v>
      </c>
      <c r="D58" s="1"/>
      <c r="E58" s="3" t="s">
        <v>40</v>
      </c>
      <c r="F58" s="1"/>
      <c r="G58" s="3" t="s">
        <v>41</v>
      </c>
      <c r="H58" s="116"/>
      <c r="I58" s="68" t="s">
        <v>39</v>
      </c>
      <c r="J58" s="67"/>
      <c r="K58" s="105" t="s">
        <v>40</v>
      </c>
      <c r="L58" s="66"/>
      <c r="M58" s="89" t="s">
        <v>41</v>
      </c>
      <c r="N58" s="112"/>
      <c r="O58" s="59" t="s">
        <v>39</v>
      </c>
      <c r="P58" s="63"/>
      <c r="Q58" s="64" t="s">
        <v>40</v>
      </c>
      <c r="R58" s="62"/>
      <c r="S58" s="63" t="s">
        <v>41</v>
      </c>
      <c r="T58" s="48"/>
    </row>
    <row r="59" spans="2:20" x14ac:dyDescent="0.35">
      <c r="B59" s="77"/>
      <c r="C59" s="105" t="s">
        <v>42</v>
      </c>
      <c r="D59" s="104" t="s">
        <v>43</v>
      </c>
      <c r="E59" s="105" t="s">
        <v>42</v>
      </c>
      <c r="F59" s="104" t="s">
        <v>43</v>
      </c>
      <c r="G59" s="105" t="s">
        <v>42</v>
      </c>
      <c r="H59" s="76" t="s">
        <v>43</v>
      </c>
      <c r="I59" s="91" t="s">
        <v>44</v>
      </c>
      <c r="J59" s="105" t="s">
        <v>45</v>
      </c>
      <c r="K59" s="105" t="s">
        <v>44</v>
      </c>
      <c r="L59" s="105" t="s">
        <v>45</v>
      </c>
      <c r="M59" s="105" t="s">
        <v>46</v>
      </c>
      <c r="N59" s="3" t="s">
        <v>45</v>
      </c>
      <c r="O59" s="61" t="s">
        <v>44</v>
      </c>
      <c r="P59" s="66" t="s">
        <v>45</v>
      </c>
      <c r="Q59" s="66" t="s">
        <v>44</v>
      </c>
      <c r="R59" s="66" t="s">
        <v>45</v>
      </c>
      <c r="S59" s="66" t="s">
        <v>46</v>
      </c>
      <c r="T59" s="60" t="s">
        <v>45</v>
      </c>
    </row>
    <row r="60" spans="2:20" x14ac:dyDescent="0.35">
      <c r="B60" s="47" t="s">
        <v>47</v>
      </c>
      <c r="C60" s="136">
        <v>8.7932991601039068E-3</v>
      </c>
      <c r="D60" s="122">
        <f>C60*$E$55/100</f>
        <v>4.396649580051953E-6</v>
      </c>
      <c r="E60" s="141">
        <v>0.34439017867763316</v>
      </c>
      <c r="F60" s="31">
        <f>(E60*$E$55)/100</f>
        <v>1.7219508933881658E-4</v>
      </c>
      <c r="G60" s="141">
        <v>0.67998705819516236</v>
      </c>
      <c r="H60" s="135">
        <f>G60*$E$55/100</f>
        <v>3.399935290975812E-4</v>
      </c>
      <c r="I60" s="113">
        <f>(D60*$K$56)/($E$55)</f>
        <v>4.2090502068663015E-2</v>
      </c>
      <c r="J60" s="35">
        <f>(I60*100)/($K$56)</f>
        <v>8.7932991601039068E-3</v>
      </c>
      <c r="K60" s="71">
        <f>(F60*$K$56)/($E$55)</f>
        <v>1.648477467231634</v>
      </c>
      <c r="L60" s="70">
        <f>(K60*100)/($K$56)</f>
        <v>0.34439017867763311</v>
      </c>
      <c r="M60" s="27">
        <f>(H60*$K$56)/($E$55)</f>
        <v>3.254864432394605</v>
      </c>
      <c r="N60" s="87">
        <f>(M60*100)/($K$56)</f>
        <v>0.67998705819516236</v>
      </c>
      <c r="O60" s="139">
        <f>(D60*$Q$56)/($E$55)</f>
        <v>2.8060334712442004E-2</v>
      </c>
      <c r="P60" s="56">
        <f>(O60*100)/($Q$56)</f>
        <v>8.793299160103905E-3</v>
      </c>
      <c r="Q60" s="82">
        <f>(F60*$Q$56)/($E$55)</f>
        <v>1.0989849781544225</v>
      </c>
      <c r="R60" s="35">
        <f>(Q60*100)/($Q$56)</f>
        <v>0.34439017867763311</v>
      </c>
      <c r="S60" s="132">
        <f>(H60*$Q$56)/($E$55)</f>
        <v>2.1699096215964033</v>
      </c>
      <c r="T60" s="110">
        <f>(S60*100)/($Q$56)</f>
        <v>0.67998705819516247</v>
      </c>
    </row>
    <row r="61" spans="2:20" x14ac:dyDescent="0.35">
      <c r="B61" s="9" t="s">
        <v>48</v>
      </c>
      <c r="C61" s="137">
        <v>2.6372838017525522E-3</v>
      </c>
      <c r="D61" s="88">
        <f t="shared" ref="D61:D95" si="17">C61*$E$55/100</f>
        <v>1.3186419008762762E-6</v>
      </c>
      <c r="E61" s="142">
        <v>0.12699470559256162</v>
      </c>
      <c r="F61" s="31">
        <f t="shared" ref="F61:F95" si="18">(E61*$E$55)/100</f>
        <v>6.3497352796280815E-5</v>
      </c>
      <c r="G61" s="142">
        <v>0.25135212738337065</v>
      </c>
      <c r="H61" s="75">
        <f t="shared" ref="H61:H95" si="19">G61*$E$55/100</f>
        <v>1.2567606369168533E-4</v>
      </c>
      <c r="I61" s="113">
        <f t="shared" ref="I61:I95" si="20">(D61*$K$56)/($E$55)</f>
        <v>1.2623771498296842E-2</v>
      </c>
      <c r="J61" s="35">
        <f t="shared" ref="J61:J95" si="21">(I61*100)/($K$56)</f>
        <v>2.6372838017525522E-3</v>
      </c>
      <c r="K61" s="71">
        <f t="shared" ref="K61:K95" si="22">(F61*$K$56)/($E$55)</f>
        <v>0.60788002558868959</v>
      </c>
      <c r="L61" s="70">
        <f t="shared" ref="L61:L95" si="23">(K61*100)/($K$56)</f>
        <v>0.12699470559256162</v>
      </c>
      <c r="M61" s="133">
        <f t="shared" ref="M61:M95" si="24">(H61*$K$56)/($E$55)</f>
        <v>1.2031362796790821</v>
      </c>
      <c r="N61" s="87">
        <f t="shared" ref="N61:N95" si="25">(M61*100)/($K$56)</f>
        <v>0.25135212738337065</v>
      </c>
      <c r="O61" s="113">
        <f t="shared" ref="O61:O95" si="26">(D61*$Q$56)/($E$55)</f>
        <v>8.415847665531228E-3</v>
      </c>
      <c r="P61" s="70">
        <f t="shared" ref="P61:P95" si="27">(O61*100)/($Q$56)</f>
        <v>2.6372838017525522E-3</v>
      </c>
      <c r="Q61" s="82">
        <f t="shared" ref="Q61:Q95" si="28">(F61*$Q$56)/($E$55)</f>
        <v>0.40525335039245969</v>
      </c>
      <c r="R61" s="35">
        <f t="shared" ref="R61:R95" si="29">(Q61*100)/($Q$56)</f>
        <v>0.12699470559256162</v>
      </c>
      <c r="S61" s="71">
        <f t="shared" ref="S61:S95" si="30">(H61*$Q$56)/($E$55)</f>
        <v>0.80209085311938799</v>
      </c>
      <c r="T61" s="17">
        <f t="shared" ref="T61:T95" si="31">(S61*100)/($Q$56)</f>
        <v>0.25135212738337065</v>
      </c>
    </row>
    <row r="62" spans="2:20" x14ac:dyDescent="0.35">
      <c r="B62" s="9" t="s">
        <v>49</v>
      </c>
      <c r="C62" s="142">
        <v>2.7691479355315936E-3</v>
      </c>
      <c r="D62" s="88">
        <f t="shared" si="17"/>
        <v>1.3845739677657969E-6</v>
      </c>
      <c r="E62" s="35">
        <v>0.13599760466876662</v>
      </c>
      <c r="F62" s="31">
        <f t="shared" si="18"/>
        <v>6.7998802334383321E-5</v>
      </c>
      <c r="G62" s="142">
        <v>0.26922606140200167</v>
      </c>
      <c r="H62" s="75">
        <f t="shared" si="19"/>
        <v>1.3461303070100086E-4</v>
      </c>
      <c r="I62" s="113">
        <f t="shared" si="20"/>
        <v>1.325495980368183E-2</v>
      </c>
      <c r="J62" s="35">
        <f t="shared" si="21"/>
        <v>2.769147935531594E-3</v>
      </c>
      <c r="K62" s="71">
        <f t="shared" si="22"/>
        <v>0.65097381044594149</v>
      </c>
      <c r="L62" s="70">
        <f t="shared" si="23"/>
        <v>0.13599760466876662</v>
      </c>
      <c r="M62" s="133">
        <f t="shared" si="24"/>
        <v>1.2886926610882012</v>
      </c>
      <c r="N62" s="87">
        <f t="shared" si="25"/>
        <v>0.26922606140200167</v>
      </c>
      <c r="O62" s="113">
        <f t="shared" si="26"/>
        <v>8.836639869121218E-3</v>
      </c>
      <c r="P62" s="70">
        <f t="shared" si="27"/>
        <v>2.7691479355315936E-3</v>
      </c>
      <c r="Q62" s="82">
        <f t="shared" si="28"/>
        <v>0.43398254029729427</v>
      </c>
      <c r="R62" s="35">
        <f t="shared" si="29"/>
        <v>0.13599760466876665</v>
      </c>
      <c r="S62" s="71">
        <f t="shared" si="30"/>
        <v>0.85912844072546746</v>
      </c>
      <c r="T62" s="17">
        <f t="shared" si="31"/>
        <v>0.26922606140200173</v>
      </c>
    </row>
    <row r="63" spans="2:20" x14ac:dyDescent="0.35">
      <c r="B63" s="9" t="s">
        <v>50</v>
      </c>
      <c r="C63" s="137">
        <v>1.1849503682247985E-3</v>
      </c>
      <c r="D63" s="88">
        <f t="shared" si="17"/>
        <v>5.9247518411239928E-7</v>
      </c>
      <c r="E63" s="142">
        <v>6.0017730801076807E-2</v>
      </c>
      <c r="F63" s="31">
        <f t="shared" si="18"/>
        <v>3.0008865400538405E-5</v>
      </c>
      <c r="G63" s="142">
        <v>0.11885051123392881</v>
      </c>
      <c r="H63" s="75">
        <f t="shared" si="19"/>
        <v>5.9425255616964411E-5</v>
      </c>
      <c r="I63" s="113">
        <f t="shared" si="20"/>
        <v>5.6719503131791018E-3</v>
      </c>
      <c r="J63" s="35">
        <f t="shared" si="21"/>
        <v>1.1849503682247985E-3</v>
      </c>
      <c r="K63" s="71">
        <f t="shared" si="22"/>
        <v>0.2872842577562586</v>
      </c>
      <c r="L63" s="70">
        <f t="shared" si="23"/>
        <v>6.0017730801076793E-2</v>
      </c>
      <c r="M63" s="133">
        <f t="shared" si="24"/>
        <v>0.56889656519933818</v>
      </c>
      <c r="N63" s="87">
        <f t="shared" si="25"/>
        <v>0.11885051123392881</v>
      </c>
      <c r="O63" s="113">
        <f t="shared" si="26"/>
        <v>3.7813002087860675E-3</v>
      </c>
      <c r="P63" s="70">
        <f t="shared" si="27"/>
        <v>1.1849503682247987E-3</v>
      </c>
      <c r="Q63" s="82">
        <f t="shared" si="28"/>
        <v>0.19152283850417243</v>
      </c>
      <c r="R63" s="35">
        <f t="shared" si="29"/>
        <v>6.0017730801076807E-2</v>
      </c>
      <c r="S63" s="71">
        <f t="shared" si="30"/>
        <v>0.37926437679955877</v>
      </c>
      <c r="T63" s="17">
        <f t="shared" si="31"/>
        <v>0.11885051123392881</v>
      </c>
    </row>
    <row r="64" spans="2:20" x14ac:dyDescent="0.35">
      <c r="B64" s="9" t="s">
        <v>51</v>
      </c>
      <c r="C64" s="137">
        <v>1.6742805857913531E-3</v>
      </c>
      <c r="D64" s="88">
        <f t="shared" si="17"/>
        <v>8.3714029289567661E-7</v>
      </c>
      <c r="E64" s="142">
        <v>0.12335185461195666</v>
      </c>
      <c r="F64" s="31">
        <f t="shared" si="18"/>
        <v>6.1675927305978337E-5</v>
      </c>
      <c r="G64" s="142">
        <v>0.24502942863812197</v>
      </c>
      <c r="H64" s="75">
        <f t="shared" si="19"/>
        <v>1.2251471431906099E-4</v>
      </c>
      <c r="I64" s="113">
        <f t="shared" si="20"/>
        <v>8.0142059512212181E-3</v>
      </c>
      <c r="J64" s="35">
        <f t="shared" si="21"/>
        <v>1.6742805857913529E-3</v>
      </c>
      <c r="K64" s="71">
        <f t="shared" si="22"/>
        <v>0.59044294947615894</v>
      </c>
      <c r="L64" s="70">
        <f t="shared" si="23"/>
        <v>0.12335185461195668</v>
      </c>
      <c r="M64" s="133">
        <f t="shared" si="24"/>
        <v>1.1728716930010965</v>
      </c>
      <c r="N64" s="87">
        <f t="shared" si="25"/>
        <v>0.24502942863812197</v>
      </c>
      <c r="O64" s="113">
        <f t="shared" si="26"/>
        <v>5.3428039674808126E-3</v>
      </c>
      <c r="P64" s="70">
        <f t="shared" si="27"/>
        <v>1.6742805857913534E-3</v>
      </c>
      <c r="Q64" s="82">
        <f t="shared" si="28"/>
        <v>0.39362863298410589</v>
      </c>
      <c r="R64" s="35">
        <f t="shared" si="29"/>
        <v>0.12335185461195666</v>
      </c>
      <c r="S64" s="71">
        <f t="shared" si="30"/>
        <v>0.78191446200073089</v>
      </c>
      <c r="T64" s="17">
        <f t="shared" si="31"/>
        <v>0.24502942863812194</v>
      </c>
    </row>
    <row r="65" spans="2:20" x14ac:dyDescent="0.35">
      <c r="B65" s="9" t="s">
        <v>52</v>
      </c>
      <c r="C65" s="137">
        <v>2.1422215527356543E-3</v>
      </c>
      <c r="D65" s="88">
        <f t="shared" si="17"/>
        <v>1.0711107763678272E-6</v>
      </c>
      <c r="E65" s="142">
        <v>0.10926645790856057</v>
      </c>
      <c r="F65" s="31">
        <f t="shared" si="18"/>
        <v>5.4633228954280289E-5</v>
      </c>
      <c r="G65" s="142">
        <v>0.21639069426438548</v>
      </c>
      <c r="H65" s="75">
        <f t="shared" si="19"/>
        <v>1.0819534713219275E-4</v>
      </c>
      <c r="I65" s="113">
        <f t="shared" si="20"/>
        <v>1.025407859498881E-2</v>
      </c>
      <c r="J65" s="35">
        <f t="shared" si="21"/>
        <v>2.1422215527356538E-3</v>
      </c>
      <c r="K65" s="71">
        <f t="shared" si="22"/>
        <v>0.52302099461169738</v>
      </c>
      <c r="L65" s="70">
        <f t="shared" si="23"/>
        <v>0.10926645790856056</v>
      </c>
      <c r="M65" s="133">
        <f t="shared" si="24"/>
        <v>1.035787910628406</v>
      </c>
      <c r="N65" s="87">
        <f t="shared" si="25"/>
        <v>0.21639069426438548</v>
      </c>
      <c r="O65" s="113">
        <f t="shared" si="26"/>
        <v>6.8360523966592051E-3</v>
      </c>
      <c r="P65" s="70">
        <f t="shared" si="27"/>
        <v>2.1422215527356538E-3</v>
      </c>
      <c r="Q65" s="82">
        <f t="shared" si="28"/>
        <v>0.34868066307446494</v>
      </c>
      <c r="R65" s="35">
        <f t="shared" si="29"/>
        <v>0.10926645790856057</v>
      </c>
      <c r="S65" s="71">
        <f t="shared" si="30"/>
        <v>0.69052527375227057</v>
      </c>
      <c r="T65" s="17">
        <f t="shared" si="31"/>
        <v>0.21639069426438548</v>
      </c>
    </row>
    <row r="66" spans="2:20" x14ac:dyDescent="0.35">
      <c r="B66" s="9" t="s">
        <v>53</v>
      </c>
      <c r="C66" s="137">
        <v>3.1660369363871958E-3</v>
      </c>
      <c r="D66" s="88">
        <f t="shared" si="17"/>
        <v>1.5830184681935978E-6</v>
      </c>
      <c r="E66" s="142">
        <v>0.15958738275502271</v>
      </c>
      <c r="F66" s="31">
        <f t="shared" si="18"/>
        <v>7.9793691377511353E-5</v>
      </c>
      <c r="G66" s="142">
        <v>0.3160087285736583</v>
      </c>
      <c r="H66" s="75">
        <f t="shared" si="19"/>
        <v>1.5800436428682916E-4</v>
      </c>
      <c r="I66" s="113">
        <f t="shared" si="20"/>
        <v>1.5154731096274233E-2</v>
      </c>
      <c r="J66" s="35">
        <f t="shared" si="21"/>
        <v>3.1660369363871953E-3</v>
      </c>
      <c r="K66" s="71">
        <f t="shared" si="22"/>
        <v>0.76388997368121225</v>
      </c>
      <c r="L66" s="70">
        <f t="shared" si="23"/>
        <v>0.15958738275502268</v>
      </c>
      <c r="M66" s="133">
        <f t="shared" si="24"/>
        <v>1.5126252162661509</v>
      </c>
      <c r="N66" s="87">
        <f t="shared" si="25"/>
        <v>0.31600872857365836</v>
      </c>
      <c r="O66" s="113">
        <f t="shared" si="26"/>
        <v>1.0103154064182822E-2</v>
      </c>
      <c r="P66" s="70">
        <f t="shared" si="27"/>
        <v>3.1660369363871958E-3</v>
      </c>
      <c r="Q66" s="82">
        <f t="shared" si="28"/>
        <v>0.50925998245414139</v>
      </c>
      <c r="R66" s="35">
        <f t="shared" si="29"/>
        <v>0.15958738275502268</v>
      </c>
      <c r="S66" s="71">
        <f t="shared" si="30"/>
        <v>1.0084168108441005</v>
      </c>
      <c r="T66" s="17">
        <f t="shared" si="31"/>
        <v>0.31600872857365836</v>
      </c>
    </row>
    <row r="67" spans="2:20" x14ac:dyDescent="0.35">
      <c r="B67" s="9" t="s">
        <v>54</v>
      </c>
      <c r="C67" s="137">
        <v>1.6104178013599652E-3</v>
      </c>
      <c r="D67" s="88">
        <f t="shared" si="17"/>
        <v>8.0520890067998262E-7</v>
      </c>
      <c r="E67" s="142">
        <v>5.8699057599613289E-2</v>
      </c>
      <c r="F67" s="31">
        <f t="shared" si="18"/>
        <v>2.9349528799806646E-5</v>
      </c>
      <c r="G67" s="142">
        <v>0.11578769739786664</v>
      </c>
      <c r="H67" s="75">
        <f t="shared" si="19"/>
        <v>5.7893848698933325E-5</v>
      </c>
      <c r="I67" s="113">
        <f t="shared" si="20"/>
        <v>7.7085167427366815E-3</v>
      </c>
      <c r="J67" s="35">
        <f t="shared" si="21"/>
        <v>1.6104178013599654E-3</v>
      </c>
      <c r="K67" s="71">
        <f t="shared" si="22"/>
        <v>0.28097222218195267</v>
      </c>
      <c r="L67" s="70">
        <f t="shared" si="23"/>
        <v>5.8699057599613289E-2</v>
      </c>
      <c r="M67" s="133">
        <f t="shared" si="24"/>
        <v>0.5542359276211688</v>
      </c>
      <c r="N67" s="87">
        <f t="shared" si="25"/>
        <v>0.11578769739786665</v>
      </c>
      <c r="O67" s="113">
        <f t="shared" si="26"/>
        <v>5.1390111618244538E-3</v>
      </c>
      <c r="P67" s="70">
        <f t="shared" si="27"/>
        <v>1.6104178013599654E-3</v>
      </c>
      <c r="Q67" s="82">
        <f t="shared" si="28"/>
        <v>0.18731481478796844</v>
      </c>
      <c r="R67" s="35">
        <f t="shared" si="29"/>
        <v>5.8699057599613295E-2</v>
      </c>
      <c r="S67" s="71">
        <f t="shared" si="30"/>
        <v>0.36949061841411251</v>
      </c>
      <c r="T67" s="17">
        <f t="shared" si="31"/>
        <v>0.11578769739786665</v>
      </c>
    </row>
    <row r="68" spans="2:20" x14ac:dyDescent="0.35">
      <c r="B68" s="9" t="s">
        <v>55</v>
      </c>
      <c r="C68" s="137">
        <v>1.3554161752935669E-3</v>
      </c>
      <c r="D68" s="88">
        <f t="shared" si="17"/>
        <v>6.7770808764678355E-7</v>
      </c>
      <c r="E68" s="142">
        <v>4.6319497647578624E-2</v>
      </c>
      <c r="F68" s="31">
        <f t="shared" si="18"/>
        <v>2.3159748823789312E-5</v>
      </c>
      <c r="G68" s="142">
        <v>9.128357911986372E-2</v>
      </c>
      <c r="H68" s="75">
        <f t="shared" si="19"/>
        <v>4.5641789559931859E-5</v>
      </c>
      <c r="I68" s="113">
        <f t="shared" si="20"/>
        <v>6.4879115666774453E-3</v>
      </c>
      <c r="J68" s="35">
        <f t="shared" si="21"/>
        <v>1.3554161752935673E-3</v>
      </c>
      <c r="K68" s="71">
        <f t="shared" si="22"/>
        <v>0.22171552179191431</v>
      </c>
      <c r="L68" s="70">
        <f t="shared" si="23"/>
        <v>4.6319497647578617E-2</v>
      </c>
      <c r="M68" s="133">
        <f t="shared" si="24"/>
        <v>0.4369431320171514</v>
      </c>
      <c r="N68" s="87">
        <f t="shared" si="25"/>
        <v>9.128357911986372E-2</v>
      </c>
      <c r="O68" s="113">
        <f t="shared" si="26"/>
        <v>4.3252743777849626E-3</v>
      </c>
      <c r="P68" s="70">
        <f t="shared" si="27"/>
        <v>1.3554161752935671E-3</v>
      </c>
      <c r="Q68" s="82">
        <f t="shared" si="28"/>
        <v>0.1478103478612762</v>
      </c>
      <c r="R68" s="35">
        <f t="shared" si="29"/>
        <v>4.6319497647578624E-2</v>
      </c>
      <c r="S68" s="71">
        <f t="shared" si="30"/>
        <v>0.29129542134476755</v>
      </c>
      <c r="T68" s="17">
        <f t="shared" si="31"/>
        <v>9.1283579119863706E-2</v>
      </c>
    </row>
    <row r="69" spans="2:20" x14ac:dyDescent="0.35">
      <c r="B69" s="9" t="s">
        <v>56</v>
      </c>
      <c r="C69" s="137">
        <v>1.1903413728406305E-3</v>
      </c>
      <c r="D69" s="88">
        <f t="shared" si="17"/>
        <v>5.9517068642031522E-7</v>
      </c>
      <c r="E69" s="142">
        <v>8.1286677208771863E-2</v>
      </c>
      <c r="F69" s="31">
        <f t="shared" si="18"/>
        <v>4.0643338604385934E-5</v>
      </c>
      <c r="G69" s="142">
        <v>0.16138301304470307</v>
      </c>
      <c r="H69" s="75">
        <f t="shared" si="19"/>
        <v>8.0691506522351532E-5</v>
      </c>
      <c r="I69" s="113">
        <f t="shared" si="20"/>
        <v>5.6977552001508036E-3</v>
      </c>
      <c r="J69" s="35">
        <f t="shared" si="21"/>
        <v>1.1903413728406305E-3</v>
      </c>
      <c r="K69" s="71">
        <f t="shared" si="22"/>
        <v>0.3890913970872027</v>
      </c>
      <c r="L69" s="70">
        <f t="shared" si="23"/>
        <v>8.1286677208771863E-2</v>
      </c>
      <c r="M69" s="133">
        <f t="shared" si="24"/>
        <v>0.77248503897425436</v>
      </c>
      <c r="N69" s="87">
        <f t="shared" si="25"/>
        <v>0.16138301304470307</v>
      </c>
      <c r="O69" s="113">
        <f t="shared" si="26"/>
        <v>3.7985034667672017E-3</v>
      </c>
      <c r="P69" s="70">
        <f t="shared" si="27"/>
        <v>1.1903413728406305E-3</v>
      </c>
      <c r="Q69" s="82">
        <f t="shared" si="28"/>
        <v>0.25939426472480176</v>
      </c>
      <c r="R69" s="35">
        <f t="shared" si="29"/>
        <v>8.1286677208771863E-2</v>
      </c>
      <c r="S69" s="71">
        <f t="shared" si="30"/>
        <v>0.51499002598283616</v>
      </c>
      <c r="T69" s="17">
        <f t="shared" si="31"/>
        <v>0.16138301304470307</v>
      </c>
    </row>
    <row r="70" spans="2:20" x14ac:dyDescent="0.35">
      <c r="B70" s="9" t="s">
        <v>57</v>
      </c>
      <c r="C70" s="137">
        <v>2.4382091673094252E-3</v>
      </c>
      <c r="D70" s="88">
        <f t="shared" si="17"/>
        <v>1.2191045836547125E-6</v>
      </c>
      <c r="E70" s="142">
        <v>0.10507408474446629</v>
      </c>
      <c r="F70" s="31">
        <f t="shared" si="18"/>
        <v>5.2537042372233152E-5</v>
      </c>
      <c r="G70" s="143">
        <v>0.2077099603216232</v>
      </c>
      <c r="H70" s="75">
        <f t="shared" si="19"/>
        <v>1.038549801608116E-4</v>
      </c>
      <c r="I70" s="113">
        <f t="shared" si="20"/>
        <v>1.1670869616957031E-2</v>
      </c>
      <c r="J70" s="35">
        <f t="shared" si="21"/>
        <v>2.4382091673094248E-3</v>
      </c>
      <c r="K70" s="71">
        <f t="shared" si="22"/>
        <v>0.50295354459970076</v>
      </c>
      <c r="L70" s="70">
        <f t="shared" si="23"/>
        <v>0.10507408474446629</v>
      </c>
      <c r="M70" s="133">
        <f t="shared" si="24"/>
        <v>0.99423621958244468</v>
      </c>
      <c r="N70" s="87">
        <f t="shared" si="25"/>
        <v>0.2077099603216232</v>
      </c>
      <c r="O70" s="113">
        <f t="shared" si="26"/>
        <v>7.7805797446380215E-3</v>
      </c>
      <c r="P70" s="70">
        <f t="shared" si="27"/>
        <v>2.4382091673094252E-3</v>
      </c>
      <c r="Q70" s="82">
        <f t="shared" si="28"/>
        <v>0.33530236306646716</v>
      </c>
      <c r="R70" s="35">
        <f t="shared" si="29"/>
        <v>0.10507408474446629</v>
      </c>
      <c r="S70" s="71">
        <f t="shared" si="30"/>
        <v>0.66282414638829634</v>
      </c>
      <c r="T70" s="17">
        <f t="shared" si="31"/>
        <v>0.2077099603216232</v>
      </c>
    </row>
    <row r="71" spans="2:20" x14ac:dyDescent="0.35">
      <c r="B71" s="9" t="s">
        <v>58</v>
      </c>
      <c r="C71" s="137">
        <v>3.5335910891956678E-3</v>
      </c>
      <c r="D71" s="88">
        <f t="shared" si="17"/>
        <v>1.7667955445978341E-6</v>
      </c>
      <c r="E71" s="142">
        <v>0.18862844781082813</v>
      </c>
      <c r="F71" s="31">
        <f t="shared" si="18"/>
        <v>9.4314223905414072E-5</v>
      </c>
      <c r="G71" s="142">
        <v>0.37372330453246061</v>
      </c>
      <c r="H71" s="75">
        <f t="shared" si="19"/>
        <v>1.8686165226623031E-4</v>
      </c>
      <c r="I71" s="113">
        <f t="shared" si="20"/>
        <v>1.6914086549495035E-2</v>
      </c>
      <c r="J71" s="35">
        <f t="shared" si="21"/>
        <v>3.5335910891956686E-3</v>
      </c>
      <c r="K71" s="71">
        <f t="shared" si="22"/>
        <v>0.90289957480492877</v>
      </c>
      <c r="L71" s="70">
        <f t="shared" si="23"/>
        <v>0.1886284478108281</v>
      </c>
      <c r="M71" s="133">
        <f t="shared" si="24"/>
        <v>1.7888850630603628</v>
      </c>
      <c r="N71" s="87">
        <f t="shared" si="25"/>
        <v>0.37372330453246061</v>
      </c>
      <c r="O71" s="113">
        <f t="shared" si="26"/>
        <v>1.1276057699663354E-2</v>
      </c>
      <c r="P71" s="70">
        <f t="shared" si="27"/>
        <v>3.5335910891956678E-3</v>
      </c>
      <c r="Q71" s="82">
        <f t="shared" si="28"/>
        <v>0.60193304986995244</v>
      </c>
      <c r="R71" s="35">
        <f t="shared" si="29"/>
        <v>0.18862844781082813</v>
      </c>
      <c r="S71" s="71">
        <f t="shared" si="30"/>
        <v>1.1925900420402418</v>
      </c>
      <c r="T71" s="17">
        <f t="shared" si="31"/>
        <v>0.37372330453246067</v>
      </c>
    </row>
    <row r="72" spans="2:20" x14ac:dyDescent="0.35">
      <c r="B72" s="9" t="s">
        <v>59</v>
      </c>
      <c r="C72" s="137">
        <v>2.1012215992949634E-3</v>
      </c>
      <c r="D72" s="88">
        <f t="shared" si="17"/>
        <v>1.0506107996474818E-6</v>
      </c>
      <c r="E72" s="142">
        <v>5.5435969017158949E-2</v>
      </c>
      <c r="F72" s="31">
        <f t="shared" si="18"/>
        <v>2.7717984508579477E-5</v>
      </c>
      <c r="G72" s="142">
        <v>0.10877071643502295</v>
      </c>
      <c r="H72" s="75">
        <f t="shared" si="19"/>
        <v>5.4385358217511476E-5</v>
      </c>
      <c r="I72" s="113">
        <f t="shared" si="20"/>
        <v>1.0057825903741798E-2</v>
      </c>
      <c r="J72" s="35">
        <f t="shared" si="21"/>
        <v>2.1012215992949634E-3</v>
      </c>
      <c r="K72" s="71">
        <f t="shared" si="22"/>
        <v>0.26535293819885186</v>
      </c>
      <c r="L72" s="70">
        <f t="shared" si="23"/>
        <v>5.5435969017158956E-2</v>
      </c>
      <c r="M72" s="133">
        <f t="shared" si="24"/>
        <v>0.5206480504939619</v>
      </c>
      <c r="N72" s="87">
        <f t="shared" si="25"/>
        <v>0.10877071643502295</v>
      </c>
      <c r="O72" s="113">
        <f t="shared" si="26"/>
        <v>6.705217269161198E-3</v>
      </c>
      <c r="P72" s="70">
        <f t="shared" si="27"/>
        <v>2.1012215992949634E-3</v>
      </c>
      <c r="Q72" s="82">
        <f t="shared" si="28"/>
        <v>0.17690195879923454</v>
      </c>
      <c r="R72" s="35">
        <f t="shared" si="29"/>
        <v>5.5435969017158956E-2</v>
      </c>
      <c r="S72" s="71">
        <f t="shared" si="30"/>
        <v>0.3470987003293079</v>
      </c>
      <c r="T72" s="17">
        <f t="shared" si="31"/>
        <v>0.10877071643502294</v>
      </c>
    </row>
    <row r="73" spans="2:20" x14ac:dyDescent="0.35">
      <c r="B73" s="9" t="s">
        <v>60</v>
      </c>
      <c r="C73" s="137">
        <v>4.5572059981855524E-3</v>
      </c>
      <c r="D73" s="88">
        <f t="shared" si="17"/>
        <v>2.278602999092776E-6</v>
      </c>
      <c r="E73" s="142">
        <v>0.15660460453837141</v>
      </c>
      <c r="F73" s="31">
        <f t="shared" si="18"/>
        <v>7.8302302269185712E-5</v>
      </c>
      <c r="G73" s="142">
        <v>0.30865200307855745</v>
      </c>
      <c r="H73" s="75">
        <f t="shared" si="19"/>
        <v>1.5432600153927873E-4</v>
      </c>
      <c r="I73" s="113">
        <f t="shared" si="20"/>
        <v>2.1813779447449829E-2</v>
      </c>
      <c r="J73" s="35">
        <f t="shared" si="21"/>
        <v>4.5572059981855515E-3</v>
      </c>
      <c r="K73" s="71">
        <f t="shared" si="22"/>
        <v>0.74961243911626296</v>
      </c>
      <c r="L73" s="70">
        <f t="shared" si="23"/>
        <v>0.15660460453837144</v>
      </c>
      <c r="M73" s="133">
        <f t="shared" si="24"/>
        <v>1.4774110987850768</v>
      </c>
      <c r="N73" s="87">
        <f t="shared" si="25"/>
        <v>0.30865200307855745</v>
      </c>
      <c r="O73" s="113">
        <f t="shared" si="26"/>
        <v>1.454251963163322E-2</v>
      </c>
      <c r="P73" s="70">
        <f t="shared" si="27"/>
        <v>4.5572059981855515E-3</v>
      </c>
      <c r="Q73" s="82">
        <f t="shared" si="28"/>
        <v>0.49974162607750855</v>
      </c>
      <c r="R73" s="35">
        <f t="shared" si="29"/>
        <v>0.15660460453837141</v>
      </c>
      <c r="S73" s="71">
        <f t="shared" si="30"/>
        <v>0.98494073252338443</v>
      </c>
      <c r="T73" s="17">
        <f t="shared" si="31"/>
        <v>0.30865200307855745</v>
      </c>
    </row>
    <row r="74" spans="2:20" x14ac:dyDescent="0.35">
      <c r="B74" s="9" t="s">
        <v>61</v>
      </c>
      <c r="C74" s="137">
        <v>2.9483213517125474E-3</v>
      </c>
      <c r="D74" s="88">
        <f t="shared" si="17"/>
        <v>1.4741606758562738E-6</v>
      </c>
      <c r="E74" s="142">
        <v>0.23459361999742762</v>
      </c>
      <c r="F74" s="31">
        <f t="shared" si="18"/>
        <v>1.1729680999871381E-4</v>
      </c>
      <c r="G74" s="142">
        <v>0.46623891864314287</v>
      </c>
      <c r="H74" s="75">
        <f t="shared" si="19"/>
        <v>2.3311945932157145E-4</v>
      </c>
      <c r="I74" s="113">
        <f t="shared" si="20"/>
        <v>1.4112601390428975E-2</v>
      </c>
      <c r="J74" s="35">
        <f t="shared" si="21"/>
        <v>2.9483213517125474E-3</v>
      </c>
      <c r="K74" s="71">
        <f t="shared" si="22"/>
        <v>1.1229190623465828</v>
      </c>
      <c r="L74" s="70">
        <f t="shared" si="23"/>
        <v>0.23459361999742764</v>
      </c>
      <c r="M74" s="133">
        <f t="shared" si="24"/>
        <v>2.2317255233027375</v>
      </c>
      <c r="N74" s="87">
        <f t="shared" si="25"/>
        <v>0.46623891864314293</v>
      </c>
      <c r="O74" s="113">
        <f t="shared" si="26"/>
        <v>9.4084009269526474E-3</v>
      </c>
      <c r="P74" s="70">
        <f t="shared" si="27"/>
        <v>2.9483213517125474E-3</v>
      </c>
      <c r="Q74" s="82">
        <f t="shared" si="28"/>
        <v>0.74861270823105508</v>
      </c>
      <c r="R74" s="35">
        <f t="shared" si="29"/>
        <v>0.23459361999742764</v>
      </c>
      <c r="S74" s="71">
        <f t="shared" si="30"/>
        <v>1.487817015535158</v>
      </c>
      <c r="T74" s="17">
        <f t="shared" si="31"/>
        <v>0.46623891864314287</v>
      </c>
    </row>
    <row r="75" spans="2:20" x14ac:dyDescent="0.35">
      <c r="B75" s="9" t="s">
        <v>62</v>
      </c>
      <c r="C75" s="137">
        <v>2.7708715582740705E-3</v>
      </c>
      <c r="D75" s="88">
        <f t="shared" si="17"/>
        <v>1.3854357791370353E-6</v>
      </c>
      <c r="E75" s="142">
        <v>0.1657887053606561</v>
      </c>
      <c r="F75" s="31">
        <f t="shared" si="18"/>
        <v>8.2894352680328053E-5</v>
      </c>
      <c r="G75" s="142">
        <v>0.32880653916303804</v>
      </c>
      <c r="H75" s="75">
        <f t="shared" si="19"/>
        <v>1.6440326958151903E-4</v>
      </c>
      <c r="I75" s="113">
        <f t="shared" si="20"/>
        <v>1.3263210193585196E-2</v>
      </c>
      <c r="J75" s="35">
        <f t="shared" si="21"/>
        <v>2.7708715582740705E-3</v>
      </c>
      <c r="K75" s="71">
        <f t="shared" si="22"/>
        <v>0.79357357447863763</v>
      </c>
      <c r="L75" s="70">
        <f t="shared" si="23"/>
        <v>0.16578870536065612</v>
      </c>
      <c r="M75" s="133">
        <f t="shared" si="24"/>
        <v>1.5738839387636896</v>
      </c>
      <c r="N75" s="87">
        <f t="shared" si="25"/>
        <v>0.32880653916303804</v>
      </c>
      <c r="O75" s="113">
        <f t="shared" si="26"/>
        <v>8.8421401290567966E-3</v>
      </c>
      <c r="P75" s="70">
        <f t="shared" si="27"/>
        <v>2.7708715582740709E-3</v>
      </c>
      <c r="Q75" s="82">
        <f t="shared" si="28"/>
        <v>0.52904904965242494</v>
      </c>
      <c r="R75" s="35">
        <f t="shared" si="29"/>
        <v>0.1657887053606561</v>
      </c>
      <c r="S75" s="71">
        <f t="shared" si="30"/>
        <v>1.0492559591757928</v>
      </c>
      <c r="T75" s="17">
        <f t="shared" si="31"/>
        <v>0.32880653916303804</v>
      </c>
    </row>
    <row r="76" spans="2:20" x14ac:dyDescent="0.35">
      <c r="B76" s="9" t="s">
        <v>63</v>
      </c>
      <c r="C76" s="137">
        <v>2.4066490722173309E-3</v>
      </c>
      <c r="D76" s="88">
        <f t="shared" si="17"/>
        <v>1.2033245361086655E-6</v>
      </c>
      <c r="E76" s="142">
        <v>0.14590137108798898</v>
      </c>
      <c r="F76" s="31">
        <f t="shared" si="18"/>
        <v>7.2950685543994495E-5</v>
      </c>
      <c r="G76" s="142">
        <v>0.28939609310376063</v>
      </c>
      <c r="H76" s="75">
        <f t="shared" si="19"/>
        <v>1.4469804655188031E-4</v>
      </c>
      <c r="I76" s="113">
        <f t="shared" si="20"/>
        <v>1.1519802284483235E-2</v>
      </c>
      <c r="J76" s="35">
        <f t="shared" si="21"/>
        <v>2.4066490722173305E-3</v>
      </c>
      <c r="K76" s="71">
        <f t="shared" si="22"/>
        <v>0.69837973777378048</v>
      </c>
      <c r="L76" s="70">
        <f t="shared" si="23"/>
        <v>0.14590137108798898</v>
      </c>
      <c r="M76" s="133">
        <f t="shared" si="24"/>
        <v>1.3852396732630778</v>
      </c>
      <c r="N76" s="87">
        <f t="shared" si="25"/>
        <v>0.28939609310376069</v>
      </c>
      <c r="O76" s="113">
        <f t="shared" si="26"/>
        <v>7.6798681896554886E-3</v>
      </c>
      <c r="P76" s="70">
        <f t="shared" si="27"/>
        <v>2.4066490722173309E-3</v>
      </c>
      <c r="Q76" s="82">
        <f t="shared" si="28"/>
        <v>0.46558649184918699</v>
      </c>
      <c r="R76" s="35">
        <f t="shared" si="29"/>
        <v>0.14590137108798901</v>
      </c>
      <c r="S76" s="71">
        <f t="shared" si="30"/>
        <v>0.92349311550871838</v>
      </c>
      <c r="T76" s="17">
        <f t="shared" si="31"/>
        <v>0.28939609310376063</v>
      </c>
    </row>
    <row r="77" spans="2:20" x14ac:dyDescent="0.35">
      <c r="B77" s="9" t="s">
        <v>64</v>
      </c>
      <c r="C77" s="137">
        <v>2.7158051953388731E-3</v>
      </c>
      <c r="D77" s="88">
        <f t="shared" si="17"/>
        <v>1.3579025976694366E-6</v>
      </c>
      <c r="E77" s="142">
        <v>0.1591469913703564</v>
      </c>
      <c r="F77" s="31">
        <f t="shared" si="18"/>
        <v>7.9573495685178198E-5</v>
      </c>
      <c r="G77" s="142">
        <v>0.31557817754537398</v>
      </c>
      <c r="H77" s="75">
        <f t="shared" si="19"/>
        <v>1.5778908877268699E-4</v>
      </c>
      <c r="I77" s="113">
        <f t="shared" si="20"/>
        <v>1.2999626432719463E-2</v>
      </c>
      <c r="J77" s="35">
        <f t="shared" si="21"/>
        <v>2.7158051953388726E-3</v>
      </c>
      <c r="K77" s="71">
        <f t="shared" si="22"/>
        <v>0.76178197142292237</v>
      </c>
      <c r="L77" s="70">
        <f t="shared" si="23"/>
        <v>0.1591469913703564</v>
      </c>
      <c r="M77" s="133">
        <f t="shared" si="24"/>
        <v>1.5105643164131255</v>
      </c>
      <c r="N77" s="87">
        <f t="shared" si="25"/>
        <v>0.31557817754537398</v>
      </c>
      <c r="O77" s="113">
        <f t="shared" si="26"/>
        <v>8.6664176218129736E-3</v>
      </c>
      <c r="P77" s="70">
        <f t="shared" si="27"/>
        <v>2.7158051953388731E-3</v>
      </c>
      <c r="Q77" s="82">
        <f t="shared" si="28"/>
        <v>0.50785464761528143</v>
      </c>
      <c r="R77" s="35">
        <f t="shared" si="29"/>
        <v>0.1591469913703564</v>
      </c>
      <c r="S77" s="71">
        <f t="shared" si="30"/>
        <v>1.0070428776087501</v>
      </c>
      <c r="T77" s="17">
        <f t="shared" si="31"/>
        <v>0.31557817754537393</v>
      </c>
    </row>
    <row r="78" spans="2:20" x14ac:dyDescent="0.35">
      <c r="B78" s="9" t="s">
        <v>65</v>
      </c>
      <c r="C78" s="137">
        <v>2.3441240148654599E-3</v>
      </c>
      <c r="D78" s="88">
        <f t="shared" si="17"/>
        <v>1.17206200743273E-6</v>
      </c>
      <c r="E78" s="142">
        <v>0.14478802320559753</v>
      </c>
      <c r="F78" s="31">
        <f t="shared" si="18"/>
        <v>7.2394011602798771E-5</v>
      </c>
      <c r="G78" s="142">
        <v>0.28723192239632961</v>
      </c>
      <c r="H78" s="75">
        <f t="shared" si="19"/>
        <v>1.436159611981648E-4</v>
      </c>
      <c r="I78" s="113">
        <f t="shared" si="20"/>
        <v>1.1220516315941127E-2</v>
      </c>
      <c r="J78" s="35">
        <f t="shared" si="21"/>
        <v>2.3441240148654599E-3</v>
      </c>
      <c r="K78" s="71">
        <f t="shared" si="22"/>
        <v>0.69305052396065858</v>
      </c>
      <c r="L78" s="70">
        <f t="shared" si="23"/>
        <v>0.14478802320559753</v>
      </c>
      <c r="M78" s="133">
        <f t="shared" si="24"/>
        <v>1.374880531605376</v>
      </c>
      <c r="N78" s="87">
        <f t="shared" si="25"/>
        <v>0.28723192239632961</v>
      </c>
      <c r="O78" s="113">
        <f t="shared" si="26"/>
        <v>7.4803442106274164E-3</v>
      </c>
      <c r="P78" s="70">
        <f t="shared" si="27"/>
        <v>2.3441240148654595E-3</v>
      </c>
      <c r="Q78" s="82">
        <f t="shared" si="28"/>
        <v>0.46203368264043904</v>
      </c>
      <c r="R78" s="35">
        <f t="shared" si="29"/>
        <v>0.14478802320559753</v>
      </c>
      <c r="S78" s="71">
        <f t="shared" si="30"/>
        <v>0.91658702107025058</v>
      </c>
      <c r="T78" s="17">
        <f t="shared" si="31"/>
        <v>0.28723192239632961</v>
      </c>
    </row>
    <row r="79" spans="2:20" x14ac:dyDescent="0.35">
      <c r="B79" s="9" t="s">
        <v>66</v>
      </c>
      <c r="C79" s="137">
        <v>2.3216234675192088E-3</v>
      </c>
      <c r="D79" s="88">
        <f t="shared" si="17"/>
        <v>1.1608117337596044E-6</v>
      </c>
      <c r="E79" s="142">
        <v>0.15613132936223134</v>
      </c>
      <c r="F79" s="31">
        <f t="shared" si="18"/>
        <v>7.8065664681115681E-5</v>
      </c>
      <c r="G79" s="142">
        <v>0.3099410352569435</v>
      </c>
      <c r="H79" s="75">
        <f t="shared" si="19"/>
        <v>1.5497051762847176E-4</v>
      </c>
      <c r="I79" s="113">
        <f t="shared" si="20"/>
        <v>1.1112813926044018E-2</v>
      </c>
      <c r="J79" s="35">
        <f t="shared" si="21"/>
        <v>2.3216234675192088E-3</v>
      </c>
      <c r="K79" s="71">
        <f t="shared" si="22"/>
        <v>0.74734703344568698</v>
      </c>
      <c r="L79" s="70">
        <f t="shared" si="23"/>
        <v>0.15613132936223137</v>
      </c>
      <c r="M79" s="133">
        <f t="shared" si="24"/>
        <v>1.4835812529653298</v>
      </c>
      <c r="N79" s="87">
        <f t="shared" si="25"/>
        <v>0.3099410352569435</v>
      </c>
      <c r="O79" s="113">
        <f t="shared" si="26"/>
        <v>7.4085426173626772E-3</v>
      </c>
      <c r="P79" s="70">
        <f t="shared" si="27"/>
        <v>2.3216234675192083E-3</v>
      </c>
      <c r="Q79" s="82">
        <f t="shared" si="28"/>
        <v>0.49823135563045795</v>
      </c>
      <c r="R79" s="35">
        <f t="shared" si="29"/>
        <v>0.15613132936223137</v>
      </c>
      <c r="S79" s="71">
        <f t="shared" si="30"/>
        <v>0.98905416864355311</v>
      </c>
      <c r="T79" s="17">
        <f t="shared" si="31"/>
        <v>0.3099410352569435</v>
      </c>
    </row>
    <row r="80" spans="2:20" x14ac:dyDescent="0.35">
      <c r="B80" s="9" t="s">
        <v>67</v>
      </c>
      <c r="C80" s="137">
        <v>3.1978194245369405E-3</v>
      </c>
      <c r="D80" s="88">
        <f t="shared" si="17"/>
        <v>1.5989097122684704E-6</v>
      </c>
      <c r="E80" s="142">
        <v>0.11268843136633178</v>
      </c>
      <c r="F80" s="31">
        <f t="shared" si="18"/>
        <v>5.6344215683165888E-5</v>
      </c>
      <c r="G80" s="142">
        <v>0.2221790433081266</v>
      </c>
      <c r="H80" s="75">
        <f t="shared" si="19"/>
        <v>1.1108952165406331E-4</v>
      </c>
      <c r="I80" s="113">
        <f t="shared" si="20"/>
        <v>1.5306862947910031E-2</v>
      </c>
      <c r="J80" s="35">
        <f t="shared" si="21"/>
        <v>3.1978194245369409E-3</v>
      </c>
      <c r="K80" s="71">
        <f t="shared" si="22"/>
        <v>0.53940080590672523</v>
      </c>
      <c r="L80" s="70">
        <f t="shared" si="23"/>
        <v>0.11268843136633176</v>
      </c>
      <c r="M80" s="133">
        <f t="shared" si="24"/>
        <v>1.0634947488655404</v>
      </c>
      <c r="N80" s="87">
        <f t="shared" si="25"/>
        <v>0.22217904330812657</v>
      </c>
      <c r="O80" s="113">
        <f t="shared" si="26"/>
        <v>1.0204575298606685E-2</v>
      </c>
      <c r="P80" s="70">
        <f t="shared" si="27"/>
        <v>3.1978194245369401E-3</v>
      </c>
      <c r="Q80" s="82">
        <f t="shared" si="28"/>
        <v>0.3596005372711501</v>
      </c>
      <c r="R80" s="35">
        <f t="shared" si="29"/>
        <v>0.11268843136633176</v>
      </c>
      <c r="S80" s="71">
        <f t="shared" si="30"/>
        <v>0.70899649924369368</v>
      </c>
      <c r="T80" s="17">
        <f t="shared" si="31"/>
        <v>0.22217904330812663</v>
      </c>
    </row>
    <row r="81" spans="2:20" x14ac:dyDescent="0.35">
      <c r="B81" s="9" t="s">
        <v>68</v>
      </c>
      <c r="C81" s="137">
        <v>4.7579527876844978E-4</v>
      </c>
      <c r="D81" s="88">
        <f t="shared" si="17"/>
        <v>2.3789763938422488E-7</v>
      </c>
      <c r="E81" s="142">
        <v>3.118072736818998E-2</v>
      </c>
      <c r="F81" s="31">
        <f t="shared" si="18"/>
        <v>1.559036368409499E-5</v>
      </c>
      <c r="G81" s="142">
        <v>6.1885659457611528E-2</v>
      </c>
      <c r="H81" s="75">
        <f t="shared" si="19"/>
        <v>3.0942829728805766E-5</v>
      </c>
      <c r="I81" s="113">
        <f t="shared" si="20"/>
        <v>2.2774685360559127E-3</v>
      </c>
      <c r="J81" s="35">
        <f t="shared" si="21"/>
        <v>4.7579527876844978E-4</v>
      </c>
      <c r="K81" s="71">
        <f t="shared" si="22"/>
        <v>0.14925142951439282</v>
      </c>
      <c r="L81" s="70">
        <f t="shared" si="23"/>
        <v>3.118072736818998E-2</v>
      </c>
      <c r="M81" s="133">
        <f t="shared" si="24"/>
        <v>0.29622539049272983</v>
      </c>
      <c r="N81" s="87">
        <f t="shared" si="25"/>
        <v>6.1885659457611528E-2</v>
      </c>
      <c r="O81" s="113">
        <f t="shared" si="26"/>
        <v>1.5183123573706081E-3</v>
      </c>
      <c r="P81" s="70">
        <f t="shared" si="27"/>
        <v>4.7579527876844972E-4</v>
      </c>
      <c r="Q81" s="82">
        <f t="shared" si="28"/>
        <v>9.9500953009595203E-2</v>
      </c>
      <c r="R81" s="35">
        <f t="shared" si="29"/>
        <v>3.1180727368189977E-2</v>
      </c>
      <c r="S81" s="71">
        <f t="shared" si="30"/>
        <v>0.19748359366181986</v>
      </c>
      <c r="T81" s="17">
        <f t="shared" si="31"/>
        <v>6.1885659457611528E-2</v>
      </c>
    </row>
    <row r="82" spans="2:20" x14ac:dyDescent="0.35">
      <c r="B82" s="9" t="s">
        <v>69</v>
      </c>
      <c r="C82" s="137">
        <v>1.4059583327277036E-3</v>
      </c>
      <c r="D82" s="88">
        <f t="shared" si="17"/>
        <v>7.0297916636385179E-7</v>
      </c>
      <c r="E82" s="142">
        <v>0.1136093293915531</v>
      </c>
      <c r="F82" s="31">
        <f t="shared" si="18"/>
        <v>5.6804664695776556E-5</v>
      </c>
      <c r="G82" s="142">
        <v>0.22581270045037855</v>
      </c>
      <c r="H82" s="75">
        <f t="shared" si="19"/>
        <v>1.1290635022518928E-4</v>
      </c>
      <c r="I82" s="113">
        <f t="shared" si="20"/>
        <v>6.7298395101378691E-3</v>
      </c>
      <c r="J82" s="35">
        <f t="shared" si="21"/>
        <v>1.4059583327277036E-3</v>
      </c>
      <c r="K82" s="71">
        <f t="shared" si="22"/>
        <v>0.54380882837131617</v>
      </c>
      <c r="L82" s="70">
        <f t="shared" si="23"/>
        <v>0.1136093293915531</v>
      </c>
      <c r="M82" s="133">
        <f t="shared" si="24"/>
        <v>1.0808878172324947</v>
      </c>
      <c r="N82" s="87">
        <f t="shared" si="25"/>
        <v>0.22581270045037855</v>
      </c>
      <c r="O82" s="113">
        <f t="shared" si="26"/>
        <v>4.4865596734252455E-3</v>
      </c>
      <c r="P82" s="70">
        <f t="shared" si="27"/>
        <v>1.4059583327277036E-3</v>
      </c>
      <c r="Q82" s="82">
        <f t="shared" si="28"/>
        <v>0.36253921891421076</v>
      </c>
      <c r="R82" s="35">
        <f t="shared" si="29"/>
        <v>0.11360932939155313</v>
      </c>
      <c r="S82" s="71">
        <f t="shared" si="30"/>
        <v>0.72059187815499637</v>
      </c>
      <c r="T82" s="17">
        <f t="shared" si="31"/>
        <v>0.22581270045037857</v>
      </c>
    </row>
    <row r="83" spans="2:20" x14ac:dyDescent="0.35">
      <c r="B83" s="9" t="s">
        <v>70</v>
      </c>
      <c r="C83" s="137">
        <v>1.4908512615513165E-3</v>
      </c>
      <c r="D83" s="88">
        <f t="shared" si="17"/>
        <v>7.4542563077565835E-7</v>
      </c>
      <c r="E83" s="142">
        <v>0.15824283903899697</v>
      </c>
      <c r="F83" s="31">
        <f t="shared" si="18"/>
        <v>7.9121419519498476E-5</v>
      </c>
      <c r="G83" s="142">
        <v>0.31499482681644259</v>
      </c>
      <c r="H83" s="75">
        <f t="shared" si="19"/>
        <v>1.574974134082213E-4</v>
      </c>
      <c r="I83" s="113">
        <f t="shared" si="20"/>
        <v>7.1361927947477064E-3</v>
      </c>
      <c r="J83" s="35">
        <f t="shared" si="21"/>
        <v>1.4908512615513167E-3</v>
      </c>
      <c r="K83" s="71">
        <f t="shared" si="22"/>
        <v>0.75745410484172637</v>
      </c>
      <c r="L83" s="70">
        <f t="shared" si="23"/>
        <v>0.15824283903899694</v>
      </c>
      <c r="M83" s="133">
        <f t="shared" si="24"/>
        <v>1.507772016888705</v>
      </c>
      <c r="N83" s="87">
        <f t="shared" si="25"/>
        <v>0.31499482681644253</v>
      </c>
      <c r="O83" s="113">
        <f t="shared" si="26"/>
        <v>4.7574618631651367E-3</v>
      </c>
      <c r="P83" s="70">
        <f t="shared" si="27"/>
        <v>1.4908512615513165E-3</v>
      </c>
      <c r="Q83" s="82">
        <f t="shared" si="28"/>
        <v>0.50496940322781758</v>
      </c>
      <c r="R83" s="35">
        <f t="shared" si="29"/>
        <v>0.15824283903899697</v>
      </c>
      <c r="S83" s="71">
        <f t="shared" si="30"/>
        <v>1.00518134459247</v>
      </c>
      <c r="T83" s="17">
        <f t="shared" si="31"/>
        <v>0.31499482681644259</v>
      </c>
    </row>
    <row r="84" spans="2:20" x14ac:dyDescent="0.35">
      <c r="B84" s="9" t="s">
        <v>71</v>
      </c>
      <c r="C84" s="137">
        <v>1.188487122074814E-3</v>
      </c>
      <c r="D84" s="88">
        <f t="shared" si="17"/>
        <v>5.942435610374071E-7</v>
      </c>
      <c r="E84" s="143">
        <v>5.9770911240861105E-2</v>
      </c>
      <c r="F84" s="31">
        <f t="shared" si="18"/>
        <v>2.9885455620430554E-5</v>
      </c>
      <c r="G84" s="142">
        <v>0.11835333535964743</v>
      </c>
      <c r="H84" s="75">
        <f t="shared" si="19"/>
        <v>5.9176667679823712E-5</v>
      </c>
      <c r="I84" s="113">
        <f t="shared" si="20"/>
        <v>5.6888795387780482E-3</v>
      </c>
      <c r="J84" s="35">
        <f t="shared" si="21"/>
        <v>1.1884871220748138E-3</v>
      </c>
      <c r="K84" s="71">
        <f t="shared" si="22"/>
        <v>0.2861028173184102</v>
      </c>
      <c r="L84" s="70">
        <f t="shared" si="23"/>
        <v>5.9770911240861105E-2</v>
      </c>
      <c r="M84" s="133">
        <f t="shared" si="24"/>
        <v>0.56651675509804245</v>
      </c>
      <c r="N84" s="87">
        <f t="shared" si="25"/>
        <v>0.11835333535964741</v>
      </c>
      <c r="O84" s="113">
        <f t="shared" si="26"/>
        <v>3.7925863591853656E-3</v>
      </c>
      <c r="P84" s="70">
        <f t="shared" si="27"/>
        <v>1.188487122074814E-3</v>
      </c>
      <c r="Q84" s="82">
        <f t="shared" si="28"/>
        <v>0.1907352115456068</v>
      </c>
      <c r="R84" s="35">
        <f t="shared" si="29"/>
        <v>5.9770911240861112E-2</v>
      </c>
      <c r="S84" s="71">
        <f t="shared" si="30"/>
        <v>0.37767783673202826</v>
      </c>
      <c r="T84" s="17">
        <f t="shared" si="31"/>
        <v>0.11835333535964743</v>
      </c>
    </row>
    <row r="85" spans="2:20" x14ac:dyDescent="0.35">
      <c r="B85" s="9" t="s">
        <v>72</v>
      </c>
      <c r="C85" s="137">
        <v>4.9754978971043168E-3</v>
      </c>
      <c r="D85" s="88">
        <f t="shared" si="17"/>
        <v>2.4877489485521588E-6</v>
      </c>
      <c r="E85" s="142">
        <v>0.20138461162596438</v>
      </c>
      <c r="F85" s="31">
        <f t="shared" si="18"/>
        <v>1.006923058129822E-4</v>
      </c>
      <c r="G85" s="142">
        <v>0.3977937253548246</v>
      </c>
      <c r="H85" s="75">
        <f t="shared" si="19"/>
        <v>1.9889686267741231E-4</v>
      </c>
      <c r="I85" s="113">
        <f t="shared" si="20"/>
        <v>2.381599905992771E-2</v>
      </c>
      <c r="J85" s="35">
        <f t="shared" si="21"/>
        <v>4.9754978971043176E-3</v>
      </c>
      <c r="K85" s="71">
        <f t="shared" si="22"/>
        <v>0.96395894850225827</v>
      </c>
      <c r="L85" s="70">
        <f t="shared" si="23"/>
        <v>0.20138461162596441</v>
      </c>
      <c r="M85" s="133">
        <f t="shared" si="24"/>
        <v>1.9041018979445894</v>
      </c>
      <c r="N85" s="87">
        <f t="shared" si="25"/>
        <v>0.3977937253548246</v>
      </c>
      <c r="O85" s="113">
        <f t="shared" si="26"/>
        <v>1.587733270661847E-2</v>
      </c>
      <c r="P85" s="70">
        <f t="shared" si="27"/>
        <v>4.9754978971043168E-3</v>
      </c>
      <c r="Q85" s="82">
        <f t="shared" si="28"/>
        <v>0.6426392990015054</v>
      </c>
      <c r="R85" s="35">
        <f t="shared" si="29"/>
        <v>0.20138461162596441</v>
      </c>
      <c r="S85" s="71">
        <f t="shared" si="30"/>
        <v>1.2694012652963929</v>
      </c>
      <c r="T85" s="17">
        <f t="shared" si="31"/>
        <v>0.39779372535482466</v>
      </c>
    </row>
    <row r="86" spans="2:20" x14ac:dyDescent="0.35">
      <c r="B86" s="9" t="s">
        <v>73</v>
      </c>
      <c r="C86" s="137">
        <v>2.2862186880599662E-3</v>
      </c>
      <c r="D86" s="88">
        <f t="shared" si="17"/>
        <v>1.1431093440299832E-6</v>
      </c>
      <c r="E86" s="142">
        <v>0.10073091563158876</v>
      </c>
      <c r="F86" s="31">
        <f t="shared" si="18"/>
        <v>5.0365457815794386E-5</v>
      </c>
      <c r="G86" s="142">
        <v>0.19917561257511762</v>
      </c>
      <c r="H86" s="75">
        <f t="shared" si="19"/>
        <v>9.9587806287558807E-5</v>
      </c>
      <c r="I86" s="113">
        <f t="shared" si="20"/>
        <v>1.0943343410377837E-2</v>
      </c>
      <c r="J86" s="35">
        <f t="shared" si="21"/>
        <v>2.2862186880599662E-3</v>
      </c>
      <c r="K86" s="71">
        <f t="shared" si="22"/>
        <v>0.48216428618807577</v>
      </c>
      <c r="L86" s="70">
        <f t="shared" si="23"/>
        <v>0.10073091563158876</v>
      </c>
      <c r="M86" s="133">
        <f t="shared" si="24"/>
        <v>0.95338522896577405</v>
      </c>
      <c r="N86" s="87">
        <f t="shared" si="25"/>
        <v>0.19917561257511762</v>
      </c>
      <c r="O86" s="113">
        <f t="shared" si="26"/>
        <v>7.2955622735852241E-3</v>
      </c>
      <c r="P86" s="70">
        <f t="shared" si="27"/>
        <v>2.2862186880599667E-3</v>
      </c>
      <c r="Q86" s="82">
        <f t="shared" si="28"/>
        <v>0.3214428574587172</v>
      </c>
      <c r="R86" s="35">
        <f t="shared" si="29"/>
        <v>0.10073091563158877</v>
      </c>
      <c r="S86" s="71">
        <f t="shared" si="30"/>
        <v>0.63559015264384922</v>
      </c>
      <c r="T86" s="17">
        <f t="shared" si="31"/>
        <v>0.19917561257511762</v>
      </c>
    </row>
    <row r="87" spans="2:20" x14ac:dyDescent="0.35">
      <c r="B87" s="9" t="s">
        <v>74</v>
      </c>
      <c r="C87" s="137">
        <v>8.4719167663881781E-3</v>
      </c>
      <c r="D87" s="88">
        <f t="shared" si="17"/>
        <v>4.2359583831940892E-6</v>
      </c>
      <c r="E87" s="142">
        <v>0.311106807299736</v>
      </c>
      <c r="F87" s="31">
        <f t="shared" si="18"/>
        <v>1.5555340364986801E-4</v>
      </c>
      <c r="G87" s="142">
        <v>0.61374169783308408</v>
      </c>
      <c r="H87" s="75">
        <f t="shared" si="19"/>
        <v>3.0687084891654204E-4</v>
      </c>
      <c r="I87" s="113">
        <f t="shared" si="20"/>
        <v>4.0552154963528937E-2</v>
      </c>
      <c r="J87" s="35">
        <f t="shared" si="21"/>
        <v>8.4719167663881764E-3</v>
      </c>
      <c r="K87" s="71">
        <f t="shared" si="22"/>
        <v>1.4891614032235372</v>
      </c>
      <c r="L87" s="70">
        <f t="shared" si="23"/>
        <v>0.311106807299736</v>
      </c>
      <c r="M87" s="133">
        <f t="shared" si="24"/>
        <v>2.9377706514835467</v>
      </c>
      <c r="N87" s="87">
        <f t="shared" si="25"/>
        <v>0.61374169783308408</v>
      </c>
      <c r="O87" s="113">
        <f t="shared" si="26"/>
        <v>2.7034769975685956E-2</v>
      </c>
      <c r="P87" s="70">
        <f t="shared" si="27"/>
        <v>8.4719167663881781E-3</v>
      </c>
      <c r="Q87" s="82">
        <f t="shared" si="28"/>
        <v>0.99277426881569131</v>
      </c>
      <c r="R87" s="35">
        <f t="shared" si="29"/>
        <v>0.311106807299736</v>
      </c>
      <c r="S87" s="71">
        <f t="shared" si="30"/>
        <v>1.9585137676556974</v>
      </c>
      <c r="T87" s="17">
        <f t="shared" si="31"/>
        <v>0.61374169783308408</v>
      </c>
    </row>
    <row r="88" spans="2:20" x14ac:dyDescent="0.35">
      <c r="B88" s="9" t="s">
        <v>75</v>
      </c>
      <c r="C88" s="137">
        <v>1.0467058983371033E-3</v>
      </c>
      <c r="D88" s="88">
        <f t="shared" si="17"/>
        <v>5.2335294916855166E-7</v>
      </c>
      <c r="E88" s="142">
        <v>4.4441550907761168E-2</v>
      </c>
      <c r="F88" s="31">
        <f t="shared" si="18"/>
        <v>2.2220775453880583E-5</v>
      </c>
      <c r="G88" s="142">
        <v>8.7836395917185284E-2</v>
      </c>
      <c r="H88" s="75">
        <f t="shared" si="19"/>
        <v>4.3918197958592649E-5</v>
      </c>
      <c r="I88" s="113">
        <f t="shared" si="20"/>
        <v>5.0102215308593032E-3</v>
      </c>
      <c r="J88" s="35">
        <f t="shared" si="21"/>
        <v>1.0467058983371033E-3</v>
      </c>
      <c r="K88" s="71">
        <f t="shared" si="22"/>
        <v>0.21272643593256416</v>
      </c>
      <c r="L88" s="70">
        <f t="shared" si="23"/>
        <v>4.4441550907761161E-2</v>
      </c>
      <c r="M88" s="133">
        <f t="shared" si="24"/>
        <v>0.42044265033426936</v>
      </c>
      <c r="N88" s="87">
        <f t="shared" si="25"/>
        <v>8.7836395917185298E-2</v>
      </c>
      <c r="O88" s="113">
        <f t="shared" si="26"/>
        <v>3.3401476872395356E-3</v>
      </c>
      <c r="P88" s="70">
        <f t="shared" si="27"/>
        <v>1.0467058983371035E-3</v>
      </c>
      <c r="Q88" s="82">
        <f t="shared" si="28"/>
        <v>0.14181762395504274</v>
      </c>
      <c r="R88" s="35">
        <f t="shared" si="29"/>
        <v>4.4441550907761154E-2</v>
      </c>
      <c r="S88" s="71">
        <f t="shared" si="30"/>
        <v>0.28029510022284621</v>
      </c>
      <c r="T88" s="17">
        <f t="shared" si="31"/>
        <v>8.7836395917185284E-2</v>
      </c>
    </row>
    <row r="89" spans="2:20" x14ac:dyDescent="0.35">
      <c r="B89" s="9" t="s">
        <v>76</v>
      </c>
      <c r="C89" s="137">
        <v>2.7394046791713832E-3</v>
      </c>
      <c r="D89" s="88">
        <f t="shared" si="17"/>
        <v>1.3697023395856916E-6</v>
      </c>
      <c r="E89" s="142">
        <v>0.14909397340363587</v>
      </c>
      <c r="F89" s="31">
        <f t="shared" si="18"/>
        <v>7.4546986701817935E-5</v>
      </c>
      <c r="G89" s="142">
        <v>0.29544854212810046</v>
      </c>
      <c r="H89" s="75">
        <f t="shared" si="19"/>
        <v>1.4772427106405023E-4</v>
      </c>
      <c r="I89" s="113">
        <f t="shared" si="20"/>
        <v>1.3112589054027563E-2</v>
      </c>
      <c r="J89" s="35">
        <f t="shared" si="21"/>
        <v>2.7394046791713832E-3</v>
      </c>
      <c r="K89" s="71">
        <f t="shared" si="22"/>
        <v>0.71366162821381474</v>
      </c>
      <c r="L89" s="70">
        <f t="shared" si="23"/>
        <v>0.14909397340363587</v>
      </c>
      <c r="M89" s="133">
        <f t="shared" si="24"/>
        <v>1.4142106673736026</v>
      </c>
      <c r="N89" s="87">
        <f t="shared" si="25"/>
        <v>0.29544854212810046</v>
      </c>
      <c r="O89" s="113">
        <f t="shared" si="26"/>
        <v>8.7417260360183741E-3</v>
      </c>
      <c r="P89" s="70">
        <f t="shared" si="27"/>
        <v>2.7394046791713832E-3</v>
      </c>
      <c r="Q89" s="82">
        <f t="shared" si="28"/>
        <v>0.47577441880920979</v>
      </c>
      <c r="R89" s="35">
        <f t="shared" si="29"/>
        <v>0.14909397340363587</v>
      </c>
      <c r="S89" s="71">
        <f t="shared" si="30"/>
        <v>0.9428071115824016</v>
      </c>
      <c r="T89" s="17">
        <f t="shared" si="31"/>
        <v>0.29544854212810051</v>
      </c>
    </row>
    <row r="90" spans="2:20" x14ac:dyDescent="0.35">
      <c r="B90" s="9" t="s">
        <v>77</v>
      </c>
      <c r="C90" s="137">
        <v>2.3987721606813137E-3</v>
      </c>
      <c r="D90" s="88">
        <f t="shared" si="17"/>
        <v>1.1993860803406568E-6</v>
      </c>
      <c r="E90" s="142">
        <v>0.16497726453328809</v>
      </c>
      <c r="F90" s="31">
        <f t="shared" si="18"/>
        <v>8.2488632266644043E-5</v>
      </c>
      <c r="G90" s="142">
        <v>0.32755575690589489</v>
      </c>
      <c r="H90" s="75">
        <f t="shared" si="19"/>
        <v>1.6377787845294744E-4</v>
      </c>
      <c r="I90" s="113">
        <f t="shared" si="20"/>
        <v>1.1482098215138516E-2</v>
      </c>
      <c r="J90" s="35">
        <f t="shared" si="21"/>
        <v>2.3987721606813137E-3</v>
      </c>
      <c r="K90" s="71">
        <f t="shared" si="22"/>
        <v>0.78968948601524369</v>
      </c>
      <c r="L90" s="70">
        <f t="shared" si="23"/>
        <v>0.16497726453328809</v>
      </c>
      <c r="M90" s="133">
        <f t="shared" si="24"/>
        <v>1.5678968738153489</v>
      </c>
      <c r="N90" s="87">
        <f t="shared" si="25"/>
        <v>0.32755575690589489</v>
      </c>
      <c r="O90" s="113">
        <f t="shared" si="26"/>
        <v>7.6547321434256759E-3</v>
      </c>
      <c r="P90" s="70">
        <f t="shared" si="27"/>
        <v>2.3987721606813133E-3</v>
      </c>
      <c r="Q90" s="82">
        <f t="shared" si="28"/>
        <v>0.52645965734349565</v>
      </c>
      <c r="R90" s="35">
        <f t="shared" si="29"/>
        <v>0.16497726453328806</v>
      </c>
      <c r="S90" s="71">
        <f t="shared" si="30"/>
        <v>1.0452645825435658</v>
      </c>
      <c r="T90" s="17">
        <f t="shared" si="31"/>
        <v>0.32755575690589489</v>
      </c>
    </row>
    <row r="91" spans="2:20" x14ac:dyDescent="0.35">
      <c r="B91" s="9" t="s">
        <v>78</v>
      </c>
      <c r="C91" s="137">
        <v>1.6769350494352899E-3</v>
      </c>
      <c r="D91" s="88">
        <f t="shared" si="17"/>
        <v>8.3846752471764499E-7</v>
      </c>
      <c r="E91" s="142">
        <v>0.10620783666393886</v>
      </c>
      <c r="F91" s="31">
        <f t="shared" si="18"/>
        <v>5.3103918331969431E-5</v>
      </c>
      <c r="G91" s="142">
        <v>0.21073873827844247</v>
      </c>
      <c r="H91" s="75">
        <f t="shared" si="19"/>
        <v>1.0536936913922124E-4</v>
      </c>
      <c r="I91" s="113">
        <f t="shared" si="20"/>
        <v>8.0269119567217741E-3</v>
      </c>
      <c r="J91" s="35">
        <f t="shared" si="21"/>
        <v>1.6769350494352897E-3</v>
      </c>
      <c r="K91" s="71">
        <f t="shared" si="22"/>
        <v>0.50838042552835394</v>
      </c>
      <c r="L91" s="70">
        <f t="shared" si="23"/>
        <v>0.10620783666393885</v>
      </c>
      <c r="M91" s="133">
        <f t="shared" si="24"/>
        <v>1.0087339390999865</v>
      </c>
      <c r="N91" s="87">
        <f t="shared" si="25"/>
        <v>0.21073873827844247</v>
      </c>
      <c r="O91" s="113">
        <f t="shared" si="26"/>
        <v>5.3512746378145152E-3</v>
      </c>
      <c r="P91" s="70">
        <f t="shared" si="27"/>
        <v>1.6769350494352897E-3</v>
      </c>
      <c r="Q91" s="82">
        <f t="shared" si="28"/>
        <v>0.33892028368556931</v>
      </c>
      <c r="R91" s="35">
        <f t="shared" si="29"/>
        <v>0.10620783666393885</v>
      </c>
      <c r="S91" s="71">
        <f t="shared" si="30"/>
        <v>0.67248929273332425</v>
      </c>
      <c r="T91" s="17">
        <f t="shared" si="31"/>
        <v>0.21073873827844247</v>
      </c>
    </row>
    <row r="92" spans="2:20" x14ac:dyDescent="0.35">
      <c r="B92" s="9" t="s">
        <v>79</v>
      </c>
      <c r="C92" s="137">
        <v>1.2817505528508496E-3</v>
      </c>
      <c r="D92" s="88">
        <f t="shared" si="17"/>
        <v>6.4087527642542491E-7</v>
      </c>
      <c r="E92" s="142">
        <v>7.2251874874679614E-2</v>
      </c>
      <c r="F92" s="31">
        <f t="shared" si="18"/>
        <v>3.6125937437339808E-5</v>
      </c>
      <c r="G92" s="142">
        <v>0.14322199919650841</v>
      </c>
      <c r="H92" s="75">
        <f t="shared" si="19"/>
        <v>7.1610999598254214E-5</v>
      </c>
      <c r="I92" s="113">
        <f t="shared" si="20"/>
        <v>6.1352995404788616E-3</v>
      </c>
      <c r="J92" s="35">
        <f t="shared" si="21"/>
        <v>1.2817505528508499E-3</v>
      </c>
      <c r="K92" s="71">
        <f t="shared" si="22"/>
        <v>0.34584490229507303</v>
      </c>
      <c r="L92" s="70">
        <f t="shared" si="23"/>
        <v>7.22518748746796E-2</v>
      </c>
      <c r="M92" s="133">
        <f t="shared" si="24"/>
        <v>0.68555450504966753</v>
      </c>
      <c r="N92" s="87">
        <f t="shared" si="25"/>
        <v>0.14322199919650844</v>
      </c>
      <c r="O92" s="113">
        <f t="shared" si="26"/>
        <v>4.0901996936525738E-3</v>
      </c>
      <c r="P92" s="70">
        <f t="shared" si="27"/>
        <v>1.2817505528508496E-3</v>
      </c>
      <c r="Q92" s="82">
        <f t="shared" si="28"/>
        <v>0.23056326819671533</v>
      </c>
      <c r="R92" s="35">
        <f t="shared" si="29"/>
        <v>7.2251874874679614E-2</v>
      </c>
      <c r="S92" s="71">
        <f t="shared" si="30"/>
        <v>0.45703633669977828</v>
      </c>
      <c r="T92" s="17">
        <f t="shared" si="31"/>
        <v>0.14322199919650841</v>
      </c>
    </row>
    <row r="93" spans="2:20" x14ac:dyDescent="0.35">
      <c r="B93" s="9" t="s">
        <v>80</v>
      </c>
      <c r="C93" s="137">
        <v>1.5681265580461629E-3</v>
      </c>
      <c r="D93" s="88">
        <f t="shared" si="17"/>
        <v>7.8406327902308147E-7</v>
      </c>
      <c r="E93" s="142">
        <v>0.1046456845857323</v>
      </c>
      <c r="F93" s="31">
        <f t="shared" si="18"/>
        <v>5.2322842292866149E-5</v>
      </c>
      <c r="G93" s="142">
        <v>0.20772324261341849</v>
      </c>
      <c r="H93" s="75">
        <f t="shared" si="19"/>
        <v>1.0386162130670925E-4</v>
      </c>
      <c r="I93" s="113">
        <f t="shared" si="20"/>
        <v>7.5060830905004147E-3</v>
      </c>
      <c r="J93" s="35">
        <f t="shared" si="21"/>
        <v>1.5681265580461629E-3</v>
      </c>
      <c r="K93" s="71">
        <f t="shared" si="22"/>
        <v>0.50090294022026371</v>
      </c>
      <c r="L93" s="70">
        <f t="shared" si="23"/>
        <v>0.10464568458573228</v>
      </c>
      <c r="M93" s="133">
        <f t="shared" si="24"/>
        <v>0.99429979735002738</v>
      </c>
      <c r="N93" s="87">
        <f t="shared" si="25"/>
        <v>0.20772324261341849</v>
      </c>
      <c r="O93" s="113">
        <f t="shared" si="26"/>
        <v>5.0040553936669431E-3</v>
      </c>
      <c r="P93" s="70">
        <f t="shared" si="27"/>
        <v>1.5681265580461631E-3</v>
      </c>
      <c r="Q93" s="82">
        <f t="shared" si="28"/>
        <v>0.33393529348017575</v>
      </c>
      <c r="R93" s="35">
        <f t="shared" si="29"/>
        <v>0.10464568458573227</v>
      </c>
      <c r="S93" s="71">
        <f t="shared" si="30"/>
        <v>0.66286653156668485</v>
      </c>
      <c r="T93" s="17">
        <f t="shared" si="31"/>
        <v>0.20772324261341849</v>
      </c>
    </row>
    <row r="94" spans="2:20" x14ac:dyDescent="0.35">
      <c r="B94" s="9" t="s">
        <v>81</v>
      </c>
      <c r="C94" s="137">
        <v>1.7375776070670374E-3</v>
      </c>
      <c r="D94" s="88">
        <f t="shared" si="17"/>
        <v>8.6878880353351883E-7</v>
      </c>
      <c r="E94" s="142">
        <v>0.14382417480444037</v>
      </c>
      <c r="F94" s="31">
        <f t="shared" si="18"/>
        <v>7.1912087402220198E-5</v>
      </c>
      <c r="G94" s="142">
        <v>0.28591077200181381</v>
      </c>
      <c r="H94" s="75">
        <f t="shared" si="19"/>
        <v>1.4295538600090691E-4</v>
      </c>
      <c r="I94" s="113">
        <f t="shared" si="20"/>
        <v>8.317187045852022E-3</v>
      </c>
      <c r="J94" s="35">
        <f t="shared" si="21"/>
        <v>1.7375776070670376E-3</v>
      </c>
      <c r="K94" s="71">
        <f t="shared" si="22"/>
        <v>0.68843691280242036</v>
      </c>
      <c r="L94" s="70">
        <f t="shared" si="23"/>
        <v>0.1438241748044404</v>
      </c>
      <c r="M94" s="133">
        <f t="shared" si="24"/>
        <v>1.3685566385589891</v>
      </c>
      <c r="N94" s="87">
        <f t="shared" si="25"/>
        <v>0.28591077200181381</v>
      </c>
      <c r="O94" s="113">
        <f t="shared" si="26"/>
        <v>5.5447913639013469E-3</v>
      </c>
      <c r="P94" s="70">
        <f t="shared" si="27"/>
        <v>1.7375776070670374E-3</v>
      </c>
      <c r="Q94" s="82">
        <f t="shared" si="28"/>
        <v>0.45895794186828021</v>
      </c>
      <c r="R94" s="35">
        <f t="shared" si="29"/>
        <v>0.1438241748044404</v>
      </c>
      <c r="S94" s="71">
        <f t="shared" si="30"/>
        <v>0.91237109237265923</v>
      </c>
      <c r="T94" s="17">
        <f t="shared" si="31"/>
        <v>0.28591077200181381</v>
      </c>
    </row>
    <row r="95" spans="2:20" ht="15" thickBot="1" x14ac:dyDescent="0.4">
      <c r="B95" s="46" t="s">
        <v>82</v>
      </c>
      <c r="C95" s="138">
        <v>1.3343636241789937E-3</v>
      </c>
      <c r="D95" s="115">
        <f t="shared" si="17"/>
        <v>6.671818120894969E-7</v>
      </c>
      <c r="E95" s="144">
        <v>8.531538460786775E-2</v>
      </c>
      <c r="F95" s="30">
        <f t="shared" si="18"/>
        <v>4.2657692303933875E-5</v>
      </c>
      <c r="G95" s="144">
        <v>0.16929640559155654</v>
      </c>
      <c r="H95" s="72">
        <f t="shared" si="19"/>
        <v>8.4648202795778278E-5</v>
      </c>
      <c r="I95" s="69">
        <f t="shared" si="20"/>
        <v>6.3871402372702784E-3</v>
      </c>
      <c r="J95" s="57">
        <f t="shared" si="21"/>
        <v>1.3343636241789935E-3</v>
      </c>
      <c r="K95" s="114">
        <f t="shared" si="22"/>
        <v>0.40837543531088111</v>
      </c>
      <c r="L95" s="54">
        <f t="shared" si="23"/>
        <v>8.5315384607867736E-2</v>
      </c>
      <c r="M95" s="134">
        <f t="shared" si="24"/>
        <v>0.81036373038449216</v>
      </c>
      <c r="N95" s="73">
        <f t="shared" si="25"/>
        <v>0.16929640559155654</v>
      </c>
      <c r="O95" s="69">
        <f t="shared" si="26"/>
        <v>4.2580934915135184E-3</v>
      </c>
      <c r="P95" s="54">
        <f t="shared" si="27"/>
        <v>1.3343636241789935E-3</v>
      </c>
      <c r="Q95" s="42">
        <f t="shared" si="28"/>
        <v>0.27225029020725405</v>
      </c>
      <c r="R95" s="57">
        <f t="shared" si="29"/>
        <v>8.531538460786775E-2</v>
      </c>
      <c r="S95" s="114">
        <f t="shared" si="30"/>
        <v>0.5402424869229947</v>
      </c>
      <c r="T95" s="16">
        <f t="shared" si="31"/>
        <v>0.16929640559155654</v>
      </c>
    </row>
    <row r="96" spans="2:20" x14ac:dyDescent="0.35">
      <c r="E96" s="140"/>
      <c r="F96" s="50"/>
      <c r="G96" s="106"/>
      <c r="H96" s="106"/>
      <c r="I96" s="106"/>
      <c r="J96" s="106"/>
      <c r="K96" s="106"/>
      <c r="L96" s="106"/>
    </row>
    <row r="97" spans="2:20" x14ac:dyDescent="0.35">
      <c r="B97" s="5" t="s">
        <v>86</v>
      </c>
      <c r="E97" s="140"/>
    </row>
    <row r="98" spans="2:20" ht="15" thickBot="1" x14ac:dyDescent="0.4">
      <c r="B98" s="5" t="s">
        <v>120</v>
      </c>
      <c r="C98" s="291">
        <v>2018</v>
      </c>
      <c r="D98" s="40" t="s">
        <v>0</v>
      </c>
      <c r="E98" s="39">
        <v>0.05</v>
      </c>
      <c r="F98" s="5" t="s">
        <v>124</v>
      </c>
      <c r="I98" s="5" t="s">
        <v>125</v>
      </c>
    </row>
    <row r="99" spans="2:20" x14ac:dyDescent="0.35">
      <c r="B99" s="118"/>
      <c r="C99" s="81"/>
      <c r="D99" s="80"/>
      <c r="E99" s="80"/>
      <c r="F99" s="79"/>
      <c r="G99" s="80"/>
      <c r="H99" s="79"/>
      <c r="I99" s="98" t="s">
        <v>33</v>
      </c>
      <c r="J99" s="58"/>
      <c r="K99" s="12">
        <f>$R$4*1000*5</f>
        <v>478.66564417177921</v>
      </c>
      <c r="L99" s="18" t="s">
        <v>34</v>
      </c>
      <c r="M99" s="58"/>
      <c r="N99" s="80"/>
      <c r="O99" s="98" t="s">
        <v>35</v>
      </c>
      <c r="P99" s="58"/>
      <c r="Q99" s="12">
        <f>$R$5*1000*5</f>
        <v>319.11042944785277</v>
      </c>
      <c r="R99" s="38" t="s">
        <v>34</v>
      </c>
      <c r="S99" s="58"/>
      <c r="T99" s="95"/>
    </row>
    <row r="100" spans="2:20" ht="15" thickBot="1" x14ac:dyDescent="0.4">
      <c r="B100" s="37" t="s">
        <v>123</v>
      </c>
      <c r="C100" s="111"/>
      <c r="F100" s="102"/>
      <c r="H100" s="102"/>
      <c r="I100" s="37" t="s">
        <v>37</v>
      </c>
      <c r="J100" s="5"/>
      <c r="K100" s="5"/>
      <c r="L100" s="19"/>
      <c r="M100" s="5"/>
      <c r="O100" s="125" t="s">
        <v>37</v>
      </c>
      <c r="P100" s="126"/>
      <c r="Q100" s="126"/>
      <c r="R100" s="126"/>
      <c r="S100" s="126"/>
      <c r="T100" s="127"/>
    </row>
    <row r="101" spans="2:20" x14ac:dyDescent="0.35">
      <c r="B101" s="78" t="s">
        <v>38</v>
      </c>
      <c r="C101" s="3" t="s">
        <v>39</v>
      </c>
      <c r="D101" s="1"/>
      <c r="E101" s="3" t="s">
        <v>41</v>
      </c>
      <c r="F101" s="116"/>
      <c r="G101" s="146"/>
      <c r="H101" s="116"/>
      <c r="I101" s="68" t="s">
        <v>39</v>
      </c>
      <c r="J101" s="67"/>
      <c r="K101" s="105" t="s">
        <v>41</v>
      </c>
      <c r="L101" s="60"/>
      <c r="M101" s="375" t="s">
        <v>136</v>
      </c>
      <c r="N101" s="112"/>
      <c r="O101" s="59" t="s">
        <v>39</v>
      </c>
      <c r="P101" s="63"/>
      <c r="Q101" s="64" t="s">
        <v>41</v>
      </c>
      <c r="R101" s="62"/>
      <c r="S101" s="375" t="s">
        <v>136</v>
      </c>
      <c r="T101" s="112"/>
    </row>
    <row r="102" spans="2:20" x14ac:dyDescent="0.35">
      <c r="B102" s="77"/>
      <c r="C102" s="105" t="s">
        <v>42</v>
      </c>
      <c r="D102" s="104" t="s">
        <v>43</v>
      </c>
      <c r="E102" s="105" t="s">
        <v>42</v>
      </c>
      <c r="F102" s="76" t="s">
        <v>43</v>
      </c>
      <c r="G102" s="104"/>
      <c r="H102" s="76"/>
      <c r="I102" s="91" t="s">
        <v>44</v>
      </c>
      <c r="J102" s="105" t="s">
        <v>45</v>
      </c>
      <c r="K102" s="105" t="s">
        <v>44</v>
      </c>
      <c r="L102" s="149" t="s">
        <v>45</v>
      </c>
      <c r="M102" s="104" t="s">
        <v>44</v>
      </c>
      <c r="N102" s="3"/>
      <c r="O102" s="61" t="s">
        <v>44</v>
      </c>
      <c r="P102" s="66" t="s">
        <v>45</v>
      </c>
      <c r="Q102" s="66" t="s">
        <v>44</v>
      </c>
      <c r="R102" s="66" t="s">
        <v>45</v>
      </c>
      <c r="S102" s="104" t="s">
        <v>44</v>
      </c>
      <c r="T102" s="3"/>
    </row>
    <row r="103" spans="2:20" x14ac:dyDescent="0.35">
      <c r="B103" s="47" t="s">
        <v>47</v>
      </c>
      <c r="C103" s="152">
        <v>1.0412280387280011E-2</v>
      </c>
      <c r="D103" s="122">
        <f>C103*$E$98/100</f>
        <v>5.2061401936400058E-6</v>
      </c>
      <c r="E103" s="147">
        <v>0.61903751193024126</v>
      </c>
      <c r="F103" s="75">
        <f>E103*$E$98/100</f>
        <v>3.0951875596512063E-4</v>
      </c>
      <c r="G103" s="145"/>
      <c r="H103" s="135"/>
      <c r="I103" s="113">
        <f>(D103*$K$99)/($E$98)</f>
        <v>4.9840008988745688E-2</v>
      </c>
      <c r="J103" s="35">
        <f>(I103*100)/($K$99)</f>
        <v>1.041228038728001E-2</v>
      </c>
      <c r="K103" s="71">
        <f>(F103*$K$99)/($E$98)</f>
        <v>2.9631198941458439</v>
      </c>
      <c r="L103" s="17">
        <f>(K103*100)/($K$99)</f>
        <v>0.61903751193024126</v>
      </c>
      <c r="M103" s="133">
        <f>(I103+K103)/2</f>
        <v>1.5064799515672949</v>
      </c>
      <c r="N103" s="87"/>
      <c r="O103" s="139">
        <f>(D103*$Q$99)/($E$98)</f>
        <v>3.3226672659163792E-2</v>
      </c>
      <c r="P103" s="56">
        <f>(O103*100)/($Q$99)</f>
        <v>1.0412280387280011E-2</v>
      </c>
      <c r="Q103" s="82">
        <f>(F103*$Q$99)/($E$98)</f>
        <v>1.9754132627638956</v>
      </c>
      <c r="R103" s="35">
        <f>(Q103*100)/($Q$99)</f>
        <v>0.61903751193024126</v>
      </c>
      <c r="S103" s="132">
        <f>(O103+Q103)/2</f>
        <v>1.0043199677115298</v>
      </c>
      <c r="T103" s="110"/>
    </row>
    <row r="104" spans="2:20" x14ac:dyDescent="0.35">
      <c r="B104" s="9" t="s">
        <v>48</v>
      </c>
      <c r="C104" s="152">
        <v>2.3514797932140037E-3</v>
      </c>
      <c r="D104" s="88">
        <f t="shared" ref="D104:D138" si="32">C104*$E$98/100</f>
        <v>1.1757398966070019E-6</v>
      </c>
      <c r="E104" s="147">
        <v>0.19296753994353702</v>
      </c>
      <c r="F104" s="75">
        <f t="shared" ref="F104:F138" si="33">E104*$E$98/100</f>
        <v>9.6483769971768518E-5</v>
      </c>
      <c r="G104" s="129"/>
      <c r="H104" s="75"/>
      <c r="I104" s="113">
        <f t="shared" ref="I104:I138" si="34">(D104*$K$99)/($E$98)</f>
        <v>1.1255725899757032E-2</v>
      </c>
      <c r="J104" s="35">
        <f t="shared" ref="J104:J138" si="35">(I104*100)/($K$99)</f>
        <v>2.3514797932140037E-3</v>
      </c>
      <c r="K104" s="71">
        <f t="shared" ref="K104:K138" si="36">(F104*$K$99)/($E$98)</f>
        <v>0.92366931811316688</v>
      </c>
      <c r="L104" s="17">
        <f t="shared" ref="L104:L138" si="37">(K104*100)/($K$99)</f>
        <v>0.19296753994353705</v>
      </c>
      <c r="M104" s="133">
        <f t="shared" ref="M104:M138" si="38">(I104+K104)/2</f>
        <v>0.46746252200646193</v>
      </c>
      <c r="N104" s="87"/>
      <c r="O104" s="113">
        <f t="shared" ref="O104:O138" si="39">(D104*$Q$99)/($E$98)</f>
        <v>7.5038172665046875E-3</v>
      </c>
      <c r="P104" s="70">
        <f t="shared" ref="P104:P138" si="40">(O104*100)/($Q$99)</f>
        <v>2.3514797932140037E-3</v>
      </c>
      <c r="Q104" s="82">
        <f t="shared" ref="Q104:Q138" si="41">(F104*$Q$99)/($E$98)</f>
        <v>0.61577954540877777</v>
      </c>
      <c r="R104" s="35">
        <f t="shared" ref="R104:R138" si="42">(Q104*100)/($Q$99)</f>
        <v>0.19296753994353702</v>
      </c>
      <c r="S104" s="71">
        <f t="shared" ref="S104:S138" si="43">(O104+Q104)/2</f>
        <v>0.31164168133764125</v>
      </c>
      <c r="T104" s="17"/>
    </row>
    <row r="105" spans="2:20" x14ac:dyDescent="0.35">
      <c r="B105" s="9" t="s">
        <v>49</v>
      </c>
      <c r="C105" s="152">
        <v>2.8483862087959892E-3</v>
      </c>
      <c r="D105" s="88">
        <f t="shared" si="32"/>
        <v>1.4241931043979946E-6</v>
      </c>
      <c r="E105" s="147">
        <v>0.19923043868231766</v>
      </c>
      <c r="F105" s="75">
        <f t="shared" si="33"/>
        <v>9.961521934115883E-5</v>
      </c>
      <c r="G105" s="129"/>
      <c r="H105" s="75"/>
      <c r="I105" s="113">
        <f t="shared" si="34"/>
        <v>1.3634246194833442E-2</v>
      </c>
      <c r="J105" s="35">
        <f t="shared" si="35"/>
        <v>2.8483862087959892E-3</v>
      </c>
      <c r="K105" s="71">
        <f t="shared" si="36"/>
        <v>0.95364766270497736</v>
      </c>
      <c r="L105" s="17">
        <f t="shared" si="37"/>
        <v>0.19923043868231766</v>
      </c>
      <c r="M105" s="133">
        <f t="shared" si="38"/>
        <v>0.4836409544499054</v>
      </c>
      <c r="N105" s="87"/>
      <c r="O105" s="113">
        <f t="shared" si="39"/>
        <v>9.0894974632222923E-3</v>
      </c>
      <c r="P105" s="70">
        <f t="shared" si="40"/>
        <v>2.8483862087959888E-3</v>
      </c>
      <c r="Q105" s="82">
        <f t="shared" si="41"/>
        <v>0.6357651084699848</v>
      </c>
      <c r="R105" s="35">
        <f t="shared" si="42"/>
        <v>0.19923043868231766</v>
      </c>
      <c r="S105" s="71">
        <f t="shared" si="43"/>
        <v>0.32242730296660355</v>
      </c>
      <c r="T105" s="17"/>
    </row>
    <row r="106" spans="2:20" x14ac:dyDescent="0.35">
      <c r="B106" s="9" t="s">
        <v>50</v>
      </c>
      <c r="C106" s="152">
        <v>6.2989573909136287E-4</v>
      </c>
      <c r="D106" s="88">
        <f t="shared" si="32"/>
        <v>3.1494786954568149E-7</v>
      </c>
      <c r="E106" s="147">
        <v>0.11937283263045399</v>
      </c>
      <c r="F106" s="75">
        <f t="shared" si="33"/>
        <v>5.9686416315227E-5</v>
      </c>
      <c r="G106" s="129"/>
      <c r="H106" s="75"/>
      <c r="I106" s="113">
        <f t="shared" si="34"/>
        <v>3.0150944971322623E-3</v>
      </c>
      <c r="J106" s="35">
        <f t="shared" si="35"/>
        <v>6.2989573909136298E-4</v>
      </c>
      <c r="K106" s="71">
        <f t="shared" si="36"/>
        <v>0.57139673827666249</v>
      </c>
      <c r="L106" s="17">
        <f t="shared" si="37"/>
        <v>0.11937283263045401</v>
      </c>
      <c r="M106" s="133">
        <f t="shared" si="38"/>
        <v>0.28720591638689735</v>
      </c>
      <c r="N106" s="87"/>
      <c r="O106" s="113">
        <f t="shared" si="39"/>
        <v>2.0100629980881746E-3</v>
      </c>
      <c r="P106" s="70">
        <f t="shared" si="40"/>
        <v>6.2989573909136298E-4</v>
      </c>
      <c r="Q106" s="82">
        <f t="shared" si="41"/>
        <v>0.38093115885110829</v>
      </c>
      <c r="R106" s="35">
        <f t="shared" si="42"/>
        <v>0.11937283263045399</v>
      </c>
      <c r="S106" s="71">
        <f t="shared" si="43"/>
        <v>0.19147061092459822</v>
      </c>
      <c r="T106" s="17"/>
    </row>
    <row r="107" spans="2:20" x14ac:dyDescent="0.35">
      <c r="B107" s="9" t="s">
        <v>51</v>
      </c>
      <c r="C107" s="152">
        <v>2.2743978390668399E-3</v>
      </c>
      <c r="D107" s="88">
        <f t="shared" si="32"/>
        <v>1.1371989195334199E-6</v>
      </c>
      <c r="E107" s="147">
        <v>0.44236874575871094</v>
      </c>
      <c r="F107" s="75">
        <f t="shared" si="33"/>
        <v>2.2118437287935549E-4</v>
      </c>
      <c r="G107" s="129"/>
      <c r="H107" s="75"/>
      <c r="I107" s="113">
        <f t="shared" si="34"/>
        <v>1.0886761067398316E-2</v>
      </c>
      <c r="J107" s="35">
        <f t="shared" si="35"/>
        <v>2.2743978390668399E-3</v>
      </c>
      <c r="K107" s="71">
        <f t="shared" si="36"/>
        <v>2.117467206500554</v>
      </c>
      <c r="L107" s="17">
        <f t="shared" si="37"/>
        <v>0.44236874575871099</v>
      </c>
      <c r="M107" s="133">
        <f t="shared" si="38"/>
        <v>1.0641769837839761</v>
      </c>
      <c r="N107" s="87"/>
      <c r="O107" s="113">
        <f t="shared" si="39"/>
        <v>7.257840711598876E-3</v>
      </c>
      <c r="P107" s="70">
        <f t="shared" si="40"/>
        <v>2.2743978390668399E-3</v>
      </c>
      <c r="Q107" s="82">
        <f t="shared" si="41"/>
        <v>1.4116448043337027</v>
      </c>
      <c r="R107" s="35">
        <f t="shared" si="42"/>
        <v>0.44236874575871105</v>
      </c>
      <c r="S107" s="71">
        <f t="shared" si="43"/>
        <v>0.70945132252265075</v>
      </c>
      <c r="T107" s="17"/>
    </row>
    <row r="108" spans="2:20" x14ac:dyDescent="0.35">
      <c r="B108" s="9" t="s">
        <v>52</v>
      </c>
      <c r="C108" s="152">
        <v>1.3672664865679556E-3</v>
      </c>
      <c r="D108" s="88">
        <f t="shared" si="32"/>
        <v>6.8363324328397775E-7</v>
      </c>
      <c r="E108" s="158">
        <v>0.16498473971151556</v>
      </c>
      <c r="F108" s="75">
        <f t="shared" si="33"/>
        <v>8.2492369855757792E-5</v>
      </c>
      <c r="G108" s="129"/>
      <c r="H108" s="75"/>
      <c r="I108" s="113">
        <f t="shared" si="34"/>
        <v>6.5446349354753566E-3</v>
      </c>
      <c r="J108" s="35">
        <f t="shared" si="35"/>
        <v>1.3672664865679554E-3</v>
      </c>
      <c r="K108" s="71">
        <f t="shared" si="36"/>
        <v>0.78972526712525926</v>
      </c>
      <c r="L108" s="17">
        <f t="shared" si="37"/>
        <v>0.16498473971151556</v>
      </c>
      <c r="M108" s="133">
        <f t="shared" si="38"/>
        <v>0.39813495103036728</v>
      </c>
      <c r="N108" s="87"/>
      <c r="O108" s="113">
        <f t="shared" si="39"/>
        <v>4.3630899569835711E-3</v>
      </c>
      <c r="P108" s="70">
        <f t="shared" si="40"/>
        <v>1.3672664865679556E-3</v>
      </c>
      <c r="Q108" s="82">
        <f t="shared" si="41"/>
        <v>0.52648351141683947</v>
      </c>
      <c r="R108" s="35">
        <f t="shared" si="42"/>
        <v>0.16498473971151559</v>
      </c>
      <c r="S108" s="71">
        <f t="shared" si="43"/>
        <v>0.2654233006869115</v>
      </c>
      <c r="T108" s="17"/>
    </row>
    <row r="109" spans="2:20" x14ac:dyDescent="0.35">
      <c r="B109" s="9" t="s">
        <v>53</v>
      </c>
      <c r="C109" s="152">
        <v>1.833560945834348E-3</v>
      </c>
      <c r="D109" s="88">
        <f t="shared" si="32"/>
        <v>9.16780472917174E-7</v>
      </c>
      <c r="E109" s="147">
        <v>0.24038223332332054</v>
      </c>
      <c r="F109" s="75">
        <f t="shared" si="33"/>
        <v>1.2019111666166027E-4</v>
      </c>
      <c r="G109" s="129"/>
      <c r="H109" s="75"/>
      <c r="I109" s="113">
        <f t="shared" si="34"/>
        <v>8.7766263126601487E-3</v>
      </c>
      <c r="J109" s="35">
        <f t="shared" si="35"/>
        <v>1.8335609458343478E-3</v>
      </c>
      <c r="K109" s="71">
        <f t="shared" si="36"/>
        <v>1.1506271656115814</v>
      </c>
      <c r="L109" s="17">
        <f t="shared" si="37"/>
        <v>0.24038223332332051</v>
      </c>
      <c r="M109" s="133">
        <f t="shared" si="38"/>
        <v>0.57970189596212074</v>
      </c>
      <c r="N109" s="87"/>
      <c r="O109" s="113">
        <f t="shared" si="39"/>
        <v>5.8510842084400988E-3</v>
      </c>
      <c r="P109" s="70">
        <f t="shared" si="40"/>
        <v>1.833560945834348E-3</v>
      </c>
      <c r="Q109" s="82">
        <f t="shared" si="41"/>
        <v>0.76708477707438749</v>
      </c>
      <c r="R109" s="35">
        <f t="shared" si="42"/>
        <v>0.24038223332332048</v>
      </c>
      <c r="S109" s="71">
        <f t="shared" si="43"/>
        <v>0.38646793064141377</v>
      </c>
      <c r="T109" s="17"/>
    </row>
    <row r="110" spans="2:20" x14ac:dyDescent="0.35">
      <c r="B110" s="9" t="s">
        <v>54</v>
      </c>
      <c r="C110" s="152">
        <v>1.1386100620342661E-3</v>
      </c>
      <c r="D110" s="88">
        <f t="shared" si="32"/>
        <v>5.6930503101713308E-7</v>
      </c>
      <c r="E110" s="147">
        <v>0.18038496186450495</v>
      </c>
      <c r="F110" s="75">
        <f t="shared" si="33"/>
        <v>9.0192480932252471E-5</v>
      </c>
      <c r="G110" s="129"/>
      <c r="H110" s="75"/>
      <c r="I110" s="113">
        <f t="shared" si="34"/>
        <v>5.4501351880410142E-3</v>
      </c>
      <c r="J110" s="35">
        <f t="shared" si="35"/>
        <v>1.1386100620342659E-3</v>
      </c>
      <c r="K110" s="71">
        <f t="shared" si="36"/>
        <v>0.86344083969775076</v>
      </c>
      <c r="L110" s="17">
        <f t="shared" si="37"/>
        <v>0.18038496186450492</v>
      </c>
      <c r="M110" s="133">
        <f t="shared" si="38"/>
        <v>0.43444548744289591</v>
      </c>
      <c r="N110" s="87"/>
      <c r="O110" s="113">
        <f t="shared" si="39"/>
        <v>3.6334234586940092E-3</v>
      </c>
      <c r="P110" s="70">
        <f t="shared" si="40"/>
        <v>1.1386100620342659E-3</v>
      </c>
      <c r="Q110" s="82">
        <f t="shared" si="41"/>
        <v>0.57562722646516717</v>
      </c>
      <c r="R110" s="35">
        <f t="shared" si="42"/>
        <v>0.18038496186450495</v>
      </c>
      <c r="S110" s="71">
        <f t="shared" si="43"/>
        <v>0.28963032496193059</v>
      </c>
      <c r="T110" s="17"/>
    </row>
    <row r="111" spans="2:20" x14ac:dyDescent="0.35">
      <c r="B111" s="9" t="s">
        <v>55</v>
      </c>
      <c r="C111" s="152">
        <v>9.12653600819893E-4</v>
      </c>
      <c r="D111" s="88">
        <f t="shared" si="32"/>
        <v>4.5632680040994653E-7</v>
      </c>
      <c r="E111" s="147">
        <v>0.13469276407367523</v>
      </c>
      <c r="F111" s="75">
        <f t="shared" si="33"/>
        <v>6.7346382036837619E-5</v>
      </c>
      <c r="G111" s="129"/>
      <c r="H111" s="75"/>
      <c r="I111" s="113">
        <f t="shared" si="34"/>
        <v>4.3685592374214793E-3</v>
      </c>
      <c r="J111" s="35">
        <f t="shared" si="35"/>
        <v>9.12653600819893E-4</v>
      </c>
      <c r="K111" s="71">
        <f t="shared" si="36"/>
        <v>0.64472798680603238</v>
      </c>
      <c r="L111" s="17">
        <f t="shared" si="37"/>
        <v>0.13469276407367523</v>
      </c>
      <c r="M111" s="133">
        <f t="shared" si="38"/>
        <v>0.32454827302172695</v>
      </c>
      <c r="N111" s="87"/>
      <c r="O111" s="113">
        <f t="shared" si="39"/>
        <v>2.9123728249476526E-3</v>
      </c>
      <c r="P111" s="70">
        <f t="shared" si="40"/>
        <v>9.1265360081989311E-4</v>
      </c>
      <c r="Q111" s="82">
        <f t="shared" si="41"/>
        <v>0.42981865787068818</v>
      </c>
      <c r="R111" s="35">
        <f t="shared" si="42"/>
        <v>0.13469276407367523</v>
      </c>
      <c r="S111" s="71">
        <f t="shared" si="43"/>
        <v>0.21636551534781792</v>
      </c>
      <c r="T111" s="17"/>
    </row>
    <row r="112" spans="2:20" x14ac:dyDescent="0.35">
      <c r="B112" s="9" t="s">
        <v>56</v>
      </c>
      <c r="C112" s="152">
        <v>4.2566035826749067E-4</v>
      </c>
      <c r="D112" s="88">
        <f t="shared" si="32"/>
        <v>2.1283017913374536E-7</v>
      </c>
      <c r="E112" s="147">
        <v>8.6181484607306125E-2</v>
      </c>
      <c r="F112" s="75">
        <f t="shared" si="33"/>
        <v>4.3090742303653064E-5</v>
      </c>
      <c r="G112" s="129"/>
      <c r="H112" s="75"/>
      <c r="I112" s="113">
        <f t="shared" si="34"/>
        <v>2.0374898958849877E-3</v>
      </c>
      <c r="J112" s="35">
        <f t="shared" si="35"/>
        <v>4.2566035826749072E-4</v>
      </c>
      <c r="K112" s="71">
        <f t="shared" si="36"/>
        <v>0.41252115845236459</v>
      </c>
      <c r="L112" s="17">
        <f t="shared" si="37"/>
        <v>8.6181484607306125E-2</v>
      </c>
      <c r="M112" s="133">
        <f t="shared" si="38"/>
        <v>0.20727932417412478</v>
      </c>
      <c r="N112" s="87"/>
      <c r="O112" s="113">
        <f t="shared" si="39"/>
        <v>1.3583265972566582E-3</v>
      </c>
      <c r="P112" s="70">
        <f t="shared" si="40"/>
        <v>4.2566035826749072E-4</v>
      </c>
      <c r="Q112" s="82">
        <f t="shared" si="41"/>
        <v>0.27501410563490969</v>
      </c>
      <c r="R112" s="35">
        <f t="shared" si="42"/>
        <v>8.6181484607306111E-2</v>
      </c>
      <c r="S112" s="71">
        <f t="shared" si="43"/>
        <v>0.13818621611608317</v>
      </c>
      <c r="T112" s="17"/>
    </row>
    <row r="113" spans="2:20" x14ac:dyDescent="0.35">
      <c r="B113" s="9" t="s">
        <v>57</v>
      </c>
      <c r="C113" s="152">
        <v>1.1459087105932578E-3</v>
      </c>
      <c r="D113" s="88">
        <f t="shared" si="32"/>
        <v>5.729543552966289E-7</v>
      </c>
      <c r="E113" s="147">
        <v>0.1172494786046783</v>
      </c>
      <c r="F113" s="75">
        <f t="shared" si="33"/>
        <v>5.8624739302339149E-5</v>
      </c>
      <c r="G113" s="129"/>
      <c r="H113" s="75"/>
      <c r="I113" s="113">
        <f t="shared" si="34"/>
        <v>5.4850713111817464E-3</v>
      </c>
      <c r="J113" s="35">
        <f t="shared" si="35"/>
        <v>1.1459087105932578E-3</v>
      </c>
      <c r="K113" s="71">
        <f t="shared" si="36"/>
        <v>0.56123297205113576</v>
      </c>
      <c r="L113" s="17">
        <f t="shared" si="37"/>
        <v>0.11724947860467828</v>
      </c>
      <c r="M113" s="133">
        <f t="shared" si="38"/>
        <v>0.28335902168115873</v>
      </c>
      <c r="N113" s="87"/>
      <c r="O113" s="113">
        <f t="shared" si="39"/>
        <v>3.6567142074544973E-3</v>
      </c>
      <c r="P113" s="70">
        <f t="shared" si="40"/>
        <v>1.1459087105932578E-3</v>
      </c>
      <c r="Q113" s="82">
        <f t="shared" si="41"/>
        <v>0.37415531470075714</v>
      </c>
      <c r="R113" s="35">
        <f t="shared" si="42"/>
        <v>0.11724947860467828</v>
      </c>
      <c r="S113" s="71">
        <f t="shared" si="43"/>
        <v>0.18890601445410582</v>
      </c>
      <c r="T113" s="17"/>
    </row>
    <row r="114" spans="2:20" x14ac:dyDescent="0.35">
      <c r="B114" s="9" t="s">
        <v>58</v>
      </c>
      <c r="C114" s="152">
        <v>2.0084987715818076E-3</v>
      </c>
      <c r="D114" s="88">
        <f t="shared" si="32"/>
        <v>1.0042493857909038E-6</v>
      </c>
      <c r="E114" s="147">
        <v>0.24243598284726992</v>
      </c>
      <c r="F114" s="75">
        <f t="shared" si="33"/>
        <v>1.2121799142363496E-4</v>
      </c>
      <c r="G114" s="129"/>
      <c r="H114" s="75"/>
      <c r="I114" s="113">
        <f t="shared" si="34"/>
        <v>9.6139935831743312E-3</v>
      </c>
      <c r="J114" s="35">
        <f t="shared" si="35"/>
        <v>2.0084987715818076E-3</v>
      </c>
      <c r="K114" s="71">
        <f t="shared" si="36"/>
        <v>1.1604577590000686</v>
      </c>
      <c r="L114" s="17">
        <f t="shared" si="37"/>
        <v>0.24243598284726989</v>
      </c>
      <c r="M114" s="133">
        <f t="shared" si="38"/>
        <v>0.58503587629162146</v>
      </c>
      <c r="N114" s="87"/>
      <c r="O114" s="113">
        <f t="shared" si="39"/>
        <v>6.4093290554495539E-3</v>
      </c>
      <c r="P114" s="70">
        <f t="shared" si="40"/>
        <v>2.0084987715818076E-3</v>
      </c>
      <c r="Q114" s="82">
        <f t="shared" si="41"/>
        <v>0.77363850600004569</v>
      </c>
      <c r="R114" s="35">
        <f t="shared" si="42"/>
        <v>0.24243598284726992</v>
      </c>
      <c r="S114" s="71">
        <f t="shared" si="43"/>
        <v>0.39002391752774762</v>
      </c>
      <c r="T114" s="17"/>
    </row>
    <row r="115" spans="2:20" x14ac:dyDescent="0.35">
      <c r="B115" s="9" t="s">
        <v>59</v>
      </c>
      <c r="C115" s="152">
        <v>1.6276414849347675E-3</v>
      </c>
      <c r="D115" s="88">
        <f t="shared" si="32"/>
        <v>8.1382074246738379E-7</v>
      </c>
      <c r="E115" s="147">
        <v>8.9381425686633403E-2</v>
      </c>
      <c r="F115" s="75">
        <f t="shared" si="33"/>
        <v>4.4690712843316697E-5</v>
      </c>
      <c r="G115" s="129"/>
      <c r="H115" s="75"/>
      <c r="I115" s="113">
        <f t="shared" si="34"/>
        <v>7.7909605986701174E-3</v>
      </c>
      <c r="J115" s="35">
        <f t="shared" si="35"/>
        <v>1.6276414849347675E-3</v>
      </c>
      <c r="K115" s="71">
        <f t="shared" si="36"/>
        <v>0.42783817703284382</v>
      </c>
      <c r="L115" s="17">
        <f t="shared" si="37"/>
        <v>8.9381425686633389E-2</v>
      </c>
      <c r="M115" s="133">
        <f t="shared" si="38"/>
        <v>0.21781456881575698</v>
      </c>
      <c r="N115" s="87"/>
      <c r="O115" s="113">
        <f t="shared" si="39"/>
        <v>5.193973732446744E-3</v>
      </c>
      <c r="P115" s="70">
        <f t="shared" si="40"/>
        <v>1.6276414849347675E-3</v>
      </c>
      <c r="Q115" s="82">
        <f t="shared" si="41"/>
        <v>0.2852254513552292</v>
      </c>
      <c r="R115" s="35">
        <f t="shared" si="42"/>
        <v>8.9381425686633389E-2</v>
      </c>
      <c r="S115" s="71">
        <f t="shared" si="43"/>
        <v>0.14520971254383797</v>
      </c>
      <c r="T115" s="17"/>
    </row>
    <row r="116" spans="2:20" x14ac:dyDescent="0.35">
      <c r="B116" s="9" t="s">
        <v>60</v>
      </c>
      <c r="C116" s="152">
        <v>2.0133213047003372E-3</v>
      </c>
      <c r="D116" s="88">
        <f t="shared" si="32"/>
        <v>1.0066606523501687E-6</v>
      </c>
      <c r="E116" s="147">
        <v>0.22325253777196191</v>
      </c>
      <c r="F116" s="75">
        <f t="shared" si="33"/>
        <v>1.1162626888598096E-4</v>
      </c>
      <c r="G116" s="129"/>
      <c r="H116" s="75"/>
      <c r="I116" s="113">
        <f t="shared" si="34"/>
        <v>9.6370773923915402E-3</v>
      </c>
      <c r="J116" s="35">
        <f t="shared" si="35"/>
        <v>2.0133213047003377E-3</v>
      </c>
      <c r="K116" s="71">
        <f t="shared" si="36"/>
        <v>1.0686331980560062</v>
      </c>
      <c r="L116" s="17">
        <f t="shared" si="37"/>
        <v>0.22325253777196194</v>
      </c>
      <c r="M116" s="133">
        <f t="shared" si="38"/>
        <v>0.53913513772419885</v>
      </c>
      <c r="N116" s="87"/>
      <c r="O116" s="113">
        <f t="shared" si="39"/>
        <v>6.4247182615943593E-3</v>
      </c>
      <c r="P116" s="70">
        <f t="shared" si="40"/>
        <v>2.0133213047003372E-3</v>
      </c>
      <c r="Q116" s="82">
        <f t="shared" si="41"/>
        <v>0.71242213203733729</v>
      </c>
      <c r="R116" s="35">
        <f t="shared" si="42"/>
        <v>0.22325253777196188</v>
      </c>
      <c r="S116" s="71">
        <f t="shared" si="43"/>
        <v>0.35942342514946585</v>
      </c>
      <c r="T116" s="17"/>
    </row>
    <row r="117" spans="2:20" x14ac:dyDescent="0.35">
      <c r="B117" s="9" t="s">
        <v>61</v>
      </c>
      <c r="C117" s="137">
        <v>4.4677262283528045E-3</v>
      </c>
      <c r="D117" s="88">
        <f t="shared" si="32"/>
        <v>2.2338631141764024E-6</v>
      </c>
      <c r="E117" s="147">
        <v>0.45002156843062896</v>
      </c>
      <c r="F117" s="75">
        <f t="shared" si="33"/>
        <v>2.250107842153145E-4</v>
      </c>
      <c r="G117" s="129"/>
      <c r="H117" s="75"/>
      <c r="I117" s="113">
        <f t="shared" si="34"/>
        <v>2.1385470530776485E-2</v>
      </c>
      <c r="J117" s="35">
        <f t="shared" si="35"/>
        <v>4.4677262283528037E-3</v>
      </c>
      <c r="K117" s="71">
        <f t="shared" si="36"/>
        <v>2.1540986394404142</v>
      </c>
      <c r="L117" s="17">
        <f t="shared" si="37"/>
        <v>0.45002156843062896</v>
      </c>
      <c r="M117" s="133">
        <f t="shared" si="38"/>
        <v>1.0877420549855954</v>
      </c>
      <c r="N117" s="87"/>
      <c r="O117" s="113">
        <f t="shared" si="39"/>
        <v>1.4256980353850991E-2</v>
      </c>
      <c r="P117" s="70">
        <f t="shared" si="40"/>
        <v>4.4677262283528045E-3</v>
      </c>
      <c r="Q117" s="82">
        <f t="shared" si="41"/>
        <v>1.4360657596269426</v>
      </c>
      <c r="R117" s="35">
        <f t="shared" si="42"/>
        <v>0.4500215684306289</v>
      </c>
      <c r="S117" s="71">
        <f t="shared" si="43"/>
        <v>0.72516136999039682</v>
      </c>
      <c r="T117" s="17"/>
    </row>
    <row r="118" spans="2:20" x14ac:dyDescent="0.35">
      <c r="B118" s="9" t="s">
        <v>62</v>
      </c>
      <c r="C118" s="152">
        <v>4.0832383969082427E-3</v>
      </c>
      <c r="D118" s="88">
        <f t="shared" si="32"/>
        <v>2.0416191984541215E-6</v>
      </c>
      <c r="E118" s="147">
        <v>0.25204487622457417</v>
      </c>
      <c r="F118" s="75">
        <f t="shared" si="33"/>
        <v>1.2602243811228708E-4</v>
      </c>
      <c r="G118" s="129"/>
      <c r="H118" s="75"/>
      <c r="I118" s="113">
        <f t="shared" si="34"/>
        <v>1.954505937563027E-2</v>
      </c>
      <c r="J118" s="35">
        <f t="shared" si="35"/>
        <v>4.0832383969082427E-3</v>
      </c>
      <c r="K118" s="71">
        <f t="shared" si="36"/>
        <v>1.2064522303823215</v>
      </c>
      <c r="L118" s="17">
        <f t="shared" si="37"/>
        <v>0.25204487622457417</v>
      </c>
      <c r="M118" s="133">
        <f t="shared" si="38"/>
        <v>0.61299864487897593</v>
      </c>
      <c r="N118" s="87"/>
      <c r="O118" s="113">
        <f t="shared" si="39"/>
        <v>1.3030039583753513E-2</v>
      </c>
      <c r="P118" s="70">
        <f t="shared" si="40"/>
        <v>4.0832383969082427E-3</v>
      </c>
      <c r="Q118" s="82">
        <f t="shared" si="41"/>
        <v>0.80430148692154757</v>
      </c>
      <c r="R118" s="35">
        <f t="shared" si="42"/>
        <v>0.25204487622457417</v>
      </c>
      <c r="S118" s="71">
        <f t="shared" si="43"/>
        <v>0.40866576325265053</v>
      </c>
      <c r="T118" s="17"/>
    </row>
    <row r="119" spans="2:20" x14ac:dyDescent="0.35">
      <c r="B119" s="9" t="s">
        <v>63</v>
      </c>
      <c r="C119" s="152">
        <v>2.866914711481598E-3</v>
      </c>
      <c r="D119" s="88">
        <f t="shared" si="32"/>
        <v>1.433457355740799E-6</v>
      </c>
      <c r="E119" s="147">
        <v>0.27350528307134053</v>
      </c>
      <c r="F119" s="75">
        <f t="shared" si="33"/>
        <v>1.3675264153567026E-4</v>
      </c>
      <c r="G119" s="129"/>
      <c r="H119" s="75"/>
      <c r="I119" s="113">
        <f t="shared" si="34"/>
        <v>1.3722935771568896E-2</v>
      </c>
      <c r="J119" s="35">
        <f t="shared" si="35"/>
        <v>2.866914711481598E-3</v>
      </c>
      <c r="K119" s="71">
        <f t="shared" si="36"/>
        <v>1.30917582505728</v>
      </c>
      <c r="L119" s="17">
        <f t="shared" si="37"/>
        <v>0.27350528307134048</v>
      </c>
      <c r="M119" s="133">
        <f t="shared" si="38"/>
        <v>0.66144938041442447</v>
      </c>
      <c r="N119" s="87"/>
      <c r="O119" s="113">
        <f t="shared" si="39"/>
        <v>9.1486238477125961E-3</v>
      </c>
      <c r="P119" s="70">
        <f t="shared" si="40"/>
        <v>2.866914711481598E-3</v>
      </c>
      <c r="Q119" s="82">
        <f t="shared" si="41"/>
        <v>0.87278388337152013</v>
      </c>
      <c r="R119" s="35">
        <f t="shared" si="42"/>
        <v>0.27350528307134053</v>
      </c>
      <c r="S119" s="71">
        <f t="shared" si="43"/>
        <v>0.44096625360961639</v>
      </c>
      <c r="T119" s="17"/>
    </row>
    <row r="120" spans="2:20" x14ac:dyDescent="0.35">
      <c r="B120" s="9" t="s">
        <v>64</v>
      </c>
      <c r="C120" s="152">
        <v>2.0487075436015647E-3</v>
      </c>
      <c r="D120" s="88">
        <f t="shared" si="32"/>
        <v>1.0243537718007824E-6</v>
      </c>
      <c r="E120" s="147">
        <v>0.269643694993566</v>
      </c>
      <c r="F120" s="75">
        <f t="shared" si="33"/>
        <v>1.3482184749678299E-4</v>
      </c>
      <c r="G120" s="129"/>
      <c r="H120" s="75"/>
      <c r="I120" s="113">
        <f t="shared" si="34"/>
        <v>9.8064591607762656E-3</v>
      </c>
      <c r="J120" s="35">
        <f t="shared" si="35"/>
        <v>2.0487075436015651E-3</v>
      </c>
      <c r="K120" s="71">
        <f t="shared" si="36"/>
        <v>1.2906917296095402</v>
      </c>
      <c r="L120" s="17">
        <f t="shared" si="37"/>
        <v>0.26964369499356594</v>
      </c>
      <c r="M120" s="133">
        <f t="shared" si="38"/>
        <v>0.65024909438515821</v>
      </c>
      <c r="N120" s="87"/>
      <c r="O120" s="113">
        <f t="shared" si="39"/>
        <v>6.5376394405175084E-3</v>
      </c>
      <c r="P120" s="70">
        <f t="shared" si="40"/>
        <v>2.0487075436015647E-3</v>
      </c>
      <c r="Q120" s="82">
        <f t="shared" si="41"/>
        <v>0.86046115307302662</v>
      </c>
      <c r="R120" s="35">
        <f t="shared" si="42"/>
        <v>0.26964369499356594</v>
      </c>
      <c r="S120" s="71">
        <f t="shared" si="43"/>
        <v>0.43349939625677208</v>
      </c>
      <c r="T120" s="17"/>
    </row>
    <row r="121" spans="2:20" x14ac:dyDescent="0.35">
      <c r="B121" s="9" t="s">
        <v>65</v>
      </c>
      <c r="C121" s="152">
        <v>5.5016320171833027E-3</v>
      </c>
      <c r="D121" s="22">
        <f t="shared" si="32"/>
        <v>2.7508160085916513E-6</v>
      </c>
      <c r="E121" s="147">
        <v>0.25641396988133991</v>
      </c>
      <c r="F121" s="75">
        <f t="shared" si="33"/>
        <v>1.2820698494066997E-4</v>
      </c>
      <c r="G121" s="129"/>
      <c r="H121" s="75"/>
      <c r="I121" s="113">
        <f t="shared" si="34"/>
        <v>2.6334422335011303E-2</v>
      </c>
      <c r="J121" s="35">
        <f t="shared" si="35"/>
        <v>5.5016320171833027E-3</v>
      </c>
      <c r="K121" s="71">
        <f t="shared" si="36"/>
        <v>1.2273655806789476</v>
      </c>
      <c r="L121" s="17">
        <f t="shared" si="37"/>
        <v>0.25641396988133991</v>
      </c>
      <c r="M121" s="133">
        <f t="shared" si="38"/>
        <v>0.62685000150697945</v>
      </c>
      <c r="N121" s="87"/>
      <c r="O121" s="113">
        <f t="shared" si="39"/>
        <v>1.75562815566742E-2</v>
      </c>
      <c r="P121" s="70">
        <f t="shared" si="40"/>
        <v>5.5016320171833019E-3</v>
      </c>
      <c r="Q121" s="82">
        <f t="shared" si="41"/>
        <v>0.81824372045263172</v>
      </c>
      <c r="R121" s="35">
        <f t="shared" si="42"/>
        <v>0.25641396988133996</v>
      </c>
      <c r="S121" s="71">
        <f t="shared" si="43"/>
        <v>0.41790000100465297</v>
      </c>
      <c r="T121" s="17"/>
    </row>
    <row r="122" spans="2:20" x14ac:dyDescent="0.35">
      <c r="B122" s="9" t="s">
        <v>66</v>
      </c>
      <c r="C122" s="152">
        <v>3.1349966062831475E-3</v>
      </c>
      <c r="D122" s="88">
        <f t="shared" si="32"/>
        <v>1.5674983031415738E-6</v>
      </c>
      <c r="E122" s="147">
        <v>0.27451074780719747</v>
      </c>
      <c r="F122" s="75">
        <f t="shared" si="33"/>
        <v>1.3725537390359873E-4</v>
      </c>
      <c r="G122" s="129"/>
      <c r="H122" s="75"/>
      <c r="I122" s="113">
        <f t="shared" si="34"/>
        <v>1.5006151700228645E-2</v>
      </c>
      <c r="J122" s="35">
        <f t="shared" si="35"/>
        <v>3.1349966062831475E-3</v>
      </c>
      <c r="K122" s="71">
        <f t="shared" si="36"/>
        <v>1.3139886393120899</v>
      </c>
      <c r="L122" s="17">
        <f t="shared" si="37"/>
        <v>0.27451074780719742</v>
      </c>
      <c r="M122" s="133">
        <f t="shared" si="38"/>
        <v>0.66449739550615927</v>
      </c>
      <c r="N122" s="87"/>
      <c r="O122" s="113">
        <f t="shared" si="39"/>
        <v>1.000410113348576E-2</v>
      </c>
      <c r="P122" s="70">
        <f t="shared" si="40"/>
        <v>3.1349966062831471E-3</v>
      </c>
      <c r="Q122" s="82">
        <f t="shared" si="41"/>
        <v>0.87599242620805984</v>
      </c>
      <c r="R122" s="35">
        <f t="shared" si="42"/>
        <v>0.27451074780719742</v>
      </c>
      <c r="S122" s="71">
        <f t="shared" si="43"/>
        <v>0.44299826367077277</v>
      </c>
      <c r="T122" s="17"/>
    </row>
    <row r="123" spans="2:20" x14ac:dyDescent="0.35">
      <c r="B123" s="9" t="s">
        <v>67</v>
      </c>
      <c r="C123" s="152">
        <v>1.1573574459173898E-2</v>
      </c>
      <c r="D123" s="88">
        <f t="shared" si="32"/>
        <v>5.7867872295869502E-6</v>
      </c>
      <c r="E123" s="147">
        <v>0.31251286922307825</v>
      </c>
      <c r="F123" s="75">
        <f t="shared" si="33"/>
        <v>1.5625643461153913E-4</v>
      </c>
      <c r="G123" s="129"/>
      <c r="H123" s="75"/>
      <c r="I123" s="113">
        <f t="shared" si="34"/>
        <v>5.539872473870526E-2</v>
      </c>
      <c r="J123" s="35">
        <f t="shared" si="35"/>
        <v>1.15735744591739E-2</v>
      </c>
      <c r="K123" s="71">
        <f t="shared" si="36"/>
        <v>1.4958917385863573</v>
      </c>
      <c r="L123" s="17">
        <f t="shared" si="37"/>
        <v>0.31251286922307819</v>
      </c>
      <c r="M123" s="133">
        <f t="shared" si="38"/>
        <v>0.7756452316625313</v>
      </c>
      <c r="N123" s="87"/>
      <c r="O123" s="113">
        <f t="shared" si="39"/>
        <v>3.6932483159136838E-2</v>
      </c>
      <c r="P123" s="70">
        <f t="shared" si="40"/>
        <v>1.15735744591739E-2</v>
      </c>
      <c r="Q123" s="82">
        <f t="shared" si="41"/>
        <v>0.99726115905757151</v>
      </c>
      <c r="R123" s="35">
        <f t="shared" si="42"/>
        <v>0.31251286922307825</v>
      </c>
      <c r="S123" s="71">
        <f t="shared" si="43"/>
        <v>0.5170968211083542</v>
      </c>
      <c r="T123" s="17"/>
    </row>
    <row r="124" spans="2:20" x14ac:dyDescent="0.35">
      <c r="B124" s="9" t="s">
        <v>68</v>
      </c>
      <c r="C124" s="152">
        <v>4.1519297221253242E-4</v>
      </c>
      <c r="D124" s="88">
        <f t="shared" si="32"/>
        <v>2.0759648610626623E-7</v>
      </c>
      <c r="E124" s="147">
        <v>5.8121008478652696E-2</v>
      </c>
      <c r="F124" s="75">
        <f t="shared" si="33"/>
        <v>2.9060504239326349E-5</v>
      </c>
      <c r="G124" s="129"/>
      <c r="H124" s="75"/>
      <c r="I124" s="113">
        <f t="shared" si="34"/>
        <v>1.9873861149970746E-3</v>
      </c>
      <c r="J124" s="35">
        <f t="shared" si="35"/>
        <v>4.1519297221253242E-4</v>
      </c>
      <c r="K124" s="71">
        <f t="shared" si="36"/>
        <v>0.27820529963347734</v>
      </c>
      <c r="L124" s="17">
        <f t="shared" si="37"/>
        <v>5.8121008478652696E-2</v>
      </c>
      <c r="M124" s="133">
        <f t="shared" si="38"/>
        <v>0.1400963428742372</v>
      </c>
      <c r="N124" s="87"/>
      <c r="O124" s="113">
        <f t="shared" si="39"/>
        <v>1.3249240766647161E-3</v>
      </c>
      <c r="P124" s="70">
        <f t="shared" si="40"/>
        <v>4.1519297221253237E-4</v>
      </c>
      <c r="Q124" s="82">
        <f t="shared" si="41"/>
        <v>0.18547019975565154</v>
      </c>
      <c r="R124" s="35">
        <f t="shared" si="42"/>
        <v>5.8121008478652696E-2</v>
      </c>
      <c r="S124" s="71">
        <f t="shared" si="43"/>
        <v>9.3397561916158126E-2</v>
      </c>
      <c r="T124" s="17"/>
    </row>
    <row r="125" spans="2:20" x14ac:dyDescent="0.35">
      <c r="B125" s="9" t="s">
        <v>69</v>
      </c>
      <c r="C125" s="152">
        <v>1.6804217492422937E-3</v>
      </c>
      <c r="D125" s="88">
        <f t="shared" si="32"/>
        <v>8.4021087462114691E-7</v>
      </c>
      <c r="E125" s="147">
        <v>0.20231184967151133</v>
      </c>
      <c r="F125" s="75">
        <f t="shared" si="33"/>
        <v>1.0115592483575568E-4</v>
      </c>
      <c r="G125" s="129"/>
      <c r="H125" s="75"/>
      <c r="I125" s="113">
        <f t="shared" si="34"/>
        <v>8.0436015908133054E-3</v>
      </c>
      <c r="J125" s="35">
        <f t="shared" si="35"/>
        <v>1.6804217492422937E-3</v>
      </c>
      <c r="K125" s="71">
        <f t="shared" si="36"/>
        <v>0.96839731846598143</v>
      </c>
      <c r="L125" s="17">
        <f t="shared" si="37"/>
        <v>0.20231184967151136</v>
      </c>
      <c r="M125" s="133">
        <f t="shared" si="38"/>
        <v>0.48822046002839736</v>
      </c>
      <c r="N125" s="87"/>
      <c r="O125" s="113">
        <f t="shared" si="39"/>
        <v>5.3624010605422025E-3</v>
      </c>
      <c r="P125" s="70">
        <f t="shared" si="40"/>
        <v>1.6804217492422935E-3</v>
      </c>
      <c r="Q125" s="82">
        <f t="shared" si="41"/>
        <v>0.64559821231065417</v>
      </c>
      <c r="R125" s="35">
        <f t="shared" si="42"/>
        <v>0.20231184967151133</v>
      </c>
      <c r="S125" s="71">
        <f t="shared" si="43"/>
        <v>0.32548030668559819</v>
      </c>
      <c r="T125" s="17"/>
    </row>
    <row r="126" spans="2:20" x14ac:dyDescent="0.35">
      <c r="B126" s="9" t="s">
        <v>70</v>
      </c>
      <c r="C126" s="152">
        <v>2.090217855347686E-3</v>
      </c>
      <c r="D126" s="88">
        <f t="shared" si="32"/>
        <v>1.0451089276738431E-6</v>
      </c>
      <c r="E126" s="147">
        <v>0.2819481605751667</v>
      </c>
      <c r="F126" s="75">
        <f t="shared" si="33"/>
        <v>1.4097408028758334E-4</v>
      </c>
      <c r="G126" s="129"/>
      <c r="H126" s="75"/>
      <c r="I126" s="113">
        <f t="shared" si="34"/>
        <v>1.000515476189355E-2</v>
      </c>
      <c r="J126" s="35">
        <f t="shared" si="35"/>
        <v>2.0902178553476865E-3</v>
      </c>
      <c r="K126" s="71">
        <f t="shared" si="36"/>
        <v>1.3495889790476039</v>
      </c>
      <c r="L126" s="17">
        <f t="shared" si="37"/>
        <v>0.28194816057516664</v>
      </c>
      <c r="M126" s="133">
        <f t="shared" si="38"/>
        <v>0.67979706690474873</v>
      </c>
      <c r="N126" s="87"/>
      <c r="O126" s="113">
        <f t="shared" si="39"/>
        <v>6.6701031745956992E-3</v>
      </c>
      <c r="P126" s="70">
        <f t="shared" si="40"/>
        <v>2.0902178553476865E-3</v>
      </c>
      <c r="Q126" s="82">
        <f t="shared" si="41"/>
        <v>0.89972598603173592</v>
      </c>
      <c r="R126" s="35">
        <f t="shared" si="42"/>
        <v>0.2819481605751667</v>
      </c>
      <c r="S126" s="71">
        <f t="shared" si="43"/>
        <v>0.45319804460316582</v>
      </c>
      <c r="T126" s="17"/>
    </row>
    <row r="127" spans="2:20" x14ac:dyDescent="0.35">
      <c r="B127" s="9" t="s">
        <v>71</v>
      </c>
      <c r="C127" s="152">
        <v>6.9595939948035852E-4</v>
      </c>
      <c r="D127" s="88">
        <f t="shared" si="32"/>
        <v>3.4797969974017925E-7</v>
      </c>
      <c r="E127" s="147">
        <v>0.14384428802914145</v>
      </c>
      <c r="F127" s="75">
        <f t="shared" si="33"/>
        <v>7.1922144014570729E-5</v>
      </c>
      <c r="G127" s="129"/>
      <c r="H127" s="75"/>
      <c r="I127" s="113">
        <f t="shared" si="34"/>
        <v>3.3313185426967042E-3</v>
      </c>
      <c r="J127" s="35">
        <f t="shared" si="35"/>
        <v>6.9595939948035842E-4</v>
      </c>
      <c r="K127" s="71">
        <f t="shared" si="36"/>
        <v>0.68853318789899942</v>
      </c>
      <c r="L127" s="17">
        <f t="shared" si="37"/>
        <v>0.14384428802914145</v>
      </c>
      <c r="M127" s="133">
        <f t="shared" si="38"/>
        <v>0.34593225322084808</v>
      </c>
      <c r="N127" s="87"/>
      <c r="O127" s="113">
        <f t="shared" si="39"/>
        <v>2.2208790284644693E-3</v>
      </c>
      <c r="P127" s="70">
        <f t="shared" si="40"/>
        <v>6.9595939948035852E-4</v>
      </c>
      <c r="Q127" s="82">
        <f t="shared" si="41"/>
        <v>0.45902212526599956</v>
      </c>
      <c r="R127" s="35">
        <f t="shared" si="42"/>
        <v>0.14384428802914145</v>
      </c>
      <c r="S127" s="71">
        <f t="shared" si="43"/>
        <v>0.23062150214723201</v>
      </c>
      <c r="T127" s="17"/>
    </row>
    <row r="128" spans="2:20" x14ac:dyDescent="0.35">
      <c r="B128" s="9" t="s">
        <v>72</v>
      </c>
      <c r="C128" s="152">
        <v>5.6978336034295409E-3</v>
      </c>
      <c r="D128" s="88">
        <f t="shared" si="32"/>
        <v>2.8489168017147702E-6</v>
      </c>
      <c r="E128" s="147">
        <v>0.40317400422143634</v>
      </c>
      <c r="F128" s="75">
        <f t="shared" si="33"/>
        <v>2.0158700211071818E-4</v>
      </c>
      <c r="G128" s="129"/>
      <c r="H128" s="75"/>
      <c r="I128" s="113">
        <f t="shared" si="34"/>
        <v>2.7273571921692108E-2</v>
      </c>
      <c r="J128" s="35">
        <f t="shared" si="35"/>
        <v>5.6978336034295401E-3</v>
      </c>
      <c r="K128" s="71">
        <f t="shared" si="36"/>
        <v>1.9298554444396945</v>
      </c>
      <c r="L128" s="17">
        <f t="shared" si="37"/>
        <v>0.40317400422143634</v>
      </c>
      <c r="M128" s="133">
        <f t="shared" si="38"/>
        <v>0.97856450818069329</v>
      </c>
      <c r="N128" s="87"/>
      <c r="O128" s="113">
        <f t="shared" si="39"/>
        <v>1.818238128112807E-2</v>
      </c>
      <c r="P128" s="70">
        <f t="shared" si="40"/>
        <v>5.6978336034295401E-3</v>
      </c>
      <c r="Q128" s="82">
        <f t="shared" si="41"/>
        <v>1.2865702962931296</v>
      </c>
      <c r="R128" s="35">
        <f t="shared" si="42"/>
        <v>0.40317400422143629</v>
      </c>
      <c r="S128" s="71">
        <f t="shared" si="43"/>
        <v>0.65237633878712886</v>
      </c>
      <c r="T128" s="17"/>
    </row>
    <row r="129" spans="2:20" x14ac:dyDescent="0.35">
      <c r="B129" s="9" t="s">
        <v>73</v>
      </c>
      <c r="C129" s="152">
        <v>1.9860497744194111E-3</v>
      </c>
      <c r="D129" s="88">
        <f t="shared" si="32"/>
        <v>9.9302488720970569E-7</v>
      </c>
      <c r="E129" s="147">
        <v>0.14758799916458079</v>
      </c>
      <c r="F129" s="75">
        <f t="shared" si="33"/>
        <v>7.3793999582290397E-5</v>
      </c>
      <c r="G129" s="129"/>
      <c r="H129" s="75"/>
      <c r="I129" s="113">
        <f t="shared" si="34"/>
        <v>9.5065379462968419E-3</v>
      </c>
      <c r="J129" s="35">
        <f t="shared" si="35"/>
        <v>1.9860497744194111E-3</v>
      </c>
      <c r="K129" s="71">
        <f t="shared" si="36"/>
        <v>0.70645304692138067</v>
      </c>
      <c r="L129" s="17">
        <f t="shared" si="37"/>
        <v>0.14758799916458076</v>
      </c>
      <c r="M129" s="133">
        <f t="shared" si="38"/>
        <v>0.35797979243383876</v>
      </c>
      <c r="N129" s="87"/>
      <c r="O129" s="113">
        <f t="shared" si="39"/>
        <v>6.3376919641978946E-3</v>
      </c>
      <c r="P129" s="70">
        <f t="shared" si="40"/>
        <v>1.9860497744194111E-3</v>
      </c>
      <c r="Q129" s="82">
        <f t="shared" si="41"/>
        <v>0.47096869794758706</v>
      </c>
      <c r="R129" s="35">
        <f t="shared" si="42"/>
        <v>0.14758799916458076</v>
      </c>
      <c r="S129" s="71">
        <f t="shared" si="43"/>
        <v>0.23865319495589249</v>
      </c>
      <c r="T129" s="17"/>
    </row>
    <row r="130" spans="2:20" x14ac:dyDescent="0.35">
      <c r="B130" s="9" t="s">
        <v>74</v>
      </c>
      <c r="C130" s="152">
        <v>8.1002514784459263E-3</v>
      </c>
      <c r="D130" s="88">
        <f t="shared" si="32"/>
        <v>4.0501257392229635E-6</v>
      </c>
      <c r="E130" s="147">
        <v>0.74081795839632314</v>
      </c>
      <c r="F130" s="75">
        <f t="shared" si="33"/>
        <v>3.704089791981616E-4</v>
      </c>
      <c r="G130" s="129"/>
      <c r="H130" s="75"/>
      <c r="I130" s="113">
        <f t="shared" si="34"/>
        <v>3.8773120918837264E-2</v>
      </c>
      <c r="J130" s="35">
        <f t="shared" si="35"/>
        <v>8.1002514784459263E-3</v>
      </c>
      <c r="K130" s="71">
        <f t="shared" si="36"/>
        <v>3.5460410526979835</v>
      </c>
      <c r="L130" s="17">
        <f t="shared" si="37"/>
        <v>0.74081795839632314</v>
      </c>
      <c r="M130" s="133">
        <f t="shared" si="38"/>
        <v>1.7924070868084103</v>
      </c>
      <c r="N130" s="87"/>
      <c r="O130" s="113">
        <f t="shared" si="39"/>
        <v>2.5848747279224839E-2</v>
      </c>
      <c r="P130" s="70">
        <f t="shared" si="40"/>
        <v>8.1002514784459263E-3</v>
      </c>
      <c r="Q130" s="82">
        <f t="shared" si="41"/>
        <v>2.3640273684653219</v>
      </c>
      <c r="R130" s="35">
        <f t="shared" si="42"/>
        <v>0.74081795839632303</v>
      </c>
      <c r="S130" s="71">
        <f t="shared" si="43"/>
        <v>1.1949380578722735</v>
      </c>
      <c r="T130" s="17"/>
    </row>
    <row r="131" spans="2:20" x14ac:dyDescent="0.35">
      <c r="B131" s="9" t="s">
        <v>75</v>
      </c>
      <c r="C131" s="152">
        <v>3.7639105919546538E-4</v>
      </c>
      <c r="D131" s="88">
        <f t="shared" si="32"/>
        <v>1.8819552959773271E-7</v>
      </c>
      <c r="E131" s="147">
        <v>9.855927349873167E-2</v>
      </c>
      <c r="F131" s="75">
        <f t="shared" si="33"/>
        <v>4.9279636749365834E-5</v>
      </c>
      <c r="G131" s="129"/>
      <c r="H131" s="75"/>
      <c r="I131" s="113">
        <f t="shared" si="34"/>
        <v>1.8016546881029574E-3</v>
      </c>
      <c r="J131" s="35">
        <f t="shared" si="35"/>
        <v>3.7639105919546543E-4</v>
      </c>
      <c r="K131" s="71">
        <f t="shared" si="36"/>
        <v>0.47176938138372959</v>
      </c>
      <c r="L131" s="17">
        <f t="shared" si="37"/>
        <v>9.855927349873167E-2</v>
      </c>
      <c r="M131" s="133">
        <f t="shared" si="38"/>
        <v>0.23678551803591627</v>
      </c>
      <c r="N131" s="87"/>
      <c r="O131" s="113">
        <f t="shared" si="39"/>
        <v>1.2011031254019714E-3</v>
      </c>
      <c r="P131" s="70">
        <f t="shared" si="40"/>
        <v>3.7639105919546538E-4</v>
      </c>
      <c r="Q131" s="82">
        <f t="shared" si="41"/>
        <v>0.31451292092248634</v>
      </c>
      <c r="R131" s="35">
        <f t="shared" si="42"/>
        <v>9.8559273498731656E-2</v>
      </c>
      <c r="S131" s="71">
        <f t="shared" si="43"/>
        <v>0.15785701202394414</v>
      </c>
      <c r="T131" s="17"/>
    </row>
    <row r="132" spans="2:20" x14ac:dyDescent="0.35">
      <c r="B132" s="9" t="s">
        <v>76</v>
      </c>
      <c r="C132" s="152">
        <v>1.4095303190577563E-3</v>
      </c>
      <c r="D132" s="88">
        <f t="shared" si="32"/>
        <v>7.0476515952887821E-7</v>
      </c>
      <c r="E132" s="147">
        <v>0.22357104979701298</v>
      </c>
      <c r="F132" s="75">
        <f t="shared" si="33"/>
        <v>1.117855248985065E-4</v>
      </c>
      <c r="G132" s="129"/>
      <c r="H132" s="75"/>
      <c r="I132" s="113">
        <f t="shared" si="34"/>
        <v>6.7469373815143441E-3</v>
      </c>
      <c r="J132" s="35">
        <f t="shared" si="35"/>
        <v>1.4095303190577563E-3</v>
      </c>
      <c r="K132" s="71">
        <f t="shared" si="36"/>
        <v>1.0701578056924814</v>
      </c>
      <c r="L132" s="17">
        <f t="shared" si="37"/>
        <v>0.22357104979701295</v>
      </c>
      <c r="M132" s="133">
        <f t="shared" si="38"/>
        <v>0.53845237153699788</v>
      </c>
      <c r="N132" s="87"/>
      <c r="O132" s="113">
        <f t="shared" si="39"/>
        <v>4.4979582543428955E-3</v>
      </c>
      <c r="P132" s="70">
        <f t="shared" si="40"/>
        <v>1.4095303190577563E-3</v>
      </c>
      <c r="Q132" s="82">
        <f t="shared" si="41"/>
        <v>0.71343853712832095</v>
      </c>
      <c r="R132" s="35">
        <f t="shared" si="42"/>
        <v>0.22357104979701301</v>
      </c>
      <c r="S132" s="71">
        <f t="shared" si="43"/>
        <v>0.3589682476913319</v>
      </c>
      <c r="T132" s="17"/>
    </row>
    <row r="133" spans="2:20" x14ac:dyDescent="0.35">
      <c r="B133" s="9" t="s">
        <v>77</v>
      </c>
      <c r="C133" s="152">
        <v>1.5732204784448195E-3</v>
      </c>
      <c r="D133" s="88">
        <f t="shared" si="32"/>
        <v>7.8661023922240978E-7</v>
      </c>
      <c r="E133" s="147">
        <v>0.26376621697088698</v>
      </c>
      <c r="F133" s="75">
        <f t="shared" si="33"/>
        <v>1.3188310848544349E-4</v>
      </c>
      <c r="G133" s="129"/>
      <c r="H133" s="75"/>
      <c r="I133" s="113">
        <f t="shared" si="34"/>
        <v>7.5304659373902419E-3</v>
      </c>
      <c r="J133" s="35">
        <f t="shared" si="35"/>
        <v>1.5732204784448193E-3</v>
      </c>
      <c r="K133" s="71">
        <f t="shared" si="36"/>
        <v>1.2625582615712287</v>
      </c>
      <c r="L133" s="17">
        <f t="shared" si="37"/>
        <v>0.26376621697088692</v>
      </c>
      <c r="M133" s="133">
        <f t="shared" si="38"/>
        <v>0.6350443637543095</v>
      </c>
      <c r="N133" s="87"/>
      <c r="O133" s="113">
        <f t="shared" si="39"/>
        <v>5.0203106249268274E-3</v>
      </c>
      <c r="P133" s="70">
        <f t="shared" si="40"/>
        <v>1.5732204784448193E-3</v>
      </c>
      <c r="Q133" s="82">
        <f t="shared" si="41"/>
        <v>0.84170550771415242</v>
      </c>
      <c r="R133" s="35">
        <f t="shared" si="42"/>
        <v>0.26376621697088692</v>
      </c>
      <c r="S133" s="71">
        <f t="shared" si="43"/>
        <v>0.42336290916953961</v>
      </c>
      <c r="T133" s="17"/>
    </row>
    <row r="134" spans="2:20" x14ac:dyDescent="0.35">
      <c r="B134" s="9" t="s">
        <v>78</v>
      </c>
      <c r="C134" s="152">
        <v>2.7830362139309745E-3</v>
      </c>
      <c r="D134" s="88">
        <f t="shared" si="32"/>
        <v>1.3915181069654873E-6</v>
      </c>
      <c r="E134" s="147">
        <v>0.23626221772182004</v>
      </c>
      <c r="F134" s="75">
        <f t="shared" si="33"/>
        <v>1.1813110886091003E-4</v>
      </c>
      <c r="G134" s="129"/>
      <c r="H134" s="75"/>
      <c r="I134" s="113">
        <f t="shared" si="34"/>
        <v>1.3321438220946594E-2</v>
      </c>
      <c r="J134" s="35">
        <f t="shared" si="35"/>
        <v>2.7830362139309741E-3</v>
      </c>
      <c r="K134" s="71">
        <f t="shared" si="36"/>
        <v>1.1309060663926813</v>
      </c>
      <c r="L134" s="17">
        <f t="shared" si="37"/>
        <v>0.23626221772182002</v>
      </c>
      <c r="M134" s="133">
        <f t="shared" si="38"/>
        <v>0.57211375230681394</v>
      </c>
      <c r="N134" s="87"/>
      <c r="O134" s="113">
        <f t="shared" si="39"/>
        <v>8.8809588139643954E-3</v>
      </c>
      <c r="P134" s="70">
        <f t="shared" si="40"/>
        <v>2.7830362139309745E-3</v>
      </c>
      <c r="Q134" s="82">
        <f t="shared" si="41"/>
        <v>0.75393737759512092</v>
      </c>
      <c r="R134" s="35">
        <f t="shared" si="42"/>
        <v>0.23626221772182007</v>
      </c>
      <c r="S134" s="71">
        <f t="shared" si="43"/>
        <v>0.38140916820454268</v>
      </c>
      <c r="T134" s="17"/>
    </row>
    <row r="135" spans="2:20" x14ac:dyDescent="0.35">
      <c r="B135" s="9" t="s">
        <v>79</v>
      </c>
      <c r="C135" s="152">
        <v>7.7255151557243003E-4</v>
      </c>
      <c r="D135" s="88">
        <f t="shared" si="32"/>
        <v>3.8627575778621503E-7</v>
      </c>
      <c r="E135" s="147">
        <v>9.9957453376663188E-2</v>
      </c>
      <c r="F135" s="75">
        <f t="shared" si="33"/>
        <v>4.9978726688331595E-5</v>
      </c>
      <c r="G135" s="129"/>
      <c r="H135" s="75"/>
      <c r="I135" s="113">
        <f t="shared" si="34"/>
        <v>3.6979386885736152E-3</v>
      </c>
      <c r="J135" s="35">
        <f t="shared" si="35"/>
        <v>7.7255151557243003E-4</v>
      </c>
      <c r="K135" s="71">
        <f t="shared" si="36"/>
        <v>0.47846198810311075</v>
      </c>
      <c r="L135" s="17">
        <f t="shared" si="37"/>
        <v>9.9957453376663188E-2</v>
      </c>
      <c r="M135" s="133">
        <f t="shared" si="38"/>
        <v>0.24107996339584217</v>
      </c>
      <c r="N135" s="87"/>
      <c r="O135" s="113">
        <f t="shared" si="39"/>
        <v>2.4652924590490765E-3</v>
      </c>
      <c r="P135" s="70">
        <f t="shared" si="40"/>
        <v>7.7255151557243003E-4</v>
      </c>
      <c r="Q135" s="82">
        <f t="shared" si="41"/>
        <v>0.31897465873540709</v>
      </c>
      <c r="R135" s="35">
        <f t="shared" si="42"/>
        <v>9.9957453376663188E-2</v>
      </c>
      <c r="S135" s="71">
        <f t="shared" si="43"/>
        <v>0.16071997559722809</v>
      </c>
      <c r="T135" s="17"/>
    </row>
    <row r="136" spans="2:20" x14ac:dyDescent="0.35">
      <c r="B136" s="9" t="s">
        <v>80</v>
      </c>
      <c r="C136" s="152">
        <v>1.1205649175485648E-3</v>
      </c>
      <c r="D136" s="88">
        <f t="shared" si="32"/>
        <v>5.6028245877428241E-7</v>
      </c>
      <c r="E136" s="147">
        <v>0.18093007614192055</v>
      </c>
      <c r="F136" s="75">
        <f t="shared" si="33"/>
        <v>9.0465038070960279E-5</v>
      </c>
      <c r="G136" s="129"/>
      <c r="H136" s="75"/>
      <c r="I136" s="113">
        <f t="shared" si="34"/>
        <v>5.3637592809468032E-3</v>
      </c>
      <c r="J136" s="35">
        <f t="shared" si="35"/>
        <v>1.1205649175485644E-3</v>
      </c>
      <c r="K136" s="71">
        <f t="shared" si="36"/>
        <v>0.86605011446521463</v>
      </c>
      <c r="L136" s="17">
        <f t="shared" si="37"/>
        <v>0.18093007614192055</v>
      </c>
      <c r="M136" s="133">
        <f t="shared" si="38"/>
        <v>0.43570693687308071</v>
      </c>
      <c r="N136" s="87"/>
      <c r="O136" s="113">
        <f t="shared" si="39"/>
        <v>3.5758395206312026E-3</v>
      </c>
      <c r="P136" s="70">
        <f t="shared" si="40"/>
        <v>1.1205649175485648E-3</v>
      </c>
      <c r="Q136" s="82">
        <f t="shared" si="41"/>
        <v>0.57736674297680968</v>
      </c>
      <c r="R136" s="35">
        <f t="shared" si="42"/>
        <v>0.18093007614192055</v>
      </c>
      <c r="S136" s="71">
        <f t="shared" si="43"/>
        <v>0.29047129124872045</v>
      </c>
      <c r="T136" s="17"/>
    </row>
    <row r="137" spans="2:20" x14ac:dyDescent="0.35">
      <c r="B137" s="9" t="s">
        <v>81</v>
      </c>
      <c r="C137" s="152">
        <v>1.5498040082469124E-3</v>
      </c>
      <c r="D137" s="88">
        <f t="shared" si="32"/>
        <v>7.7490200412345616E-7</v>
      </c>
      <c r="E137" s="147">
        <v>0.22221713285809377</v>
      </c>
      <c r="F137" s="75">
        <f t="shared" si="33"/>
        <v>1.111085664290469E-4</v>
      </c>
      <c r="G137" s="129"/>
      <c r="H137" s="75"/>
      <c r="I137" s="113">
        <f t="shared" si="34"/>
        <v>7.4183793394751365E-3</v>
      </c>
      <c r="J137" s="35">
        <f t="shared" si="35"/>
        <v>1.5498040082469122E-3</v>
      </c>
      <c r="K137" s="71">
        <f t="shared" si="36"/>
        <v>1.0636770704552529</v>
      </c>
      <c r="L137" s="17">
        <f t="shared" si="37"/>
        <v>0.22221713285809375</v>
      </c>
      <c r="M137" s="133">
        <f t="shared" si="38"/>
        <v>0.53554772489736402</v>
      </c>
      <c r="N137" s="87"/>
      <c r="O137" s="113">
        <f t="shared" si="39"/>
        <v>4.9455862263167579E-3</v>
      </c>
      <c r="P137" s="70">
        <f t="shared" si="40"/>
        <v>1.5498040082469124E-3</v>
      </c>
      <c r="Q137" s="82">
        <f t="shared" si="41"/>
        <v>0.70911804697016867</v>
      </c>
      <c r="R137" s="35">
        <f t="shared" si="42"/>
        <v>0.22221713285809377</v>
      </c>
      <c r="S137" s="71">
        <f t="shared" si="43"/>
        <v>0.35703181659824273</v>
      </c>
      <c r="T137" s="17"/>
    </row>
    <row r="138" spans="2:20" ht="15" thickBot="1" x14ac:dyDescent="0.4">
      <c r="B138" s="46" t="s">
        <v>82</v>
      </c>
      <c r="C138" s="151">
        <v>1.0773295978624266E-3</v>
      </c>
      <c r="D138" s="115">
        <f t="shared" si="32"/>
        <v>5.3866479893121333E-7</v>
      </c>
      <c r="E138" s="148">
        <v>0.12773302533168929</v>
      </c>
      <c r="F138" s="72">
        <f t="shared" si="33"/>
        <v>6.3866512665844647E-5</v>
      </c>
      <c r="G138" s="150"/>
      <c r="H138" s="72"/>
      <c r="I138" s="69">
        <f t="shared" si="34"/>
        <v>5.1568066594614229E-3</v>
      </c>
      <c r="J138" s="57">
        <f t="shared" si="35"/>
        <v>1.0773295978624266E-3</v>
      </c>
      <c r="K138" s="114">
        <f t="shared" si="36"/>
        <v>0.61141410852403244</v>
      </c>
      <c r="L138" s="16">
        <f t="shared" si="37"/>
        <v>0.12773302533168929</v>
      </c>
      <c r="M138" s="134">
        <f t="shared" si="38"/>
        <v>0.30828545759174691</v>
      </c>
      <c r="N138" s="73"/>
      <c r="O138" s="69">
        <f t="shared" si="39"/>
        <v>3.437871106307615E-3</v>
      </c>
      <c r="P138" s="54">
        <f t="shared" si="40"/>
        <v>1.0773295978624268E-3</v>
      </c>
      <c r="Q138" s="42">
        <f t="shared" si="41"/>
        <v>0.40760940568268822</v>
      </c>
      <c r="R138" s="57">
        <f t="shared" si="42"/>
        <v>0.12773302533168929</v>
      </c>
      <c r="S138" s="114">
        <f t="shared" si="43"/>
        <v>0.20552363839449792</v>
      </c>
      <c r="T138" s="16"/>
    </row>
    <row r="140" spans="2:20" x14ac:dyDescent="0.35">
      <c r="B140" s="5" t="s">
        <v>86</v>
      </c>
    </row>
    <row r="141" spans="2:20" ht="15" thickBot="1" x14ac:dyDescent="0.4">
      <c r="B141" s="5" t="s">
        <v>120</v>
      </c>
      <c r="C141" s="292">
        <v>2017</v>
      </c>
      <c r="D141" s="40" t="s">
        <v>0</v>
      </c>
      <c r="E141" s="39">
        <v>0.05</v>
      </c>
      <c r="F141" s="5" t="s">
        <v>124</v>
      </c>
      <c r="G141" s="5"/>
      <c r="H141" s="5"/>
      <c r="I141" s="5" t="s">
        <v>126</v>
      </c>
      <c r="J141" s="5"/>
      <c r="K141" s="5"/>
      <c r="L141" s="5"/>
      <c r="M141" s="5"/>
    </row>
    <row r="142" spans="2:20" x14ac:dyDescent="0.35">
      <c r="B142" s="118"/>
      <c r="C142" s="81"/>
      <c r="D142" s="80"/>
      <c r="E142" s="80"/>
      <c r="F142" s="79"/>
      <c r="G142" s="80"/>
      <c r="H142" s="79"/>
      <c r="I142" s="98" t="s">
        <v>33</v>
      </c>
      <c r="J142" s="58"/>
      <c r="K142" s="12">
        <f>$R$4*1000*5</f>
        <v>478.66564417177921</v>
      </c>
      <c r="L142" s="18" t="s">
        <v>34</v>
      </c>
      <c r="M142" s="58"/>
      <c r="N142" s="80"/>
      <c r="O142" s="98" t="s">
        <v>35</v>
      </c>
      <c r="P142" s="58"/>
      <c r="Q142" s="12">
        <f>$R$5*1000*5</f>
        <v>319.11042944785277</v>
      </c>
      <c r="R142" s="38" t="s">
        <v>34</v>
      </c>
      <c r="S142" s="58"/>
      <c r="T142" s="95"/>
    </row>
    <row r="143" spans="2:20" ht="15" thickBot="1" x14ac:dyDescent="0.4">
      <c r="B143" s="37" t="s">
        <v>123</v>
      </c>
      <c r="C143" s="111"/>
      <c r="F143" s="102"/>
      <c r="H143" s="102"/>
      <c r="I143" s="37" t="s">
        <v>37</v>
      </c>
      <c r="J143" s="5"/>
      <c r="K143" s="5"/>
      <c r="L143" s="19"/>
      <c r="M143" s="5"/>
      <c r="O143" s="125" t="s">
        <v>37</v>
      </c>
      <c r="P143" s="126"/>
      <c r="Q143" s="126"/>
      <c r="R143" s="126"/>
      <c r="S143" s="126"/>
      <c r="T143" s="127"/>
    </row>
    <row r="144" spans="2:20" x14ac:dyDescent="0.35">
      <c r="B144" s="78" t="s">
        <v>38</v>
      </c>
      <c r="C144" s="3" t="s">
        <v>39</v>
      </c>
      <c r="D144" s="1"/>
      <c r="E144" s="3" t="s">
        <v>41</v>
      </c>
      <c r="F144" s="116"/>
      <c r="G144" s="146"/>
      <c r="H144" s="116"/>
      <c r="I144" s="68" t="s">
        <v>39</v>
      </c>
      <c r="J144" s="67"/>
      <c r="K144" s="105" t="s">
        <v>41</v>
      </c>
      <c r="L144" s="60"/>
      <c r="M144" s="375" t="s">
        <v>136</v>
      </c>
      <c r="N144" s="112"/>
      <c r="O144" s="59" t="s">
        <v>39</v>
      </c>
      <c r="P144" s="63"/>
      <c r="Q144" s="64" t="s">
        <v>41</v>
      </c>
      <c r="R144" s="62"/>
      <c r="S144" s="375" t="s">
        <v>136</v>
      </c>
      <c r="T144" s="48"/>
    </row>
    <row r="145" spans="2:20" x14ac:dyDescent="0.35">
      <c r="B145" s="77"/>
      <c r="C145" s="105" t="s">
        <v>42</v>
      </c>
      <c r="D145" s="104" t="s">
        <v>43</v>
      </c>
      <c r="E145" s="105" t="s">
        <v>42</v>
      </c>
      <c r="F145" s="76" t="s">
        <v>43</v>
      </c>
      <c r="G145" s="104"/>
      <c r="H145" s="76"/>
      <c r="I145" s="91" t="s">
        <v>44</v>
      </c>
      <c r="J145" s="105" t="s">
        <v>45</v>
      </c>
      <c r="K145" s="105" t="s">
        <v>44</v>
      </c>
      <c r="L145" s="149" t="s">
        <v>45</v>
      </c>
      <c r="M145" s="104" t="s">
        <v>44</v>
      </c>
      <c r="N145" s="3"/>
      <c r="O145" s="61" t="s">
        <v>44</v>
      </c>
      <c r="P145" s="66" t="s">
        <v>45</v>
      </c>
      <c r="Q145" s="66" t="s">
        <v>44</v>
      </c>
      <c r="R145" s="66" t="s">
        <v>45</v>
      </c>
      <c r="S145" s="104" t="s">
        <v>44</v>
      </c>
      <c r="T145" s="60"/>
    </row>
    <row r="146" spans="2:20" x14ac:dyDescent="0.35">
      <c r="B146" s="47" t="s">
        <v>47</v>
      </c>
      <c r="C146" s="152">
        <v>4.0647422209151252</v>
      </c>
      <c r="D146" s="122">
        <f>C146*$E$141/100</f>
        <v>2.0323711104575626E-3</v>
      </c>
      <c r="E146" s="147">
        <v>4.1567305768971208</v>
      </c>
      <c r="F146" s="75">
        <f>E146*$E$141/100</f>
        <v>2.0783652884485606E-3</v>
      </c>
      <c r="G146" s="145"/>
      <c r="H146" s="135"/>
      <c r="I146" s="113">
        <f>(D146*$K$142)/($E$141)</f>
        <v>19.456524535665668</v>
      </c>
      <c r="J146" s="35">
        <f>(I146*100)/($K$142)</f>
        <v>4.0647422209151252</v>
      </c>
      <c r="K146" s="71">
        <f>(F146*$K$142)/($E$141)</f>
        <v>19.896841192389918</v>
      </c>
      <c r="L146" s="17">
        <f>(K146*100)/($K$142)</f>
        <v>4.1567305768971208</v>
      </c>
      <c r="M146" s="133">
        <f t="shared" ref="M146:M181" si="44">(I146+K146)/2</f>
        <v>19.676682864027793</v>
      </c>
      <c r="N146" s="87"/>
      <c r="O146" s="139">
        <f>(D146*$Q$142)/($E$141)</f>
        <v>12.971016357110445</v>
      </c>
      <c r="P146" s="56">
        <f>(O146*100)/($Q$142)</f>
        <v>4.0647422209151252</v>
      </c>
      <c r="Q146" s="82">
        <f>(F146*$Q$142)/($E$141)</f>
        <v>13.264560794926611</v>
      </c>
      <c r="R146" s="35">
        <f>(Q146*100)/($Q$142)</f>
        <v>4.1567305768971208</v>
      </c>
      <c r="S146" s="132">
        <f t="shared" ref="S146:S181" si="45">(O146+Q146)/2</f>
        <v>13.117788576018528</v>
      </c>
      <c r="T146" s="110"/>
    </row>
    <row r="147" spans="2:20" x14ac:dyDescent="0.35">
      <c r="B147" s="9" t="s">
        <v>48</v>
      </c>
      <c r="C147" s="152">
        <v>1.6779069244520575</v>
      </c>
      <c r="D147" s="88">
        <f t="shared" ref="D147:D181" si="46">C147*$E$141/100</f>
        <v>8.3895346222602875E-4</v>
      </c>
      <c r="E147" s="147">
        <v>1.7157288732189226</v>
      </c>
      <c r="F147" s="75">
        <f t="shared" ref="F147:F181" si="47">E147*$E$141/100</f>
        <v>8.5786443660946132E-4</v>
      </c>
      <c r="G147" s="129"/>
      <c r="H147" s="75"/>
      <c r="I147" s="113">
        <f t="shared" ref="I147:I181" si="48">(D147*$K$142)/($E$141)</f>
        <v>8.0315639885313281</v>
      </c>
      <c r="J147" s="35">
        <f t="shared" ref="J147:J181" si="49">(I147*100)/($K$142)</f>
        <v>1.6779069244520572</v>
      </c>
      <c r="K147" s="71">
        <f t="shared" ref="K147:K181" si="50">(F147*$K$142)/($E$141)</f>
        <v>8.2126046632345648</v>
      </c>
      <c r="L147" s="17">
        <f t="shared" ref="L147:L181" si="51">(K147*100)/($K$142)</f>
        <v>1.7157288732189226</v>
      </c>
      <c r="M147" s="133">
        <f t="shared" si="44"/>
        <v>8.1220843258829465</v>
      </c>
      <c r="N147" s="87"/>
      <c r="O147" s="113">
        <f t="shared" ref="O147:O181" si="52">(D147*$Q$142)/($E$141)</f>
        <v>5.3543759923542185</v>
      </c>
      <c r="P147" s="70">
        <f t="shared" ref="P147:P181" si="53">(O147*100)/($Q$142)</f>
        <v>1.6779069244520575</v>
      </c>
      <c r="Q147" s="82">
        <f t="shared" ref="Q147:Q181" si="54">(F147*$Q$142)/($E$141)</f>
        <v>5.4750697754897093</v>
      </c>
      <c r="R147" s="35">
        <f t="shared" ref="R147:R181" si="55">(Q147*100)/($Q$142)</f>
        <v>1.7157288732189224</v>
      </c>
      <c r="S147" s="71">
        <f t="shared" si="45"/>
        <v>5.4147228839219643</v>
      </c>
      <c r="T147" s="17"/>
    </row>
    <row r="148" spans="2:20" x14ac:dyDescent="0.35">
      <c r="B148" s="9" t="s">
        <v>49</v>
      </c>
      <c r="C148" s="152">
        <v>1.4901229994046037</v>
      </c>
      <c r="D148" s="88">
        <f t="shared" si="46"/>
        <v>7.4506149970230177E-4</v>
      </c>
      <c r="E148" s="147">
        <v>1.5266763344246941</v>
      </c>
      <c r="F148" s="75">
        <f t="shared" si="47"/>
        <v>7.6333816721234707E-4</v>
      </c>
      <c r="G148" s="129"/>
      <c r="H148" s="75"/>
      <c r="I148" s="113">
        <f t="shared" si="48"/>
        <v>7.1327068540518832</v>
      </c>
      <c r="J148" s="35">
        <f t="shared" si="49"/>
        <v>1.4901229994046037</v>
      </c>
      <c r="K148" s="71">
        <f t="shared" si="50"/>
        <v>7.3076751105920676</v>
      </c>
      <c r="L148" s="17">
        <f t="shared" si="51"/>
        <v>1.5266763344246939</v>
      </c>
      <c r="M148" s="133">
        <f t="shared" si="44"/>
        <v>7.2201909823219754</v>
      </c>
      <c r="N148" s="87"/>
      <c r="O148" s="113">
        <f t="shared" si="52"/>
        <v>4.7551379027012546</v>
      </c>
      <c r="P148" s="70">
        <f t="shared" si="53"/>
        <v>1.4901229994046035</v>
      </c>
      <c r="Q148" s="82">
        <f t="shared" si="54"/>
        <v>4.8717834070613781</v>
      </c>
      <c r="R148" s="35">
        <f t="shared" si="55"/>
        <v>1.5266763344246941</v>
      </c>
      <c r="S148" s="71">
        <f t="shared" si="45"/>
        <v>4.8134606548813164</v>
      </c>
      <c r="T148" s="17"/>
    </row>
    <row r="149" spans="2:20" x14ac:dyDescent="0.35">
      <c r="B149" s="9" t="s">
        <v>50</v>
      </c>
      <c r="C149" s="152">
        <v>8.9158491790669527E-4</v>
      </c>
      <c r="D149" s="88">
        <f t="shared" si="46"/>
        <v>4.457924589533477E-7</v>
      </c>
      <c r="E149" s="147">
        <v>3.2942530389116653E-2</v>
      </c>
      <c r="F149" s="75">
        <f t="shared" si="47"/>
        <v>1.6471265194558328E-5</v>
      </c>
      <c r="G149" s="129"/>
      <c r="H149" s="75"/>
      <c r="I149" s="113">
        <f t="shared" si="48"/>
        <v>4.2677106906365116E-3</v>
      </c>
      <c r="J149" s="35">
        <f t="shared" si="49"/>
        <v>8.9158491790669516E-4</v>
      </c>
      <c r="K149" s="71">
        <f t="shared" si="50"/>
        <v>0.15768457529354937</v>
      </c>
      <c r="L149" s="17">
        <f t="shared" si="51"/>
        <v>3.2942530389116653E-2</v>
      </c>
      <c r="M149" s="133">
        <f t="shared" si="44"/>
        <v>8.0976142992092937E-2</v>
      </c>
      <c r="N149" s="87"/>
      <c r="O149" s="113">
        <f t="shared" si="52"/>
        <v>2.8451404604243409E-3</v>
      </c>
      <c r="P149" s="70">
        <f t="shared" si="53"/>
        <v>8.9158491790669527E-4</v>
      </c>
      <c r="Q149" s="82">
        <f t="shared" si="54"/>
        <v>0.10512305019569956</v>
      </c>
      <c r="R149" s="35">
        <f t="shared" si="55"/>
        <v>3.2942530389116653E-2</v>
      </c>
      <c r="S149" s="71">
        <f t="shared" si="45"/>
        <v>5.3984095328061955E-2</v>
      </c>
      <c r="T149" s="17"/>
    </row>
    <row r="150" spans="2:20" x14ac:dyDescent="0.35">
      <c r="B150" s="9" t="s">
        <v>51</v>
      </c>
      <c r="C150" s="152">
        <v>5.7143622442567057E-3</v>
      </c>
      <c r="D150" s="88">
        <f t="shared" si="46"/>
        <v>2.8571811221283529E-6</v>
      </c>
      <c r="E150" s="147">
        <v>0.20322418621625643</v>
      </c>
      <c r="F150" s="75">
        <f t="shared" si="47"/>
        <v>1.0161209310812822E-4</v>
      </c>
      <c r="G150" s="129"/>
      <c r="H150" s="75"/>
      <c r="I150" s="113">
        <f t="shared" si="48"/>
        <v>2.7352688846780299E-2</v>
      </c>
      <c r="J150" s="35">
        <f t="shared" si="49"/>
        <v>5.7143622442567057E-3</v>
      </c>
      <c r="K150" s="71">
        <f t="shared" si="50"/>
        <v>0.97276436006490008</v>
      </c>
      <c r="L150" s="17">
        <f t="shared" si="51"/>
        <v>0.20322418621625643</v>
      </c>
      <c r="M150" s="133">
        <f t="shared" si="44"/>
        <v>0.5000585244558402</v>
      </c>
      <c r="N150" s="87"/>
      <c r="O150" s="113">
        <f t="shared" si="52"/>
        <v>1.8235125897853529E-2</v>
      </c>
      <c r="P150" s="70">
        <f t="shared" si="53"/>
        <v>5.7143622442567049E-3</v>
      </c>
      <c r="Q150" s="82">
        <f t="shared" si="54"/>
        <v>0.64850957337659998</v>
      </c>
      <c r="R150" s="35">
        <f t="shared" si="55"/>
        <v>0.20322418621625643</v>
      </c>
      <c r="S150" s="71">
        <f t="shared" si="45"/>
        <v>0.33337234963722673</v>
      </c>
      <c r="T150" s="17"/>
    </row>
    <row r="151" spans="2:20" x14ac:dyDescent="0.35">
      <c r="B151" s="9" t="s">
        <v>52</v>
      </c>
      <c r="C151" s="152">
        <v>0.71989573810519969</v>
      </c>
      <c r="D151" s="88">
        <f t="shared" si="46"/>
        <v>3.5994786905259985E-4</v>
      </c>
      <c r="E151" s="147">
        <v>0.74943720350196796</v>
      </c>
      <c r="F151" s="75">
        <f t="shared" si="47"/>
        <v>3.7471860175098402E-4</v>
      </c>
      <c r="G151" s="129"/>
      <c r="H151" s="75"/>
      <c r="I151" s="113">
        <f t="shared" si="48"/>
        <v>3.4458935721664385</v>
      </c>
      <c r="J151" s="35">
        <f t="shared" si="49"/>
        <v>0.71989573810519969</v>
      </c>
      <c r="K151" s="71">
        <f t="shared" si="50"/>
        <v>3.5872984178056631</v>
      </c>
      <c r="L151" s="17">
        <f t="shared" si="51"/>
        <v>0.74943720350196796</v>
      </c>
      <c r="M151" s="133">
        <f t="shared" si="44"/>
        <v>3.5165959949860506</v>
      </c>
      <c r="N151" s="87"/>
      <c r="O151" s="113">
        <f t="shared" si="52"/>
        <v>2.2972623814442921</v>
      </c>
      <c r="P151" s="70">
        <f t="shared" si="53"/>
        <v>0.71989573810519969</v>
      </c>
      <c r="Q151" s="82">
        <f t="shared" si="54"/>
        <v>2.3915322785371083</v>
      </c>
      <c r="R151" s="35">
        <f t="shared" si="55"/>
        <v>0.74943720350196796</v>
      </c>
      <c r="S151" s="71">
        <f t="shared" si="45"/>
        <v>2.3443973299907004</v>
      </c>
      <c r="T151" s="17"/>
    </row>
    <row r="152" spans="2:20" x14ac:dyDescent="0.35">
      <c r="B152" s="9" t="s">
        <v>53</v>
      </c>
      <c r="C152" s="152">
        <v>0.77289230423071964</v>
      </c>
      <c r="D152" s="88">
        <f t="shared" si="46"/>
        <v>3.8644615211535984E-4</v>
      </c>
      <c r="E152" s="147">
        <v>0.80998146878108268</v>
      </c>
      <c r="F152" s="75">
        <f t="shared" si="47"/>
        <v>4.0499073439054136E-4</v>
      </c>
      <c r="G152" s="129"/>
      <c r="H152" s="75"/>
      <c r="I152" s="113">
        <f t="shared" si="48"/>
        <v>3.6995699268000819</v>
      </c>
      <c r="J152" s="35">
        <f t="shared" si="49"/>
        <v>0.77289230423071964</v>
      </c>
      <c r="K152" s="71">
        <f t="shared" si="50"/>
        <v>3.8771030152130082</v>
      </c>
      <c r="L152" s="17">
        <f t="shared" si="51"/>
        <v>0.80998146878108268</v>
      </c>
      <c r="M152" s="133">
        <f t="shared" si="44"/>
        <v>3.788336471006545</v>
      </c>
      <c r="N152" s="87"/>
      <c r="O152" s="113">
        <f t="shared" si="52"/>
        <v>2.4663799512000542</v>
      </c>
      <c r="P152" s="70">
        <f t="shared" si="53"/>
        <v>0.77289230423071964</v>
      </c>
      <c r="Q152" s="82">
        <f t="shared" si="54"/>
        <v>2.5847353434753382</v>
      </c>
      <c r="R152" s="35">
        <f t="shared" si="55"/>
        <v>0.80998146878108257</v>
      </c>
      <c r="S152" s="71">
        <f t="shared" si="45"/>
        <v>2.5255576473376964</v>
      </c>
      <c r="T152" s="17"/>
    </row>
    <row r="153" spans="2:20" x14ac:dyDescent="0.35">
      <c r="B153" s="9" t="s">
        <v>54</v>
      </c>
      <c r="C153" s="152">
        <v>0.39613700267261331</v>
      </c>
      <c r="D153" s="88">
        <f t="shared" si="46"/>
        <v>1.9806850133630667E-4</v>
      </c>
      <c r="E153" s="147">
        <v>0.44687043206975874</v>
      </c>
      <c r="F153" s="75">
        <f t="shared" si="47"/>
        <v>2.2343521603487938E-4</v>
      </c>
      <c r="G153" s="129"/>
      <c r="H153" s="75"/>
      <c r="I153" s="113">
        <f t="shared" si="48"/>
        <v>1.8961717356456427</v>
      </c>
      <c r="J153" s="35">
        <f t="shared" si="49"/>
        <v>0.39613700267261331</v>
      </c>
      <c r="K153" s="71">
        <f t="shared" si="50"/>
        <v>2.1390152322799239</v>
      </c>
      <c r="L153" s="17">
        <f t="shared" si="51"/>
        <v>0.44687043206975879</v>
      </c>
      <c r="M153" s="133">
        <f t="shared" si="44"/>
        <v>2.0175934839627834</v>
      </c>
      <c r="N153" s="87"/>
      <c r="O153" s="113">
        <f t="shared" si="52"/>
        <v>1.2641144904304285</v>
      </c>
      <c r="P153" s="70">
        <f t="shared" si="53"/>
        <v>0.39613700267261337</v>
      </c>
      <c r="Q153" s="82">
        <f t="shared" si="54"/>
        <v>1.4260101548532822</v>
      </c>
      <c r="R153" s="35">
        <f t="shared" si="55"/>
        <v>0.44687043206975868</v>
      </c>
      <c r="S153" s="71">
        <f t="shared" si="45"/>
        <v>1.3450623226418554</v>
      </c>
      <c r="T153" s="17"/>
    </row>
    <row r="154" spans="2:20" x14ac:dyDescent="0.35">
      <c r="B154" s="9" t="s">
        <v>55</v>
      </c>
      <c r="C154" s="152">
        <v>0.33822364476695005</v>
      </c>
      <c r="D154" s="88">
        <f t="shared" si="46"/>
        <v>1.6911182238347501E-4</v>
      </c>
      <c r="E154" s="147">
        <v>0.38344973487269374</v>
      </c>
      <c r="F154" s="75">
        <f t="shared" si="47"/>
        <v>1.9172486743634687E-4</v>
      </c>
      <c r="G154" s="129"/>
      <c r="H154" s="75"/>
      <c r="I154" s="113">
        <f t="shared" si="48"/>
        <v>1.6189603879649916</v>
      </c>
      <c r="J154" s="35">
        <f t="shared" si="49"/>
        <v>0.33822364476695005</v>
      </c>
      <c r="K154" s="71">
        <f t="shared" si="50"/>
        <v>1.835442143503359</v>
      </c>
      <c r="L154" s="17">
        <f t="shared" si="51"/>
        <v>0.38344973487269374</v>
      </c>
      <c r="M154" s="133">
        <f t="shared" si="44"/>
        <v>1.7272012657341753</v>
      </c>
      <c r="N154" s="87"/>
      <c r="O154" s="113">
        <f t="shared" si="52"/>
        <v>1.0793069253099941</v>
      </c>
      <c r="P154" s="70">
        <f t="shared" si="53"/>
        <v>0.33822364476694999</v>
      </c>
      <c r="Q154" s="82">
        <f t="shared" si="54"/>
        <v>1.2236280956689056</v>
      </c>
      <c r="R154" s="35">
        <f t="shared" si="55"/>
        <v>0.38344973487269368</v>
      </c>
      <c r="S154" s="71">
        <f t="shared" si="45"/>
        <v>1.1514675104894498</v>
      </c>
      <c r="T154" s="17"/>
    </row>
    <row r="155" spans="2:20" x14ac:dyDescent="0.35">
      <c r="B155" s="9" t="s">
        <v>56</v>
      </c>
      <c r="C155" s="152">
        <v>8.4012022067763911E-4</v>
      </c>
      <c r="D155" s="88">
        <f t="shared" si="46"/>
        <v>4.2006011033881958E-7</v>
      </c>
      <c r="E155" s="147">
        <v>3.1663724465251522E-2</v>
      </c>
      <c r="F155" s="75">
        <f t="shared" si="47"/>
        <v>1.5831862232625764E-5</v>
      </c>
      <c r="G155" s="129"/>
      <c r="H155" s="75"/>
      <c r="I155" s="113">
        <f t="shared" si="48"/>
        <v>4.0213668661239948E-3</v>
      </c>
      <c r="J155" s="35">
        <f t="shared" si="49"/>
        <v>8.4012022067763922E-4</v>
      </c>
      <c r="K155" s="71">
        <f t="shared" si="50"/>
        <v>0.15156337068037345</v>
      </c>
      <c r="L155" s="17">
        <f t="shared" si="51"/>
        <v>3.1663724465251522E-2</v>
      </c>
      <c r="M155" s="133">
        <f t="shared" si="44"/>
        <v>7.779236877324873E-2</v>
      </c>
      <c r="N155" s="87"/>
      <c r="O155" s="113">
        <f t="shared" si="52"/>
        <v>2.6809112440826627E-3</v>
      </c>
      <c r="P155" s="70">
        <f t="shared" si="53"/>
        <v>8.4012022067763911E-4</v>
      </c>
      <c r="Q155" s="82">
        <f t="shared" si="54"/>
        <v>0.10104224712024897</v>
      </c>
      <c r="R155" s="35">
        <f t="shared" si="55"/>
        <v>3.1663724465251522E-2</v>
      </c>
      <c r="S155" s="71">
        <f t="shared" si="45"/>
        <v>5.1861579182165815E-2</v>
      </c>
      <c r="T155" s="17"/>
    </row>
    <row r="156" spans="2:20" x14ac:dyDescent="0.35">
      <c r="B156" s="9" t="s">
        <v>57</v>
      </c>
      <c r="C156" s="152">
        <v>0.79727908807139536</v>
      </c>
      <c r="D156" s="88">
        <f t="shared" si="46"/>
        <v>3.9863954403569768E-4</v>
      </c>
      <c r="E156" s="147">
        <v>0.82199714918570821</v>
      </c>
      <c r="F156" s="75">
        <f t="shared" si="47"/>
        <v>4.1099857459285413E-4</v>
      </c>
      <c r="G156" s="129"/>
      <c r="H156" s="75"/>
      <c r="I156" s="113">
        <f t="shared" si="48"/>
        <v>3.8163010827638315</v>
      </c>
      <c r="J156" s="35">
        <f t="shared" si="49"/>
        <v>0.79727908807139536</v>
      </c>
      <c r="K156" s="71">
        <f t="shared" si="50"/>
        <v>3.9346179492234312</v>
      </c>
      <c r="L156" s="17">
        <f t="shared" si="51"/>
        <v>0.82199714918570821</v>
      </c>
      <c r="M156" s="133">
        <f t="shared" si="44"/>
        <v>3.8754595159936311</v>
      </c>
      <c r="N156" s="87"/>
      <c r="O156" s="113">
        <f t="shared" si="52"/>
        <v>2.5442007218425537</v>
      </c>
      <c r="P156" s="70">
        <f t="shared" si="53"/>
        <v>0.79727908807139536</v>
      </c>
      <c r="Q156" s="82">
        <f t="shared" si="54"/>
        <v>2.6230786328156208</v>
      </c>
      <c r="R156" s="35">
        <f t="shared" si="55"/>
        <v>0.82199714918570843</v>
      </c>
      <c r="S156" s="71">
        <f t="shared" si="45"/>
        <v>2.5836396773290873</v>
      </c>
      <c r="T156" s="17"/>
    </row>
    <row r="157" spans="2:20" x14ac:dyDescent="0.35">
      <c r="B157" s="9" t="s">
        <v>58</v>
      </c>
      <c r="C157" s="152">
        <v>1.1533357977755934</v>
      </c>
      <c r="D157" s="88">
        <f t="shared" si="46"/>
        <v>5.7666789888779666E-4</v>
      </c>
      <c r="E157" s="147">
        <v>1.192114709546706</v>
      </c>
      <c r="F157" s="75">
        <f t="shared" si="47"/>
        <v>5.9605735477335304E-4</v>
      </c>
      <c r="G157" s="129"/>
      <c r="H157" s="75"/>
      <c r="I157" s="113">
        <f t="shared" si="48"/>
        <v>5.5206222258862718</v>
      </c>
      <c r="J157" s="35">
        <f t="shared" si="49"/>
        <v>1.1533357977755931</v>
      </c>
      <c r="K157" s="71">
        <f t="shared" si="50"/>
        <v>5.7062435537182754</v>
      </c>
      <c r="L157" s="17">
        <f t="shared" si="51"/>
        <v>1.192114709546706</v>
      </c>
      <c r="M157" s="133">
        <f t="shared" si="44"/>
        <v>5.6134328898022741</v>
      </c>
      <c r="N157" s="87"/>
      <c r="O157" s="113">
        <f t="shared" si="52"/>
        <v>3.6804148172575144</v>
      </c>
      <c r="P157" s="70">
        <f t="shared" si="53"/>
        <v>1.1533357977755934</v>
      </c>
      <c r="Q157" s="82">
        <f t="shared" si="54"/>
        <v>3.8041623691455162</v>
      </c>
      <c r="R157" s="35">
        <f t="shared" si="55"/>
        <v>1.192114709546706</v>
      </c>
      <c r="S157" s="71">
        <f t="shared" si="45"/>
        <v>3.7422885932015153</v>
      </c>
      <c r="T157" s="17"/>
    </row>
    <row r="158" spans="2:20" x14ac:dyDescent="0.35">
      <c r="B158" s="9" t="s">
        <v>59</v>
      </c>
      <c r="C158" s="152">
        <v>0.39153783764949063</v>
      </c>
      <c r="D158" s="88">
        <f t="shared" si="46"/>
        <v>1.9576891882474535E-4</v>
      </c>
      <c r="E158" s="147">
        <v>0.41214580954771241</v>
      </c>
      <c r="F158" s="75">
        <f t="shared" si="47"/>
        <v>2.0607290477385622E-4</v>
      </c>
      <c r="G158" s="129"/>
      <c r="H158" s="75"/>
      <c r="I158" s="113">
        <f t="shared" si="48"/>
        <v>1.8741571127611896</v>
      </c>
      <c r="J158" s="35">
        <f t="shared" si="49"/>
        <v>0.39153783764949068</v>
      </c>
      <c r="K158" s="71">
        <f t="shared" si="50"/>
        <v>1.9728003941985519</v>
      </c>
      <c r="L158" s="17">
        <f t="shared" si="51"/>
        <v>0.41214580954771241</v>
      </c>
      <c r="M158" s="133">
        <f t="shared" si="44"/>
        <v>1.9234787534798707</v>
      </c>
      <c r="N158" s="87"/>
      <c r="O158" s="113">
        <f t="shared" si="52"/>
        <v>1.2494380751741263</v>
      </c>
      <c r="P158" s="70">
        <f t="shared" si="53"/>
        <v>0.39153783764949074</v>
      </c>
      <c r="Q158" s="82">
        <f t="shared" si="54"/>
        <v>1.3152002627990345</v>
      </c>
      <c r="R158" s="35">
        <f t="shared" si="55"/>
        <v>0.41214580954771241</v>
      </c>
      <c r="S158" s="71">
        <f t="shared" si="45"/>
        <v>1.2823191689865805</v>
      </c>
      <c r="T158" s="17"/>
    </row>
    <row r="159" spans="2:20" x14ac:dyDescent="0.35">
      <c r="B159" s="9" t="s">
        <v>60</v>
      </c>
      <c r="C159" s="152">
        <v>1.5581529845904223</v>
      </c>
      <c r="D159" s="88">
        <f t="shared" si="46"/>
        <v>7.7907649229521118E-4</v>
      </c>
      <c r="E159" s="147">
        <v>1.6116027273368809</v>
      </c>
      <c r="F159" s="75">
        <f t="shared" si="47"/>
        <v>8.058013636684405E-4</v>
      </c>
      <c r="G159" s="129"/>
      <c r="H159" s="75"/>
      <c r="I159" s="113">
        <f t="shared" si="48"/>
        <v>7.4583430208715482</v>
      </c>
      <c r="J159" s="35">
        <f t="shared" si="49"/>
        <v>1.5581529845904223</v>
      </c>
      <c r="K159" s="71">
        <f t="shared" si="50"/>
        <v>7.7141885762970439</v>
      </c>
      <c r="L159" s="17">
        <f t="shared" si="51"/>
        <v>1.6116027273368809</v>
      </c>
      <c r="M159" s="133">
        <f t="shared" si="44"/>
        <v>7.5862657985842965</v>
      </c>
      <c r="N159" s="87"/>
      <c r="O159" s="113">
        <f t="shared" si="52"/>
        <v>4.9722286805810318</v>
      </c>
      <c r="P159" s="70">
        <f t="shared" si="53"/>
        <v>1.5581529845904223</v>
      </c>
      <c r="Q159" s="82">
        <f t="shared" si="54"/>
        <v>5.1427923841980281</v>
      </c>
      <c r="R159" s="35">
        <f t="shared" si="55"/>
        <v>1.6116027273368809</v>
      </c>
      <c r="S159" s="71">
        <f t="shared" si="45"/>
        <v>5.0575105323895304</v>
      </c>
      <c r="T159" s="17"/>
    </row>
    <row r="160" spans="2:20" x14ac:dyDescent="0.35">
      <c r="B160" s="9" t="s">
        <v>61</v>
      </c>
      <c r="C160" s="137">
        <v>3.8694482383304705E-3</v>
      </c>
      <c r="D160" s="88">
        <f t="shared" si="46"/>
        <v>1.9347241191652356E-6</v>
      </c>
      <c r="E160" s="147">
        <v>8.495944276491281E-2</v>
      </c>
      <c r="F160" s="75">
        <f t="shared" si="47"/>
        <v>4.2479721382456406E-5</v>
      </c>
      <c r="G160" s="129"/>
      <c r="H160" s="75"/>
      <c r="I160" s="113">
        <f t="shared" si="48"/>
        <v>1.852171933589811E-2</v>
      </c>
      <c r="J160" s="35">
        <f t="shared" si="49"/>
        <v>3.869448238330471E-3</v>
      </c>
      <c r="K160" s="71">
        <f t="shared" si="50"/>
        <v>0.40667166399542393</v>
      </c>
      <c r="L160" s="17">
        <f t="shared" si="51"/>
        <v>8.495944276491281E-2</v>
      </c>
      <c r="M160" s="133">
        <f t="shared" si="44"/>
        <v>0.21259669166566103</v>
      </c>
      <c r="N160" s="87"/>
      <c r="O160" s="113">
        <f t="shared" si="52"/>
        <v>1.234781289059874E-2</v>
      </c>
      <c r="P160" s="70">
        <f t="shared" si="53"/>
        <v>3.869448238330471E-3</v>
      </c>
      <c r="Q160" s="82">
        <f t="shared" si="54"/>
        <v>0.27111444266361595</v>
      </c>
      <c r="R160" s="35">
        <f t="shared" si="55"/>
        <v>8.495944276491281E-2</v>
      </c>
      <c r="S160" s="71">
        <f t="shared" si="45"/>
        <v>0.14173112777710734</v>
      </c>
      <c r="T160" s="17"/>
    </row>
    <row r="161" spans="2:20" x14ac:dyDescent="0.35">
      <c r="B161" s="9" t="s">
        <v>62</v>
      </c>
      <c r="C161" s="152">
        <v>3.7402452724745973E-3</v>
      </c>
      <c r="D161" s="88">
        <f t="shared" si="46"/>
        <v>1.8701226362372989E-6</v>
      </c>
      <c r="E161" s="147">
        <v>4.5827307629788941E-2</v>
      </c>
      <c r="F161" s="75">
        <f t="shared" si="47"/>
        <v>2.2913653814894473E-5</v>
      </c>
      <c r="G161" s="129"/>
      <c r="H161" s="75"/>
      <c r="I161" s="113">
        <f t="shared" si="48"/>
        <v>1.7903269127095053E-2</v>
      </c>
      <c r="J161" s="35">
        <f t="shared" si="49"/>
        <v>3.7402452724745977E-3</v>
      </c>
      <c r="K161" s="71">
        <f t="shared" si="50"/>
        <v>0.21935957727271216</v>
      </c>
      <c r="L161" s="17">
        <f t="shared" si="51"/>
        <v>4.5827307629788941E-2</v>
      </c>
      <c r="M161" s="133">
        <f t="shared" si="44"/>
        <v>0.11863142319990361</v>
      </c>
      <c r="N161" s="87"/>
      <c r="O161" s="113">
        <f t="shared" si="52"/>
        <v>1.1935512751396699E-2</v>
      </c>
      <c r="P161" s="70">
        <f t="shared" si="53"/>
        <v>3.7402452724745977E-3</v>
      </c>
      <c r="Q161" s="82">
        <f t="shared" si="54"/>
        <v>0.14623971818180809</v>
      </c>
      <c r="R161" s="35">
        <f t="shared" si="55"/>
        <v>4.5827307629788941E-2</v>
      </c>
      <c r="S161" s="71">
        <f t="shared" si="45"/>
        <v>7.9087615466602396E-2</v>
      </c>
      <c r="T161" s="17"/>
    </row>
    <row r="162" spans="2:20" x14ac:dyDescent="0.35">
      <c r="B162" s="9" t="s">
        <v>63</v>
      </c>
      <c r="C162" s="152">
        <v>2.5243638501016696E-3</v>
      </c>
      <c r="D162" s="88">
        <f t="shared" si="46"/>
        <v>1.2621819250508348E-6</v>
      </c>
      <c r="E162" s="147">
        <v>5.6199446003555781E-2</v>
      </c>
      <c r="F162" s="75">
        <f t="shared" si="47"/>
        <v>2.8099723001777893E-5</v>
      </c>
      <c r="G162" s="129"/>
      <c r="H162" s="75"/>
      <c r="I162" s="113">
        <f t="shared" si="48"/>
        <v>1.2083262484328684E-2</v>
      </c>
      <c r="J162" s="35">
        <f t="shared" si="49"/>
        <v>2.5243638501016696E-3</v>
      </c>
      <c r="K162" s="71">
        <f t="shared" si="50"/>
        <v>0.2690074402338915</v>
      </c>
      <c r="L162" s="17">
        <f t="shared" si="51"/>
        <v>5.6199446003555781E-2</v>
      </c>
      <c r="M162" s="133">
        <f t="shared" si="44"/>
        <v>0.14054535135911009</v>
      </c>
      <c r="N162" s="87"/>
      <c r="O162" s="113">
        <f t="shared" si="52"/>
        <v>8.055508322885787E-3</v>
      </c>
      <c r="P162" s="70">
        <f t="shared" si="53"/>
        <v>2.5243638501016691E-3</v>
      </c>
      <c r="Q162" s="82">
        <f t="shared" si="54"/>
        <v>0.17933829348926097</v>
      </c>
      <c r="R162" s="35">
        <f t="shared" si="55"/>
        <v>5.6199446003555774E-2</v>
      </c>
      <c r="S162" s="71">
        <f t="shared" si="45"/>
        <v>9.3696900906073383E-2</v>
      </c>
      <c r="T162" s="17"/>
    </row>
    <row r="163" spans="2:20" x14ac:dyDescent="0.35">
      <c r="B163" s="9" t="s">
        <v>64</v>
      </c>
      <c r="C163" s="152">
        <v>2.1037840411384664E-3</v>
      </c>
      <c r="D163" s="88">
        <f t="shared" si="46"/>
        <v>1.0518920205692334E-6</v>
      </c>
      <c r="E163" s="147">
        <v>7.1048310816263213E-2</v>
      </c>
      <c r="F163" s="75">
        <f t="shared" si="47"/>
        <v>3.5524155408131609E-5</v>
      </c>
      <c r="G163" s="129"/>
      <c r="H163" s="75"/>
      <c r="I163" s="113">
        <f t="shared" si="48"/>
        <v>1.007009143249853E-2</v>
      </c>
      <c r="J163" s="35">
        <f t="shared" si="49"/>
        <v>2.1037840411384664E-3</v>
      </c>
      <c r="K163" s="71">
        <f t="shared" si="50"/>
        <v>0.34008385464183422</v>
      </c>
      <c r="L163" s="17">
        <f t="shared" si="51"/>
        <v>7.1048310816263213E-2</v>
      </c>
      <c r="M163" s="133">
        <f t="shared" si="44"/>
        <v>0.17507697303716638</v>
      </c>
      <c r="N163" s="87"/>
      <c r="O163" s="113">
        <f t="shared" si="52"/>
        <v>6.7133942883323521E-3</v>
      </c>
      <c r="P163" s="70">
        <f t="shared" si="53"/>
        <v>2.1037840411384664E-3</v>
      </c>
      <c r="Q163" s="82">
        <f t="shared" si="54"/>
        <v>0.22672256976122276</v>
      </c>
      <c r="R163" s="35">
        <f t="shared" si="55"/>
        <v>7.1048310816263213E-2</v>
      </c>
      <c r="S163" s="71">
        <f t="shared" si="45"/>
        <v>0.11671798202477755</v>
      </c>
      <c r="T163" s="17"/>
    </row>
    <row r="164" spans="2:20" x14ac:dyDescent="0.35">
      <c r="B164" s="9" t="s">
        <v>65</v>
      </c>
      <c r="C164" s="152">
        <v>5.336579546443297E-3</v>
      </c>
      <c r="D164" s="22">
        <f t="shared" si="46"/>
        <v>2.6682897732216486E-6</v>
      </c>
      <c r="E164" s="147">
        <v>5.9341886595442678E-2</v>
      </c>
      <c r="F164" s="75">
        <f t="shared" si="47"/>
        <v>2.9670943297721339E-5</v>
      </c>
      <c r="G164" s="129"/>
      <c r="H164" s="75"/>
      <c r="I164" s="113">
        <f t="shared" si="48"/>
        <v>2.5544372862722219E-2</v>
      </c>
      <c r="J164" s="35">
        <f t="shared" si="49"/>
        <v>5.336579546443297E-3</v>
      </c>
      <c r="K164" s="71">
        <f t="shared" si="50"/>
        <v>0.28404922373576236</v>
      </c>
      <c r="L164" s="17">
        <f t="shared" si="51"/>
        <v>5.9341886595442664E-2</v>
      </c>
      <c r="M164" s="133">
        <f t="shared" si="44"/>
        <v>0.15479679829924228</v>
      </c>
      <c r="N164" s="87"/>
      <c r="O164" s="113">
        <f t="shared" si="52"/>
        <v>1.702958190848148E-2</v>
      </c>
      <c r="P164" s="70">
        <f t="shared" si="53"/>
        <v>5.336579546443297E-3</v>
      </c>
      <c r="Q164" s="82">
        <f t="shared" si="54"/>
        <v>0.18936614915717487</v>
      </c>
      <c r="R164" s="35">
        <f t="shared" si="55"/>
        <v>5.9341886595442671E-2</v>
      </c>
      <c r="S164" s="71">
        <f t="shared" si="45"/>
        <v>0.10319786553282817</v>
      </c>
      <c r="T164" s="17"/>
    </row>
    <row r="165" spans="2:20" x14ac:dyDescent="0.35">
      <c r="B165" s="9" t="s">
        <v>66</v>
      </c>
      <c r="C165" s="152">
        <v>2.6334375043234599E-3</v>
      </c>
      <c r="D165" s="88">
        <f t="shared" si="46"/>
        <v>1.31671875216173E-6</v>
      </c>
      <c r="E165" s="147">
        <v>5.3756032539183374E-2</v>
      </c>
      <c r="F165" s="75">
        <f t="shared" si="47"/>
        <v>2.6878016269591688E-5</v>
      </c>
      <c r="G165" s="129"/>
      <c r="H165" s="75"/>
      <c r="I165" s="113">
        <f t="shared" si="48"/>
        <v>1.2605360593931116E-2</v>
      </c>
      <c r="J165" s="35">
        <f t="shared" si="49"/>
        <v>2.6334375043234604E-3</v>
      </c>
      <c r="K165" s="71">
        <f t="shared" si="50"/>
        <v>0.25731165943487333</v>
      </c>
      <c r="L165" s="17">
        <f t="shared" si="51"/>
        <v>5.3756032539183374E-2</v>
      </c>
      <c r="M165" s="133">
        <f t="shared" si="44"/>
        <v>0.13495851001440223</v>
      </c>
      <c r="N165" s="87"/>
      <c r="O165" s="113">
        <f t="shared" si="52"/>
        <v>8.4035737292874092E-3</v>
      </c>
      <c r="P165" s="70">
        <f t="shared" si="53"/>
        <v>2.6334375043234599E-3</v>
      </c>
      <c r="Q165" s="82">
        <f t="shared" si="54"/>
        <v>0.17154110628991553</v>
      </c>
      <c r="R165" s="35">
        <f t="shared" si="55"/>
        <v>5.3756032539183374E-2</v>
      </c>
      <c r="S165" s="71">
        <f t="shared" si="45"/>
        <v>8.997234000960147E-2</v>
      </c>
      <c r="T165" s="17"/>
    </row>
    <row r="166" spans="2:20" x14ac:dyDescent="0.35">
      <c r="B166" s="9" t="s">
        <v>67</v>
      </c>
      <c r="C166" s="152">
        <v>4.1876596799799715E-3</v>
      </c>
      <c r="D166" s="88">
        <f t="shared" si="46"/>
        <v>2.093829839989986E-6</v>
      </c>
      <c r="E166" s="147">
        <v>0.16541215453216909</v>
      </c>
      <c r="F166" s="75">
        <f t="shared" si="47"/>
        <v>8.2706077266084553E-5</v>
      </c>
      <c r="G166" s="129"/>
      <c r="H166" s="75"/>
      <c r="I166" s="113">
        <f t="shared" si="48"/>
        <v>2.0044888182897999E-2</v>
      </c>
      <c r="J166" s="35">
        <f t="shared" si="49"/>
        <v>4.1876596799799715E-3</v>
      </c>
      <c r="K166" s="71">
        <f t="shared" si="50"/>
        <v>0.79177115502982598</v>
      </c>
      <c r="L166" s="17">
        <f t="shared" si="51"/>
        <v>0.16541215453216909</v>
      </c>
      <c r="M166" s="133">
        <f t="shared" si="44"/>
        <v>0.40590802160636197</v>
      </c>
      <c r="N166" s="87"/>
      <c r="O166" s="113">
        <f t="shared" si="52"/>
        <v>1.3363258788598665E-2</v>
      </c>
      <c r="P166" s="70">
        <f t="shared" si="53"/>
        <v>4.1876596799799715E-3</v>
      </c>
      <c r="Q166" s="82">
        <f t="shared" si="54"/>
        <v>0.52784743668655065</v>
      </c>
      <c r="R166" s="35">
        <f t="shared" si="55"/>
        <v>0.16541215453216909</v>
      </c>
      <c r="S166" s="71">
        <f t="shared" si="45"/>
        <v>0.27060534773757466</v>
      </c>
      <c r="T166" s="17"/>
    </row>
    <row r="167" spans="2:20" x14ac:dyDescent="0.35">
      <c r="B167" s="9" t="s">
        <v>68</v>
      </c>
      <c r="C167" s="152">
        <v>0.19050039460891113</v>
      </c>
      <c r="D167" s="88">
        <f t="shared" si="46"/>
        <v>9.5250197304455568E-5</v>
      </c>
      <c r="E167" s="147">
        <v>0.20197313937565714</v>
      </c>
      <c r="F167" s="75">
        <f t="shared" si="47"/>
        <v>1.0098656968782857E-4</v>
      </c>
      <c r="G167" s="129"/>
      <c r="H167" s="75"/>
      <c r="I167" s="113">
        <f t="shared" si="48"/>
        <v>0.91185994100452583</v>
      </c>
      <c r="J167" s="35">
        <f t="shared" si="49"/>
        <v>0.19050039460891116</v>
      </c>
      <c r="K167" s="71">
        <f t="shared" si="50"/>
        <v>0.96677602864645462</v>
      </c>
      <c r="L167" s="17">
        <f t="shared" si="51"/>
        <v>0.20197313937565714</v>
      </c>
      <c r="M167" s="133">
        <f t="shared" si="44"/>
        <v>0.93931798482549023</v>
      </c>
      <c r="N167" s="87"/>
      <c r="O167" s="113">
        <f t="shared" si="52"/>
        <v>0.60790662733635048</v>
      </c>
      <c r="P167" s="70">
        <f t="shared" si="53"/>
        <v>0.19050039460891113</v>
      </c>
      <c r="Q167" s="82">
        <f t="shared" si="54"/>
        <v>0.64451735243096964</v>
      </c>
      <c r="R167" s="35">
        <f t="shared" si="55"/>
        <v>0.20197313937565711</v>
      </c>
      <c r="S167" s="71">
        <f t="shared" si="45"/>
        <v>0.62621198988366</v>
      </c>
      <c r="T167" s="17"/>
    </row>
    <row r="168" spans="2:20" x14ac:dyDescent="0.35">
      <c r="B168" s="9" t="s">
        <v>69</v>
      </c>
      <c r="C168" s="152">
        <v>4.9805609241081357E-4</v>
      </c>
      <c r="D168" s="88">
        <f t="shared" si="46"/>
        <v>2.4902804620540682E-7</v>
      </c>
      <c r="E168" s="147">
        <v>2.102228455482618E-2</v>
      </c>
      <c r="F168" s="75">
        <f t="shared" si="47"/>
        <v>1.051114227741309E-5</v>
      </c>
      <c r="G168" s="129"/>
      <c r="H168" s="75"/>
      <c r="I168" s="113">
        <f t="shared" si="48"/>
        <v>2.3840234030750129E-3</v>
      </c>
      <c r="J168" s="35">
        <f t="shared" si="49"/>
        <v>4.9805609241081357E-4</v>
      </c>
      <c r="K168" s="71">
        <f t="shared" si="50"/>
        <v>0.10062645378398317</v>
      </c>
      <c r="L168" s="17">
        <f t="shared" si="51"/>
        <v>2.1022284554826177E-2</v>
      </c>
      <c r="M168" s="133">
        <f t="shared" si="44"/>
        <v>5.1505238593529096E-2</v>
      </c>
      <c r="N168" s="87"/>
      <c r="O168" s="113">
        <f t="shared" si="52"/>
        <v>1.5893489353833417E-3</v>
      </c>
      <c r="P168" s="70">
        <f t="shared" si="53"/>
        <v>4.9805609241081357E-4</v>
      </c>
      <c r="Q168" s="82">
        <f t="shared" si="54"/>
        <v>6.7084302522655445E-2</v>
      </c>
      <c r="R168" s="35">
        <f t="shared" si="55"/>
        <v>2.102228455482618E-2</v>
      </c>
      <c r="S168" s="71">
        <f t="shared" si="45"/>
        <v>3.4336825729019395E-2</v>
      </c>
      <c r="T168" s="17"/>
    </row>
    <row r="169" spans="2:20" x14ac:dyDescent="0.35">
      <c r="B169" s="9" t="s">
        <v>70</v>
      </c>
      <c r="C169" s="152">
        <v>6.1557373096607414E-4</v>
      </c>
      <c r="D169" s="88">
        <f t="shared" si="46"/>
        <v>3.077868654830371E-7</v>
      </c>
      <c r="E169" s="147">
        <v>2.2655581155364111E-2</v>
      </c>
      <c r="F169" s="75">
        <f t="shared" si="47"/>
        <v>1.1327790577682057E-5</v>
      </c>
      <c r="G169" s="129"/>
      <c r="H169" s="75"/>
      <c r="I169" s="113">
        <f t="shared" si="48"/>
        <v>2.9465399646810141E-3</v>
      </c>
      <c r="J169" s="35">
        <f t="shared" si="49"/>
        <v>6.1557373096607425E-4</v>
      </c>
      <c r="K169" s="71">
        <f t="shared" si="50"/>
        <v>0.10844448347818385</v>
      </c>
      <c r="L169" s="17">
        <f t="shared" si="51"/>
        <v>2.2655581155364115E-2</v>
      </c>
      <c r="M169" s="133">
        <f t="shared" si="44"/>
        <v>5.5695511721432431E-2</v>
      </c>
      <c r="N169" s="87"/>
      <c r="O169" s="113">
        <f t="shared" si="52"/>
        <v>1.964359976454009E-3</v>
      </c>
      <c r="P169" s="70">
        <f t="shared" si="53"/>
        <v>6.1557373096607414E-4</v>
      </c>
      <c r="Q169" s="82">
        <f t="shared" si="54"/>
        <v>7.2296322318789227E-2</v>
      </c>
      <c r="R169" s="35">
        <f t="shared" si="55"/>
        <v>2.2655581155364115E-2</v>
      </c>
      <c r="S169" s="71">
        <f t="shared" si="45"/>
        <v>3.7130341147621621E-2</v>
      </c>
      <c r="T169" s="17"/>
    </row>
    <row r="170" spans="2:20" x14ac:dyDescent="0.35">
      <c r="B170" s="9" t="s">
        <v>71</v>
      </c>
      <c r="C170" s="152">
        <v>1.340807822369069E-3</v>
      </c>
      <c r="D170" s="88">
        <f t="shared" si="46"/>
        <v>6.7040391118453457E-7</v>
      </c>
      <c r="E170" s="147">
        <v>4.4745699566301742E-2</v>
      </c>
      <c r="F170" s="75">
        <f t="shared" si="47"/>
        <v>2.2372849783150872E-5</v>
      </c>
      <c r="G170" s="129"/>
      <c r="H170" s="75"/>
      <c r="I170" s="113">
        <f t="shared" si="48"/>
        <v>6.4179864000485087E-3</v>
      </c>
      <c r="J170" s="35">
        <f t="shared" si="49"/>
        <v>1.340807822369069E-3</v>
      </c>
      <c r="K170" s="71">
        <f t="shared" si="50"/>
        <v>0.21418229106820724</v>
      </c>
      <c r="L170" s="17">
        <f t="shared" si="51"/>
        <v>4.4745699566301742E-2</v>
      </c>
      <c r="M170" s="133">
        <f t="shared" si="44"/>
        <v>0.11030013873412788</v>
      </c>
      <c r="N170" s="87"/>
      <c r="O170" s="113">
        <f t="shared" si="52"/>
        <v>4.2786576000323389E-3</v>
      </c>
      <c r="P170" s="70">
        <f t="shared" si="53"/>
        <v>1.340807822369069E-3</v>
      </c>
      <c r="Q170" s="82">
        <f t="shared" si="54"/>
        <v>0.14278819404547149</v>
      </c>
      <c r="R170" s="35">
        <f t="shared" si="55"/>
        <v>4.4745699566301748E-2</v>
      </c>
      <c r="S170" s="71">
        <f t="shared" si="45"/>
        <v>7.3533425822751922E-2</v>
      </c>
      <c r="T170" s="17"/>
    </row>
    <row r="171" spans="2:20" x14ac:dyDescent="0.35">
      <c r="B171" s="9" t="s">
        <v>72</v>
      </c>
      <c r="C171" s="152">
        <v>0.97683271342255362</v>
      </c>
      <c r="D171" s="88">
        <f t="shared" si="46"/>
        <v>4.8841635671127682E-4</v>
      </c>
      <c r="E171" s="147">
        <v>1.0455507605185697</v>
      </c>
      <c r="F171" s="75">
        <f t="shared" si="47"/>
        <v>5.2277538025928484E-4</v>
      </c>
      <c r="G171" s="129"/>
      <c r="H171" s="75"/>
      <c r="I171" s="113">
        <f t="shared" si="48"/>
        <v>4.6757626001847363</v>
      </c>
      <c r="J171" s="35">
        <f t="shared" si="49"/>
        <v>0.97683271342255362</v>
      </c>
      <c r="K171" s="71">
        <f t="shared" si="50"/>
        <v>5.004692282979148</v>
      </c>
      <c r="L171" s="17">
        <f t="shared" si="51"/>
        <v>1.0455507605185697</v>
      </c>
      <c r="M171" s="133">
        <f t="shared" si="44"/>
        <v>4.8402274415819422</v>
      </c>
      <c r="N171" s="87"/>
      <c r="O171" s="113">
        <f t="shared" si="52"/>
        <v>3.1171750667898239</v>
      </c>
      <c r="P171" s="70">
        <f t="shared" si="53"/>
        <v>0.97683271342255362</v>
      </c>
      <c r="Q171" s="82">
        <f t="shared" si="54"/>
        <v>3.3364615219860982</v>
      </c>
      <c r="R171" s="35">
        <f t="shared" si="55"/>
        <v>1.0455507605185697</v>
      </c>
      <c r="S171" s="71">
        <f t="shared" si="45"/>
        <v>3.2268182943879609</v>
      </c>
      <c r="T171" s="17"/>
    </row>
    <row r="172" spans="2:20" x14ac:dyDescent="0.35">
      <c r="B172" s="9" t="s">
        <v>73</v>
      </c>
      <c r="C172" s="152">
        <v>0.48795616747867798</v>
      </c>
      <c r="D172" s="88">
        <f t="shared" si="46"/>
        <v>2.43978083739339E-4</v>
      </c>
      <c r="E172" s="147">
        <v>0.51287950785228198</v>
      </c>
      <c r="F172" s="75">
        <f t="shared" si="47"/>
        <v>2.5643975392614099E-4</v>
      </c>
      <c r="G172" s="129"/>
      <c r="H172" s="75"/>
      <c r="I172" s="113">
        <f t="shared" si="48"/>
        <v>2.3356785323377398</v>
      </c>
      <c r="J172" s="35">
        <f t="shared" si="49"/>
        <v>0.48795616747867798</v>
      </c>
      <c r="K172" s="71">
        <f t="shared" si="50"/>
        <v>2.4549780000861765</v>
      </c>
      <c r="L172" s="17">
        <f t="shared" si="51"/>
        <v>0.51287950785228198</v>
      </c>
      <c r="M172" s="133">
        <f t="shared" si="44"/>
        <v>2.3953282662119584</v>
      </c>
      <c r="N172" s="87"/>
      <c r="O172" s="113">
        <f t="shared" si="52"/>
        <v>1.5571190215584931</v>
      </c>
      <c r="P172" s="70">
        <f t="shared" si="53"/>
        <v>0.48795616747867804</v>
      </c>
      <c r="Q172" s="82">
        <f t="shared" si="54"/>
        <v>1.6366520000574507</v>
      </c>
      <c r="R172" s="35">
        <f t="shared" si="55"/>
        <v>0.51287950785228198</v>
      </c>
      <c r="S172" s="71">
        <f t="shared" si="45"/>
        <v>1.5968855108079718</v>
      </c>
      <c r="T172" s="17"/>
    </row>
    <row r="173" spans="2:20" x14ac:dyDescent="0.35">
      <c r="B173" s="9" t="s">
        <v>74</v>
      </c>
      <c r="C173" s="152">
        <v>1.7928646631682736</v>
      </c>
      <c r="D173" s="88">
        <f t="shared" si="46"/>
        <v>8.9643233158413684E-4</v>
      </c>
      <c r="E173" s="147">
        <v>1.9747837696053601</v>
      </c>
      <c r="F173" s="75">
        <f t="shared" si="47"/>
        <v>9.8739188480268013E-4</v>
      </c>
      <c r="G173" s="129"/>
      <c r="H173" s="75"/>
      <c r="I173" s="113">
        <f t="shared" si="48"/>
        <v>8.5818271890826168</v>
      </c>
      <c r="J173" s="35">
        <f t="shared" si="49"/>
        <v>1.7928646631682736</v>
      </c>
      <c r="K173" s="71">
        <f t="shared" si="50"/>
        <v>9.452611451781241</v>
      </c>
      <c r="L173" s="17">
        <f t="shared" si="51"/>
        <v>1.9747837696053601</v>
      </c>
      <c r="M173" s="133">
        <f t="shared" si="44"/>
        <v>9.0172193204319289</v>
      </c>
      <c r="N173" s="87"/>
      <c r="O173" s="113">
        <f t="shared" si="52"/>
        <v>5.721218126055077</v>
      </c>
      <c r="P173" s="70">
        <f t="shared" si="53"/>
        <v>1.7928646631682736</v>
      </c>
      <c r="Q173" s="82">
        <f t="shared" si="54"/>
        <v>6.30174096785416</v>
      </c>
      <c r="R173" s="35">
        <f t="shared" si="55"/>
        <v>1.9747837696053603</v>
      </c>
      <c r="S173" s="71">
        <f t="shared" si="45"/>
        <v>6.0114795469546181</v>
      </c>
      <c r="T173" s="17"/>
    </row>
    <row r="174" spans="2:20" x14ac:dyDescent="0.35">
      <c r="B174" s="9" t="s">
        <v>75</v>
      </c>
      <c r="C174" s="152">
        <v>2.8521664765374024E-4</v>
      </c>
      <c r="D174" s="88">
        <f t="shared" si="46"/>
        <v>1.4260832382687013E-7</v>
      </c>
      <c r="E174" s="147">
        <v>1.068709117986625E-2</v>
      </c>
      <c r="F174" s="75">
        <f t="shared" si="47"/>
        <v>5.3435455899331252E-6</v>
      </c>
      <c r="G174" s="129"/>
      <c r="H174" s="75"/>
      <c r="I174" s="113">
        <f t="shared" si="48"/>
        <v>1.3652341037769294E-3</v>
      </c>
      <c r="J174" s="35">
        <f t="shared" si="49"/>
        <v>2.8521664765374024E-4</v>
      </c>
      <c r="K174" s="71">
        <f t="shared" si="50"/>
        <v>5.1155433839332187E-2</v>
      </c>
      <c r="L174" s="17">
        <f t="shared" si="51"/>
        <v>1.068709117986625E-2</v>
      </c>
      <c r="M174" s="133">
        <f t="shared" si="44"/>
        <v>2.6260333971554559E-2</v>
      </c>
      <c r="N174" s="87"/>
      <c r="O174" s="113">
        <f t="shared" si="52"/>
        <v>9.1015606918461959E-4</v>
      </c>
      <c r="P174" s="70">
        <f t="shared" si="53"/>
        <v>2.8521664765374024E-4</v>
      </c>
      <c r="Q174" s="82">
        <f t="shared" si="54"/>
        <v>3.4103622559554785E-2</v>
      </c>
      <c r="R174" s="35">
        <f t="shared" si="55"/>
        <v>1.068709117986625E-2</v>
      </c>
      <c r="S174" s="71">
        <f t="shared" si="45"/>
        <v>1.7506889314369702E-2</v>
      </c>
      <c r="T174" s="17"/>
    </row>
    <row r="175" spans="2:20" x14ac:dyDescent="0.35">
      <c r="B175" s="9" t="s">
        <v>76</v>
      </c>
      <c r="C175" s="152">
        <v>1.5078796956197809E-3</v>
      </c>
      <c r="D175" s="88">
        <f t="shared" si="46"/>
        <v>7.5393984780989057E-7</v>
      </c>
      <c r="E175" s="147">
        <v>5.1092779605358914E-2</v>
      </c>
      <c r="F175" s="75">
        <f t="shared" si="47"/>
        <v>2.5546389802679459E-5</v>
      </c>
      <c r="G175" s="129"/>
      <c r="H175" s="75"/>
      <c r="I175" s="113">
        <f t="shared" si="48"/>
        <v>7.2177020583738885E-3</v>
      </c>
      <c r="J175" s="35">
        <f t="shared" si="49"/>
        <v>1.5078796956197809E-3</v>
      </c>
      <c r="K175" s="71">
        <f t="shared" si="50"/>
        <v>0.2445635826232587</v>
      </c>
      <c r="L175" s="17">
        <f t="shared" si="51"/>
        <v>5.1092779605358921E-2</v>
      </c>
      <c r="M175" s="133">
        <f t="shared" si="44"/>
        <v>0.12589064234081629</v>
      </c>
      <c r="N175" s="87"/>
      <c r="O175" s="113">
        <f t="shared" si="52"/>
        <v>4.8118013722492584E-3</v>
      </c>
      <c r="P175" s="70">
        <f t="shared" si="53"/>
        <v>1.5078796956197811E-3</v>
      </c>
      <c r="Q175" s="82">
        <f t="shared" si="54"/>
        <v>0.16304238841550578</v>
      </c>
      <c r="R175" s="35">
        <f t="shared" si="55"/>
        <v>5.1092779605358921E-2</v>
      </c>
      <c r="S175" s="71">
        <f t="shared" si="45"/>
        <v>8.3927094893877521E-2</v>
      </c>
      <c r="T175" s="17"/>
    </row>
    <row r="176" spans="2:20" x14ac:dyDescent="0.35">
      <c r="B176" s="9" t="s">
        <v>77</v>
      </c>
      <c r="C176" s="152">
        <v>0.67744739376583674</v>
      </c>
      <c r="D176" s="88">
        <f t="shared" si="46"/>
        <v>3.3872369688291837E-4</v>
      </c>
      <c r="E176" s="147">
        <v>0.7091156105487918</v>
      </c>
      <c r="F176" s="75">
        <f t="shared" si="47"/>
        <v>3.5455780527439591E-4</v>
      </c>
      <c r="G176" s="129"/>
      <c r="H176" s="75"/>
      <c r="I176" s="113">
        <f t="shared" si="48"/>
        <v>3.2427079312941718</v>
      </c>
      <c r="J176" s="35">
        <f t="shared" si="49"/>
        <v>0.67744739376583674</v>
      </c>
      <c r="K176" s="71">
        <f t="shared" si="50"/>
        <v>3.3942928051560193</v>
      </c>
      <c r="L176" s="17">
        <f t="shared" si="51"/>
        <v>0.7091156105487918</v>
      </c>
      <c r="M176" s="133">
        <f t="shared" si="44"/>
        <v>3.3185003682250955</v>
      </c>
      <c r="N176" s="87"/>
      <c r="O176" s="113">
        <f t="shared" si="52"/>
        <v>2.1618052875294476</v>
      </c>
      <c r="P176" s="70">
        <f t="shared" si="53"/>
        <v>0.67744739376583663</v>
      </c>
      <c r="Q176" s="82">
        <f t="shared" si="54"/>
        <v>2.2628618701040124</v>
      </c>
      <c r="R176" s="35">
        <f t="shared" si="55"/>
        <v>0.7091156105487918</v>
      </c>
      <c r="S176" s="71">
        <f t="shared" si="45"/>
        <v>2.2123335788167298</v>
      </c>
      <c r="T176" s="17"/>
    </row>
    <row r="177" spans="2:20" x14ac:dyDescent="0.35">
      <c r="B177" s="9" t="s">
        <v>78</v>
      </c>
      <c r="C177" s="152">
        <v>1.2878997806886063</v>
      </c>
      <c r="D177" s="88">
        <f t="shared" si="46"/>
        <v>6.4394989034430316E-4</v>
      </c>
      <c r="E177" s="147">
        <v>1.3358486538152987</v>
      </c>
      <c r="F177" s="75">
        <f t="shared" si="47"/>
        <v>6.6792432690764947E-4</v>
      </c>
      <c r="G177" s="129"/>
      <c r="H177" s="75"/>
      <c r="I177" s="113">
        <f t="shared" si="48"/>
        <v>6.1647337815200487</v>
      </c>
      <c r="J177" s="35">
        <f t="shared" si="49"/>
        <v>1.2878997806886063</v>
      </c>
      <c r="K177" s="71">
        <f t="shared" si="50"/>
        <v>6.3942485639450419</v>
      </c>
      <c r="L177" s="17">
        <f t="shared" si="51"/>
        <v>1.3358486538152992</v>
      </c>
      <c r="M177" s="133">
        <f t="shared" si="44"/>
        <v>6.2794911727325449</v>
      </c>
      <c r="N177" s="87"/>
      <c r="O177" s="113">
        <f t="shared" si="52"/>
        <v>4.1098225210133652</v>
      </c>
      <c r="P177" s="70">
        <f t="shared" si="53"/>
        <v>1.2878997806886063</v>
      </c>
      <c r="Q177" s="82">
        <f t="shared" si="54"/>
        <v>4.2628323759633595</v>
      </c>
      <c r="R177" s="35">
        <f t="shared" si="55"/>
        <v>1.3358486538152985</v>
      </c>
      <c r="S177" s="71">
        <f t="shared" si="45"/>
        <v>4.1863274484883624</v>
      </c>
      <c r="T177" s="17"/>
    </row>
    <row r="178" spans="2:20" x14ac:dyDescent="0.35">
      <c r="B178" s="9" t="s">
        <v>79</v>
      </c>
      <c r="C178" s="152">
        <v>0.55706810112651828</v>
      </c>
      <c r="D178" s="88">
        <f t="shared" si="46"/>
        <v>2.7853405056325913E-4</v>
      </c>
      <c r="E178" s="147">
        <v>0.57798918922861364</v>
      </c>
      <c r="F178" s="75">
        <f t="shared" si="47"/>
        <v>2.8899459461430684E-4</v>
      </c>
      <c r="G178" s="129"/>
      <c r="H178" s="75"/>
      <c r="I178" s="113">
        <f t="shared" si="48"/>
        <v>2.6664936147327469</v>
      </c>
      <c r="J178" s="35">
        <f t="shared" si="49"/>
        <v>0.55706810112651817</v>
      </c>
      <c r="K178" s="71">
        <f t="shared" si="50"/>
        <v>2.7666356758643871</v>
      </c>
      <c r="L178" s="17">
        <f t="shared" si="51"/>
        <v>0.57798918922861364</v>
      </c>
      <c r="M178" s="133">
        <f t="shared" si="44"/>
        <v>2.716564645298567</v>
      </c>
      <c r="N178" s="87"/>
      <c r="O178" s="113">
        <f t="shared" si="52"/>
        <v>1.777662409821831</v>
      </c>
      <c r="P178" s="70">
        <f t="shared" si="53"/>
        <v>0.55706810112651817</v>
      </c>
      <c r="Q178" s="82">
        <f t="shared" si="54"/>
        <v>1.8444237839095914</v>
      </c>
      <c r="R178" s="35">
        <f t="shared" si="55"/>
        <v>0.57798918922861364</v>
      </c>
      <c r="S178" s="71">
        <f t="shared" si="45"/>
        <v>1.8110430968657112</v>
      </c>
      <c r="T178" s="17"/>
    </row>
    <row r="179" spans="2:20" x14ac:dyDescent="0.35">
      <c r="B179" s="9" t="s">
        <v>80</v>
      </c>
      <c r="C179" s="152">
        <v>1.9669963853383303</v>
      </c>
      <c r="D179" s="88">
        <f t="shared" si="46"/>
        <v>9.8349819266916531E-4</v>
      </c>
      <c r="E179" s="147">
        <v>2.0072067933369846</v>
      </c>
      <c r="F179" s="75">
        <f t="shared" si="47"/>
        <v>1.0036033966684924E-3</v>
      </c>
      <c r="G179" s="129"/>
      <c r="H179" s="75"/>
      <c r="I179" s="113">
        <f t="shared" si="48"/>
        <v>9.415335918715332</v>
      </c>
      <c r="J179" s="35">
        <f t="shared" si="49"/>
        <v>1.9669963853383305</v>
      </c>
      <c r="K179" s="71">
        <f t="shared" si="50"/>
        <v>9.6078093271861906</v>
      </c>
      <c r="L179" s="17">
        <f t="shared" si="51"/>
        <v>2.0072067933369846</v>
      </c>
      <c r="M179" s="133">
        <f t="shared" si="44"/>
        <v>9.5115726229507622</v>
      </c>
      <c r="N179" s="87"/>
      <c r="O179" s="113">
        <f t="shared" si="52"/>
        <v>6.2768906124768868</v>
      </c>
      <c r="P179" s="70">
        <f t="shared" si="53"/>
        <v>1.9669963853383303</v>
      </c>
      <c r="Q179" s="82">
        <f t="shared" si="54"/>
        <v>6.4052062181241265</v>
      </c>
      <c r="R179" s="35">
        <f t="shared" si="55"/>
        <v>2.0072067933369846</v>
      </c>
      <c r="S179" s="71">
        <f t="shared" si="45"/>
        <v>6.3410484153005067</v>
      </c>
      <c r="T179" s="17"/>
    </row>
    <row r="180" spans="2:20" x14ac:dyDescent="0.35">
      <c r="B180" s="9" t="s">
        <v>81</v>
      </c>
      <c r="C180" s="152">
        <v>1.1423208853311562</v>
      </c>
      <c r="D180" s="88">
        <f t="shared" si="46"/>
        <v>5.7116044266557805E-4</v>
      </c>
      <c r="E180" s="147">
        <v>1.1759580750821619</v>
      </c>
      <c r="F180" s="75">
        <f t="shared" si="47"/>
        <v>5.879790375410809E-4</v>
      </c>
      <c r="G180" s="129"/>
      <c r="H180" s="75"/>
      <c r="I180" s="113">
        <f t="shared" si="48"/>
        <v>5.4678976242791499</v>
      </c>
      <c r="J180" s="35">
        <f t="shared" si="49"/>
        <v>1.1423208853311562</v>
      </c>
      <c r="K180" s="71">
        <f t="shared" si="50"/>
        <v>5.6289072952820849</v>
      </c>
      <c r="L180" s="17">
        <f t="shared" si="51"/>
        <v>1.1759580750821617</v>
      </c>
      <c r="M180" s="133">
        <f t="shared" si="44"/>
        <v>5.5484024597806174</v>
      </c>
      <c r="N180" s="87"/>
      <c r="O180" s="113">
        <f t="shared" si="52"/>
        <v>3.6452650828527657</v>
      </c>
      <c r="P180" s="70">
        <f t="shared" si="53"/>
        <v>1.1423208853311559</v>
      </c>
      <c r="Q180" s="82">
        <f t="shared" si="54"/>
        <v>3.7526048635213893</v>
      </c>
      <c r="R180" s="35">
        <f t="shared" si="55"/>
        <v>1.1759580750821617</v>
      </c>
      <c r="S180" s="71">
        <f t="shared" si="45"/>
        <v>3.6989349731870775</v>
      </c>
      <c r="T180" s="17"/>
    </row>
    <row r="181" spans="2:20" ht="15" thickBot="1" x14ac:dyDescent="0.4">
      <c r="B181" s="46" t="s">
        <v>82</v>
      </c>
      <c r="C181" s="151">
        <v>7.2407939345271526E-4</v>
      </c>
      <c r="D181" s="115">
        <f t="shared" si="46"/>
        <v>3.6203969672635763E-7</v>
      </c>
      <c r="E181" s="148">
        <v>2.5856804613237517E-2</v>
      </c>
      <c r="F181" s="72">
        <f t="shared" si="47"/>
        <v>1.2928402306618758E-5</v>
      </c>
      <c r="G181" s="150"/>
      <c r="H181" s="72"/>
      <c r="I181" s="69">
        <f t="shared" si="48"/>
        <v>3.4659192929855512E-3</v>
      </c>
      <c r="J181" s="57">
        <f t="shared" si="49"/>
        <v>7.2407939345271537E-4</v>
      </c>
      <c r="K181" s="114">
        <f t="shared" si="50"/>
        <v>0.12376764036419168</v>
      </c>
      <c r="L181" s="16">
        <f t="shared" si="51"/>
        <v>2.5856804613237517E-2</v>
      </c>
      <c r="M181" s="134">
        <f t="shared" si="44"/>
        <v>6.3616779828588613E-2</v>
      </c>
      <c r="N181" s="73"/>
      <c r="O181" s="69">
        <f t="shared" si="52"/>
        <v>2.3106128619903668E-3</v>
      </c>
      <c r="P181" s="54">
        <f t="shared" si="53"/>
        <v>7.2407939345271516E-4</v>
      </c>
      <c r="Q181" s="42">
        <f t="shared" si="54"/>
        <v>8.2511760242794427E-2</v>
      </c>
      <c r="R181" s="57">
        <f t="shared" si="55"/>
        <v>2.5856804613237513E-2</v>
      </c>
      <c r="S181" s="114">
        <f t="shared" si="45"/>
        <v>4.2411186552392399E-2</v>
      </c>
      <c r="T181" s="16"/>
    </row>
    <row r="183" spans="2:20" x14ac:dyDescent="0.35">
      <c r="B183" s="159" t="s">
        <v>86</v>
      </c>
    </row>
    <row r="184" spans="2:20" ht="15" thickBot="1" x14ac:dyDescent="0.4">
      <c r="B184" s="5" t="s">
        <v>120</v>
      </c>
      <c r="C184" s="294">
        <v>2016</v>
      </c>
      <c r="D184" s="40" t="s">
        <v>0</v>
      </c>
      <c r="E184" s="39">
        <v>0.05</v>
      </c>
      <c r="F184" s="5" t="s">
        <v>124</v>
      </c>
      <c r="G184" s="5"/>
      <c r="H184" s="5"/>
      <c r="I184" s="5" t="s">
        <v>126</v>
      </c>
      <c r="J184" s="5"/>
      <c r="K184" s="5"/>
      <c r="L184" s="5"/>
    </row>
    <row r="185" spans="2:20" x14ac:dyDescent="0.35">
      <c r="B185" s="118"/>
      <c r="C185" s="81"/>
      <c r="D185" s="80"/>
      <c r="E185" s="80"/>
      <c r="F185" s="79"/>
      <c r="G185" s="80"/>
      <c r="H185" s="79"/>
      <c r="I185" s="98" t="s">
        <v>33</v>
      </c>
      <c r="J185" s="58"/>
      <c r="K185" s="12">
        <f>$R$4*1000*5</f>
        <v>478.66564417177921</v>
      </c>
      <c r="L185" s="18" t="s">
        <v>34</v>
      </c>
      <c r="M185" s="58"/>
      <c r="N185" s="80"/>
      <c r="O185" s="98" t="s">
        <v>35</v>
      </c>
      <c r="P185" s="58"/>
      <c r="Q185" s="12">
        <f>$R$5*1000*5</f>
        <v>319.11042944785277</v>
      </c>
      <c r="R185" s="38" t="s">
        <v>34</v>
      </c>
      <c r="S185" s="58"/>
      <c r="T185" s="95"/>
    </row>
    <row r="186" spans="2:20" ht="15" thickBot="1" x14ac:dyDescent="0.4">
      <c r="B186" s="37" t="s">
        <v>123</v>
      </c>
      <c r="C186" s="111"/>
      <c r="F186" s="102"/>
      <c r="H186" s="102"/>
      <c r="I186" s="37" t="s">
        <v>37</v>
      </c>
      <c r="J186" s="5"/>
      <c r="K186" s="5"/>
      <c r="L186" s="19"/>
      <c r="M186" s="5"/>
      <c r="O186" s="125" t="s">
        <v>37</v>
      </c>
      <c r="P186" s="126"/>
      <c r="Q186" s="126"/>
      <c r="R186" s="126"/>
      <c r="S186" s="126"/>
      <c r="T186" s="127"/>
    </row>
    <row r="187" spans="2:20" x14ac:dyDescent="0.35">
      <c r="B187" s="78" t="s">
        <v>38</v>
      </c>
      <c r="C187" s="3" t="s">
        <v>39</v>
      </c>
      <c r="D187" s="1"/>
      <c r="E187" s="3" t="s">
        <v>41</v>
      </c>
      <c r="F187" s="116"/>
      <c r="G187" s="146"/>
      <c r="H187" s="116"/>
      <c r="I187" s="68" t="s">
        <v>39</v>
      </c>
      <c r="J187" s="67"/>
      <c r="K187" s="105" t="s">
        <v>41</v>
      </c>
      <c r="L187" s="60"/>
      <c r="M187" s="375" t="s">
        <v>136</v>
      </c>
      <c r="N187" s="112"/>
      <c r="O187" s="59" t="s">
        <v>39</v>
      </c>
      <c r="P187" s="63"/>
      <c r="Q187" s="64" t="s">
        <v>41</v>
      </c>
      <c r="R187" s="62"/>
      <c r="S187" s="375" t="s">
        <v>136</v>
      </c>
      <c r="T187" s="48"/>
    </row>
    <row r="188" spans="2:20" x14ac:dyDescent="0.35">
      <c r="B188" s="77"/>
      <c r="C188" s="105" t="s">
        <v>42</v>
      </c>
      <c r="D188" s="104" t="s">
        <v>43</v>
      </c>
      <c r="E188" s="105" t="s">
        <v>42</v>
      </c>
      <c r="F188" s="76" t="s">
        <v>43</v>
      </c>
      <c r="G188" s="104"/>
      <c r="H188" s="76"/>
      <c r="I188" s="91" t="s">
        <v>44</v>
      </c>
      <c r="J188" s="105" t="s">
        <v>45</v>
      </c>
      <c r="K188" s="105" t="s">
        <v>44</v>
      </c>
      <c r="L188" s="149" t="s">
        <v>45</v>
      </c>
      <c r="M188" s="104" t="s">
        <v>44</v>
      </c>
      <c r="N188" s="3"/>
      <c r="O188" s="61" t="s">
        <v>44</v>
      </c>
      <c r="P188" s="66" t="s">
        <v>45</v>
      </c>
      <c r="Q188" s="66" t="s">
        <v>44</v>
      </c>
      <c r="R188" s="66" t="s">
        <v>45</v>
      </c>
      <c r="S188" s="104" t="s">
        <v>44</v>
      </c>
      <c r="T188" s="60"/>
    </row>
    <row r="189" spans="2:20" x14ac:dyDescent="0.35">
      <c r="B189" s="47" t="s">
        <v>47</v>
      </c>
      <c r="C189" s="160">
        <v>1.0020743034055727E-2</v>
      </c>
      <c r="D189" s="122">
        <f>C189*$E$184/100</f>
        <v>5.0103715170278634E-6</v>
      </c>
      <c r="E189" s="167">
        <v>0.49088968668730659</v>
      </c>
      <c r="F189" s="75">
        <f>E189*$E$184/100</f>
        <v>2.4544484334365331E-4</v>
      </c>
      <c r="G189" s="145"/>
      <c r="H189" s="135"/>
      <c r="I189" s="113">
        <f>(D189*$K$185)/($E$184)</f>
        <v>4.7965854194761529E-2</v>
      </c>
      <c r="J189" s="163">
        <f>(I189*100)/($K$185)</f>
        <v>1.0020743034055726E-2</v>
      </c>
      <c r="K189" s="71">
        <f>(F189*$K$185)/($E$184)</f>
        <v>2.3497202809546249</v>
      </c>
      <c r="L189" s="17">
        <f>(K189*100)/($K$185)</f>
        <v>0.49088968668730665</v>
      </c>
      <c r="M189" s="27">
        <f t="shared" ref="M189:M224" si="56">(I189+K189)/2</f>
        <v>1.1988430675746933</v>
      </c>
      <c r="N189" s="87"/>
      <c r="O189" s="139">
        <f>(D189*$Q$185)/($E$184)</f>
        <v>3.1977236129841019E-2</v>
      </c>
      <c r="P189" s="169">
        <f>(O189*100)/($Q$185)</f>
        <v>1.0020743034055727E-2</v>
      </c>
      <c r="Q189" s="82">
        <f>(F189*$Q$185)/($E$184)</f>
        <v>1.5664801873030831</v>
      </c>
      <c r="R189" s="163">
        <f>(Q189*100)/($Q$185)</f>
        <v>0.49088968668730659</v>
      </c>
      <c r="S189" s="132">
        <f t="shared" ref="S189:S224" si="57">(O189+Q189)/2</f>
        <v>0.79922871171646204</v>
      </c>
      <c r="T189" s="110"/>
    </row>
    <row r="190" spans="2:20" x14ac:dyDescent="0.35">
      <c r="B190" s="9" t="s">
        <v>48</v>
      </c>
      <c r="C190" s="160"/>
      <c r="D190" s="88"/>
      <c r="E190" s="167"/>
      <c r="F190" s="75"/>
      <c r="G190" s="129"/>
      <c r="H190" s="75"/>
      <c r="I190" s="113"/>
      <c r="J190" s="35"/>
      <c r="K190" s="71"/>
      <c r="L190" s="17"/>
      <c r="M190" s="133"/>
      <c r="N190" s="87"/>
      <c r="O190" s="113"/>
      <c r="P190" s="170"/>
      <c r="Q190" s="82"/>
      <c r="R190" s="163"/>
      <c r="S190" s="71"/>
      <c r="T190" s="17"/>
    </row>
    <row r="191" spans="2:20" x14ac:dyDescent="0.35">
      <c r="B191" s="9" t="s">
        <v>49</v>
      </c>
      <c r="C191" s="160"/>
      <c r="D191" s="88"/>
      <c r="E191" s="167"/>
      <c r="F191" s="75"/>
      <c r="G191" s="129"/>
      <c r="H191" s="75"/>
      <c r="I191" s="113"/>
      <c r="J191" s="35"/>
      <c r="K191" s="71"/>
      <c r="L191" s="17"/>
      <c r="M191" s="133"/>
      <c r="N191" s="87"/>
      <c r="O191" s="113"/>
      <c r="P191" s="170"/>
      <c r="Q191" s="82"/>
      <c r="R191" s="163"/>
      <c r="S191" s="71"/>
      <c r="T191" s="17"/>
    </row>
    <row r="192" spans="2:20" x14ac:dyDescent="0.35">
      <c r="B192" s="9" t="s">
        <v>50</v>
      </c>
      <c r="C192" s="160">
        <v>3.2810108108108111E-4</v>
      </c>
      <c r="D192" s="88">
        <f t="shared" ref="D192:D224" si="58">C192*$E$184/100</f>
        <v>1.6405054054054055E-7</v>
      </c>
      <c r="E192" s="167">
        <v>6.6379063513513498E-2</v>
      </c>
      <c r="F192" s="75">
        <f t="shared" ref="F192:F224" si="59">E192*$E$184/100</f>
        <v>3.3189531756756748E-5</v>
      </c>
      <c r="G192" s="129"/>
      <c r="H192" s="75"/>
      <c r="I192" s="113">
        <f t="shared" ref="I192:I224" si="60">(D192*$K$185)/($E$184)</f>
        <v>1.5705071532913283E-3</v>
      </c>
      <c r="J192" s="163">
        <f t="shared" ref="J192:J224" si="61">(I192*100)/($K$185)</f>
        <v>3.2810108108108111E-4</v>
      </c>
      <c r="K192" s="71">
        <f t="shared" ref="K192:K224" si="62">(F192*$K$185)/($E$184)</f>
        <v>0.3177337719621538</v>
      </c>
      <c r="L192" s="165">
        <f t="shared" ref="L192:L224" si="63">(K192*100)/($K$185)</f>
        <v>6.6379063513513484E-2</v>
      </c>
      <c r="M192" s="133">
        <f t="shared" si="56"/>
        <v>0.15965213955772256</v>
      </c>
      <c r="N192" s="87"/>
      <c r="O192" s="113">
        <f t="shared" ref="O192:O224" si="64">(D192*$Q$185)/($E$184)</f>
        <v>1.0470047688608854E-3</v>
      </c>
      <c r="P192" s="170">
        <f t="shared" ref="P192:P224" si="65">(O192*100)/($Q$185)</f>
        <v>3.2810108108108105E-4</v>
      </c>
      <c r="Q192" s="82">
        <f t="shared" ref="Q192:Q224" si="66">(F192*$Q$185)/($E$184)</f>
        <v>0.21182251464143587</v>
      </c>
      <c r="R192" s="163">
        <f t="shared" ref="R192:R224" si="67">(Q192*100)/($Q$185)</f>
        <v>6.6379063513513498E-2</v>
      </c>
      <c r="S192" s="71">
        <f t="shared" si="57"/>
        <v>0.10643475970514837</v>
      </c>
      <c r="T192" s="17"/>
    </row>
    <row r="193" spans="2:25" x14ac:dyDescent="0.35">
      <c r="B193" s="9" t="s">
        <v>51</v>
      </c>
      <c r="C193" s="160">
        <v>1.1926690909090907E-3</v>
      </c>
      <c r="D193" s="88">
        <f t="shared" si="58"/>
        <v>5.9633454545454537E-7</v>
      </c>
      <c r="E193" s="167">
        <v>0.25233810636363629</v>
      </c>
      <c r="F193" s="75">
        <f t="shared" si="59"/>
        <v>1.2616905318181817E-4</v>
      </c>
      <c r="G193" s="129"/>
      <c r="H193" s="75"/>
      <c r="I193" s="113">
        <f t="shared" si="60"/>
        <v>5.7088971868377025E-3</v>
      </c>
      <c r="J193" s="163">
        <f t="shared" si="61"/>
        <v>1.1926690909090907E-3</v>
      </c>
      <c r="K193" s="71">
        <f t="shared" si="62"/>
        <v>1.2078558223163691</v>
      </c>
      <c r="L193" s="165">
        <f t="shared" si="63"/>
        <v>0.25233810636363629</v>
      </c>
      <c r="M193" s="133">
        <f t="shared" si="56"/>
        <v>0.60678235975160344</v>
      </c>
      <c r="N193" s="87"/>
      <c r="O193" s="113">
        <f t="shared" si="64"/>
        <v>3.8059314578918007E-3</v>
      </c>
      <c r="P193" s="170">
        <f t="shared" si="65"/>
        <v>1.1926690909090907E-3</v>
      </c>
      <c r="Q193" s="82">
        <f t="shared" si="66"/>
        <v>0.80523721487757938</v>
      </c>
      <c r="R193" s="163">
        <f t="shared" si="67"/>
        <v>0.25233810636363635</v>
      </c>
      <c r="S193" s="71">
        <f t="shared" si="57"/>
        <v>0.40452157316773557</v>
      </c>
      <c r="T193" s="17"/>
    </row>
    <row r="194" spans="2:25" x14ac:dyDescent="0.35">
      <c r="B194" s="9" t="s">
        <v>52</v>
      </c>
      <c r="C194" s="160">
        <v>3.6516662799999998E-3</v>
      </c>
      <c r="D194" s="88">
        <f t="shared" si="58"/>
        <v>1.8258331399999999E-6</v>
      </c>
      <c r="E194" s="167">
        <v>9.496080400000001E-2</v>
      </c>
      <c r="F194" s="75">
        <f t="shared" si="59"/>
        <v>4.7480402000000013E-5</v>
      </c>
      <c r="G194" s="129"/>
      <c r="H194" s="75"/>
      <c r="I194" s="113">
        <f t="shared" si="60"/>
        <v>1.7479271922165644E-2</v>
      </c>
      <c r="J194" s="163">
        <f t="shared" si="61"/>
        <v>3.6516662799999998E-3</v>
      </c>
      <c r="K194" s="71">
        <f t="shared" si="62"/>
        <v>0.45454474417730079</v>
      </c>
      <c r="L194" s="165">
        <f t="shared" si="63"/>
        <v>9.4960804000000024E-2</v>
      </c>
      <c r="M194" s="133">
        <f t="shared" si="56"/>
        <v>0.23601200804973321</v>
      </c>
      <c r="N194" s="87"/>
      <c r="O194" s="113">
        <f t="shared" si="64"/>
        <v>1.1652847948110428E-2</v>
      </c>
      <c r="P194" s="170">
        <f t="shared" si="65"/>
        <v>3.6516662799999993E-3</v>
      </c>
      <c r="Q194" s="82">
        <f t="shared" si="66"/>
        <v>0.30302982945153378</v>
      </c>
      <c r="R194" s="163">
        <f t="shared" si="67"/>
        <v>9.496080400000001E-2</v>
      </c>
      <c r="S194" s="71">
        <f t="shared" si="57"/>
        <v>0.15734133869982211</v>
      </c>
      <c r="T194" s="17"/>
    </row>
    <row r="195" spans="2:25" x14ac:dyDescent="0.35">
      <c r="B195" s="9" t="s">
        <v>53</v>
      </c>
      <c r="C195" s="160">
        <v>9.2946881199999984E-3</v>
      </c>
      <c r="D195" s="88">
        <f t="shared" si="58"/>
        <v>4.6473440599999997E-6</v>
      </c>
      <c r="E195" s="167">
        <v>0.15239473941999998</v>
      </c>
      <c r="F195" s="75">
        <f t="shared" si="59"/>
        <v>7.6197369709999989E-5</v>
      </c>
      <c r="G195" s="129"/>
      <c r="H195" s="75"/>
      <c r="I195" s="113">
        <f t="shared" si="60"/>
        <v>4.449047876335583E-2</v>
      </c>
      <c r="J195" s="163">
        <f t="shared" si="61"/>
        <v>9.2946881199999984E-3</v>
      </c>
      <c r="K195" s="71">
        <f t="shared" si="62"/>
        <v>0.72946126112864718</v>
      </c>
      <c r="L195" s="165">
        <f t="shared" si="63"/>
        <v>0.15239473941999998</v>
      </c>
      <c r="M195" s="133">
        <f t="shared" si="56"/>
        <v>0.38697586994600153</v>
      </c>
      <c r="N195" s="87"/>
      <c r="O195" s="113">
        <f t="shared" si="64"/>
        <v>2.9660319175570549E-2</v>
      </c>
      <c r="P195" s="170">
        <f t="shared" si="65"/>
        <v>9.2946881199999984E-3</v>
      </c>
      <c r="Q195" s="82">
        <f t="shared" si="66"/>
        <v>0.48630750741909812</v>
      </c>
      <c r="R195" s="163">
        <f t="shared" si="67"/>
        <v>0.15239473941999998</v>
      </c>
      <c r="S195" s="71">
        <f t="shared" si="57"/>
        <v>0.25798391329733433</v>
      </c>
      <c r="T195" s="17"/>
    </row>
    <row r="196" spans="2:25" x14ac:dyDescent="0.35">
      <c r="B196" s="9" t="s">
        <v>54</v>
      </c>
      <c r="C196" s="160"/>
      <c r="D196" s="88"/>
      <c r="E196" s="167"/>
      <c r="F196" s="75"/>
      <c r="G196" s="129"/>
      <c r="H196" s="75"/>
      <c r="I196" s="113"/>
      <c r="J196" s="163"/>
      <c r="K196" s="71"/>
      <c r="L196" s="165"/>
      <c r="M196" s="133"/>
      <c r="N196" s="87"/>
      <c r="O196" s="113"/>
      <c r="P196" s="170"/>
      <c r="Q196" s="82"/>
      <c r="R196" s="163"/>
      <c r="S196" s="71"/>
      <c r="T196" s="17"/>
    </row>
    <row r="197" spans="2:25" x14ac:dyDescent="0.35">
      <c r="B197" s="9" t="s">
        <v>55</v>
      </c>
      <c r="C197" s="160"/>
      <c r="D197" s="88"/>
      <c r="E197" s="167"/>
      <c r="F197" s="75"/>
      <c r="G197" s="129"/>
      <c r="H197" s="75"/>
      <c r="I197" s="113"/>
      <c r="J197" s="163"/>
      <c r="K197" s="71"/>
      <c r="L197" s="165"/>
      <c r="M197" s="133"/>
      <c r="N197" s="87"/>
      <c r="O197" s="113"/>
      <c r="P197" s="170"/>
      <c r="Q197" s="82"/>
      <c r="R197" s="163"/>
      <c r="S197" s="71"/>
      <c r="T197" s="17"/>
    </row>
    <row r="198" spans="2:25" x14ac:dyDescent="0.35">
      <c r="B198" s="9" t="s">
        <v>56</v>
      </c>
      <c r="C198" s="160">
        <v>3.13246746303502E-4</v>
      </c>
      <c r="D198" s="88">
        <f t="shared" si="58"/>
        <v>1.56623373151751E-7</v>
      </c>
      <c r="E198" s="167">
        <v>5.060946368975356E-2</v>
      </c>
      <c r="F198" s="75">
        <f t="shared" si="59"/>
        <v>2.5304731844876784E-5</v>
      </c>
      <c r="G198" s="129"/>
      <c r="H198" s="75"/>
      <c r="I198" s="113">
        <f t="shared" si="60"/>
        <v>1.4994045560407967E-3</v>
      </c>
      <c r="J198" s="163">
        <f t="shared" si="61"/>
        <v>3.13246746303502E-4</v>
      </c>
      <c r="K198" s="71">
        <f t="shared" si="62"/>
        <v>0.24225011538244162</v>
      </c>
      <c r="L198" s="165">
        <f t="shared" si="63"/>
        <v>5.0609463689753567E-2</v>
      </c>
      <c r="M198" s="133">
        <f t="shared" si="56"/>
        <v>0.12187475996924121</v>
      </c>
      <c r="N198" s="87"/>
      <c r="O198" s="113">
        <f t="shared" si="64"/>
        <v>9.9960303736053107E-4</v>
      </c>
      <c r="P198" s="170">
        <f t="shared" si="65"/>
        <v>3.13246746303502E-4</v>
      </c>
      <c r="Q198" s="82">
        <f t="shared" si="66"/>
        <v>0.16150007692162771</v>
      </c>
      <c r="R198" s="163">
        <f t="shared" si="67"/>
        <v>5.060946368975356E-2</v>
      </c>
      <c r="S198" s="71">
        <f t="shared" si="57"/>
        <v>8.1249839979494115E-2</v>
      </c>
      <c r="T198" s="17"/>
    </row>
    <row r="199" spans="2:25" x14ac:dyDescent="0.35">
      <c r="B199" s="9" t="s">
        <v>57</v>
      </c>
      <c r="C199" s="160">
        <v>2.9850799999999995E-4</v>
      </c>
      <c r="D199" s="88">
        <f t="shared" si="58"/>
        <v>1.4925399999999997E-7</v>
      </c>
      <c r="E199" s="167">
        <v>4.9569813333333337E-2</v>
      </c>
      <c r="F199" s="75">
        <f t="shared" si="59"/>
        <v>2.478490666666667E-5</v>
      </c>
      <c r="G199" s="129"/>
      <c r="H199" s="75"/>
      <c r="I199" s="113">
        <f t="shared" si="60"/>
        <v>1.4288552411042942E-3</v>
      </c>
      <c r="J199" s="163">
        <f t="shared" si="61"/>
        <v>2.985079999999999E-4</v>
      </c>
      <c r="K199" s="71">
        <f t="shared" si="62"/>
        <v>0.23727366630674851</v>
      </c>
      <c r="L199" s="165">
        <f t="shared" si="63"/>
        <v>4.9569813333333337E-2</v>
      </c>
      <c r="M199" s="133">
        <f t="shared" si="56"/>
        <v>0.1193512607739264</v>
      </c>
      <c r="N199" s="87"/>
      <c r="O199" s="113">
        <f t="shared" si="64"/>
        <v>9.5257016073619608E-4</v>
      </c>
      <c r="P199" s="170">
        <f t="shared" si="65"/>
        <v>2.985079999999999E-4</v>
      </c>
      <c r="Q199" s="82">
        <f t="shared" si="66"/>
        <v>0.15818244420449898</v>
      </c>
      <c r="R199" s="163">
        <f t="shared" si="67"/>
        <v>4.956981333333333E-2</v>
      </c>
      <c r="S199" s="71">
        <f t="shared" si="57"/>
        <v>7.9567507182617583E-2</v>
      </c>
      <c r="T199" s="17"/>
      <c r="U199" s="15"/>
      <c r="V199" s="15"/>
      <c r="W199" s="15"/>
      <c r="X199" s="15"/>
      <c r="Y199" s="15"/>
    </row>
    <row r="200" spans="2:25" x14ac:dyDescent="0.35">
      <c r="B200" s="9" t="s">
        <v>58</v>
      </c>
      <c r="C200" s="160"/>
      <c r="D200" s="88"/>
      <c r="E200" s="167"/>
      <c r="F200" s="75"/>
      <c r="G200" s="129"/>
      <c r="H200" s="75"/>
      <c r="I200" s="113"/>
      <c r="J200" s="163"/>
      <c r="K200" s="71"/>
      <c r="L200" s="165"/>
      <c r="M200" s="133"/>
      <c r="N200" s="87"/>
      <c r="O200" s="113"/>
      <c r="P200" s="170"/>
      <c r="Q200" s="82"/>
      <c r="R200" s="163"/>
      <c r="S200" s="71"/>
      <c r="T200" s="17"/>
      <c r="U200" s="15"/>
      <c r="V200" s="15"/>
      <c r="W200" s="15"/>
      <c r="X200" s="15"/>
      <c r="Y200" s="15"/>
    </row>
    <row r="201" spans="2:25" x14ac:dyDescent="0.35">
      <c r="B201" s="9" t="s">
        <v>59</v>
      </c>
      <c r="C201" s="160">
        <v>6.0117068181818169E-3</v>
      </c>
      <c r="D201" s="88">
        <f t="shared" si="58"/>
        <v>3.0058534090909084E-6</v>
      </c>
      <c r="E201" s="167">
        <v>0.18495739090909089</v>
      </c>
      <c r="F201" s="75">
        <f t="shared" si="59"/>
        <v>9.2478695454545451E-5</v>
      </c>
      <c r="G201" s="129"/>
      <c r="H201" s="75"/>
      <c r="I201" s="113">
        <f t="shared" si="60"/>
        <v>2.8775975166968764E-2</v>
      </c>
      <c r="J201" s="163">
        <f t="shared" si="61"/>
        <v>6.0117068181818169E-3</v>
      </c>
      <c r="K201" s="71">
        <f t="shared" si="62"/>
        <v>0.88532748663831573</v>
      </c>
      <c r="L201" s="165">
        <f t="shared" si="63"/>
        <v>0.18495739090909089</v>
      </c>
      <c r="M201" s="133">
        <f t="shared" si="56"/>
        <v>0.45705173090264223</v>
      </c>
      <c r="N201" s="87"/>
      <c r="O201" s="113">
        <f t="shared" si="64"/>
        <v>1.9183983444645839E-2</v>
      </c>
      <c r="P201" s="170">
        <f t="shared" si="65"/>
        <v>6.0117068181818169E-3</v>
      </c>
      <c r="Q201" s="82">
        <f t="shared" si="66"/>
        <v>0.59021832442554378</v>
      </c>
      <c r="R201" s="163">
        <f t="shared" si="67"/>
        <v>0.18495739090909091</v>
      </c>
      <c r="S201" s="71">
        <f t="shared" si="57"/>
        <v>0.30470115393509484</v>
      </c>
      <c r="T201" s="17"/>
      <c r="U201" s="15"/>
      <c r="V201" s="15"/>
      <c r="W201" s="15"/>
      <c r="X201" s="15"/>
      <c r="Y201" s="15"/>
    </row>
    <row r="202" spans="2:25" x14ac:dyDescent="0.35">
      <c r="B202" s="9" t="s">
        <v>60</v>
      </c>
      <c r="C202" s="160">
        <v>9.6601339622641551E-3</v>
      </c>
      <c r="D202" s="88">
        <f t="shared" si="58"/>
        <v>4.830066981132078E-6</v>
      </c>
      <c r="E202" s="167">
        <v>0.2509160735849057</v>
      </c>
      <c r="F202" s="75">
        <f t="shared" si="59"/>
        <v>1.2545803679245285E-4</v>
      </c>
      <c r="G202" s="129"/>
      <c r="H202" s="75"/>
      <c r="I202" s="113">
        <f t="shared" si="60"/>
        <v>4.6239742458328542E-2</v>
      </c>
      <c r="J202" s="163">
        <f t="shared" si="61"/>
        <v>9.6601339622641568E-3</v>
      </c>
      <c r="K202" s="71">
        <f t="shared" si="62"/>
        <v>1.2010490399557243</v>
      </c>
      <c r="L202" s="165">
        <f t="shared" si="63"/>
        <v>0.2509160735849057</v>
      </c>
      <c r="M202" s="133">
        <f t="shared" si="56"/>
        <v>0.62364439120702642</v>
      </c>
      <c r="N202" s="87"/>
      <c r="O202" s="113">
        <f t="shared" si="64"/>
        <v>3.0826494972219023E-2</v>
      </c>
      <c r="P202" s="170">
        <f t="shared" si="65"/>
        <v>9.6601339622641551E-3</v>
      </c>
      <c r="Q202" s="82">
        <f t="shared" si="66"/>
        <v>0.8006993599704828</v>
      </c>
      <c r="R202" s="163">
        <f t="shared" si="67"/>
        <v>0.2509160735849057</v>
      </c>
      <c r="S202" s="71">
        <f t="shared" si="57"/>
        <v>0.41576292747135091</v>
      </c>
      <c r="T202" s="17"/>
      <c r="U202" s="15"/>
      <c r="V202" s="15"/>
      <c r="W202" s="15"/>
      <c r="X202" s="15"/>
      <c r="Y202" s="15"/>
    </row>
    <row r="203" spans="2:25" x14ac:dyDescent="0.35">
      <c r="B203" s="9" t="s">
        <v>61</v>
      </c>
      <c r="C203" s="161"/>
      <c r="D203" s="88"/>
      <c r="E203" s="167"/>
      <c r="F203" s="75"/>
      <c r="G203" s="129"/>
      <c r="H203" s="75"/>
      <c r="I203" s="113"/>
      <c r="J203" s="163"/>
      <c r="K203" s="71"/>
      <c r="L203" s="165"/>
      <c r="M203" s="133"/>
      <c r="N203" s="87"/>
      <c r="O203" s="113"/>
      <c r="P203" s="170"/>
      <c r="Q203" s="82"/>
      <c r="R203" s="163"/>
      <c r="S203" s="71"/>
      <c r="T203" s="17"/>
      <c r="U203" s="15"/>
      <c r="V203" s="15"/>
      <c r="W203" s="15"/>
      <c r="X203" s="15"/>
      <c r="Y203" s="15"/>
    </row>
    <row r="204" spans="2:25" x14ac:dyDescent="0.35">
      <c r="B204" s="9" t="s">
        <v>62</v>
      </c>
      <c r="C204" s="160"/>
      <c r="D204" s="88"/>
      <c r="E204" s="167"/>
      <c r="F204" s="75"/>
      <c r="G204" s="129"/>
      <c r="H204" s="75"/>
      <c r="I204" s="113"/>
      <c r="J204" s="163"/>
      <c r="K204" s="71"/>
      <c r="L204" s="165"/>
      <c r="M204" s="133"/>
      <c r="N204" s="87"/>
      <c r="O204" s="113"/>
      <c r="P204" s="170"/>
      <c r="Q204" s="82"/>
      <c r="R204" s="163"/>
      <c r="S204" s="71"/>
      <c r="T204" s="17"/>
      <c r="U204" s="15"/>
      <c r="V204" s="15"/>
      <c r="W204" s="15"/>
      <c r="X204" s="15"/>
      <c r="Y204" s="15"/>
    </row>
    <row r="205" spans="2:25" x14ac:dyDescent="0.35">
      <c r="B205" s="9" t="s">
        <v>63</v>
      </c>
      <c r="C205" s="160"/>
      <c r="D205" s="88"/>
      <c r="E205" s="167"/>
      <c r="F205" s="75"/>
      <c r="G205" s="129"/>
      <c r="H205" s="75"/>
      <c r="I205" s="113"/>
      <c r="J205" s="163"/>
      <c r="K205" s="71"/>
      <c r="L205" s="165"/>
      <c r="M205" s="133"/>
      <c r="N205" s="87"/>
      <c r="O205" s="113"/>
      <c r="P205" s="170"/>
      <c r="Q205" s="82"/>
      <c r="R205" s="163"/>
      <c r="S205" s="71"/>
      <c r="T205" s="17"/>
      <c r="U205" s="15"/>
      <c r="V205" s="15"/>
      <c r="W205" s="15"/>
      <c r="X205" s="15"/>
      <c r="Y205" s="15"/>
    </row>
    <row r="206" spans="2:25" x14ac:dyDescent="0.35">
      <c r="B206" s="9" t="s">
        <v>64</v>
      </c>
      <c r="C206" s="160"/>
      <c r="D206" s="88"/>
      <c r="E206" s="167"/>
      <c r="F206" s="75"/>
      <c r="G206" s="129"/>
      <c r="H206" s="75"/>
      <c r="I206" s="113"/>
      <c r="J206" s="163"/>
      <c r="K206" s="71"/>
      <c r="L206" s="165"/>
      <c r="M206" s="133"/>
      <c r="N206" s="87"/>
      <c r="O206" s="113"/>
      <c r="P206" s="170"/>
      <c r="Q206" s="82"/>
      <c r="R206" s="163"/>
      <c r="S206" s="71"/>
      <c r="T206" s="17"/>
      <c r="U206" s="15"/>
      <c r="V206" s="15"/>
      <c r="W206" s="15"/>
      <c r="X206" s="15"/>
      <c r="Y206" s="15"/>
    </row>
    <row r="207" spans="2:25" x14ac:dyDescent="0.35">
      <c r="B207" s="9" t="s">
        <v>65</v>
      </c>
      <c r="C207" s="160"/>
      <c r="D207" s="22"/>
      <c r="E207" s="167"/>
      <c r="F207" s="75"/>
      <c r="G207" s="129"/>
      <c r="H207" s="75"/>
      <c r="I207" s="113"/>
      <c r="J207" s="163"/>
      <c r="K207" s="71"/>
      <c r="L207" s="165"/>
      <c r="M207" s="133"/>
      <c r="N207" s="87"/>
      <c r="O207" s="113"/>
      <c r="P207" s="170"/>
      <c r="Q207" s="82"/>
      <c r="R207" s="163"/>
      <c r="S207" s="71"/>
      <c r="T207" s="17"/>
      <c r="U207" s="15"/>
      <c r="V207" s="15"/>
      <c r="W207" s="15"/>
      <c r="X207" s="15"/>
      <c r="Y207" s="15"/>
    </row>
    <row r="208" spans="2:25" x14ac:dyDescent="0.35">
      <c r="B208" s="9" t="s">
        <v>66</v>
      </c>
      <c r="C208" s="160"/>
      <c r="D208" s="88"/>
      <c r="E208" s="167"/>
      <c r="F208" s="75"/>
      <c r="G208" s="129"/>
      <c r="H208" s="75"/>
      <c r="I208" s="113"/>
      <c r="J208" s="163"/>
      <c r="K208" s="71"/>
      <c r="L208" s="165"/>
      <c r="M208" s="133"/>
      <c r="N208" s="87"/>
      <c r="O208" s="113"/>
      <c r="P208" s="170"/>
      <c r="Q208" s="82"/>
      <c r="R208" s="163"/>
      <c r="S208" s="71"/>
      <c r="T208" s="17"/>
      <c r="U208" s="15"/>
      <c r="V208" s="15"/>
      <c r="W208" s="15"/>
      <c r="X208" s="15"/>
      <c r="Y208" s="15"/>
    </row>
    <row r="209" spans="2:25" x14ac:dyDescent="0.35">
      <c r="B209" s="9" t="s">
        <v>67</v>
      </c>
      <c r="C209" s="160">
        <v>6.6950835106382974E-3</v>
      </c>
      <c r="D209" s="88">
        <f t="shared" si="58"/>
        <v>3.347541755319149E-6</v>
      </c>
      <c r="E209" s="167">
        <v>0.13899603510638298</v>
      </c>
      <c r="F209" s="75">
        <f t="shared" si="59"/>
        <v>6.9498017553191489E-5</v>
      </c>
      <c r="G209" s="129"/>
      <c r="H209" s="75"/>
      <c r="I209" s="113">
        <f t="shared" si="60"/>
        <v>3.2047064614035378E-2</v>
      </c>
      <c r="J209" s="163">
        <f t="shared" si="61"/>
        <v>6.6950835106382982E-3</v>
      </c>
      <c r="K209" s="71">
        <f t="shared" si="62"/>
        <v>0.66532626681520046</v>
      </c>
      <c r="L209" s="165">
        <f t="shared" si="63"/>
        <v>0.13899603510638298</v>
      </c>
      <c r="M209" s="133">
        <f t="shared" si="56"/>
        <v>0.34868666571461793</v>
      </c>
      <c r="N209" s="87"/>
      <c r="O209" s="113">
        <f t="shared" si="64"/>
        <v>2.1364709742690249E-2</v>
      </c>
      <c r="P209" s="170">
        <f t="shared" si="65"/>
        <v>6.6950835106382965E-3</v>
      </c>
      <c r="Q209" s="82">
        <f t="shared" si="66"/>
        <v>0.44355084454346694</v>
      </c>
      <c r="R209" s="163">
        <f t="shared" si="67"/>
        <v>0.13899603510638298</v>
      </c>
      <c r="S209" s="71">
        <f t="shared" si="57"/>
        <v>0.23245777714307858</v>
      </c>
      <c r="T209" s="17"/>
      <c r="U209" s="15"/>
      <c r="V209" s="15"/>
      <c r="W209" s="15"/>
      <c r="X209" s="15"/>
      <c r="Y209" s="15"/>
    </row>
    <row r="210" spans="2:25" x14ac:dyDescent="0.35">
      <c r="B210" s="9" t="s">
        <v>68</v>
      </c>
      <c r="C210" s="160"/>
      <c r="D210" s="88"/>
      <c r="E210" s="167"/>
      <c r="F210" s="75"/>
      <c r="G210" s="129"/>
      <c r="H210" s="75"/>
      <c r="I210" s="113"/>
      <c r="J210" s="163"/>
      <c r="K210" s="71"/>
      <c r="L210" s="165"/>
      <c r="M210" s="133"/>
      <c r="N210" s="87"/>
      <c r="O210" s="113"/>
      <c r="P210" s="170"/>
      <c r="Q210" s="82"/>
      <c r="R210" s="163"/>
      <c r="S210" s="71"/>
      <c r="T210" s="17"/>
      <c r="U210" s="15"/>
      <c r="V210" s="15"/>
      <c r="W210" s="15"/>
      <c r="X210" s="15"/>
      <c r="Y210" s="15"/>
    </row>
    <row r="211" spans="2:25" x14ac:dyDescent="0.35">
      <c r="B211" s="9" t="s">
        <v>69</v>
      </c>
      <c r="C211" s="160">
        <v>1.412358592692828E-3</v>
      </c>
      <c r="D211" s="88">
        <f t="shared" si="58"/>
        <v>7.0617929634641411E-7</v>
      </c>
      <c r="E211" s="167">
        <v>6.6356018794166277E-2</v>
      </c>
      <c r="F211" s="75">
        <f t="shared" si="59"/>
        <v>3.3178009397083141E-5</v>
      </c>
      <c r="G211" s="129"/>
      <c r="H211" s="75"/>
      <c r="I211" s="113">
        <f t="shared" si="60"/>
        <v>6.7604753557286013E-3</v>
      </c>
      <c r="J211" s="163">
        <f t="shared" si="61"/>
        <v>1.4123585926928283E-3</v>
      </c>
      <c r="K211" s="71">
        <f t="shared" si="62"/>
        <v>0.31762346480784287</v>
      </c>
      <c r="L211" s="165">
        <f t="shared" si="63"/>
        <v>6.6356018794166277E-2</v>
      </c>
      <c r="M211" s="133">
        <f t="shared" si="56"/>
        <v>0.16219197008178574</v>
      </c>
      <c r="N211" s="87"/>
      <c r="O211" s="113">
        <f t="shared" si="64"/>
        <v>4.5069835704857342E-3</v>
      </c>
      <c r="P211" s="170">
        <f t="shared" si="65"/>
        <v>1.4123585926928283E-3</v>
      </c>
      <c r="Q211" s="82">
        <f t="shared" si="66"/>
        <v>0.21174897653856192</v>
      </c>
      <c r="R211" s="163">
        <f t="shared" si="67"/>
        <v>6.6356018794166277E-2</v>
      </c>
      <c r="S211" s="71">
        <f t="shared" si="57"/>
        <v>0.10812798005452383</v>
      </c>
      <c r="T211" s="17"/>
      <c r="U211" s="15"/>
      <c r="V211" s="15"/>
      <c r="W211" s="15"/>
      <c r="X211" s="15"/>
      <c r="Y211" s="15"/>
    </row>
    <row r="212" spans="2:25" x14ac:dyDescent="0.35">
      <c r="B212" s="9" t="s">
        <v>70</v>
      </c>
      <c r="C212" s="160">
        <v>9.9279726027397264E-4</v>
      </c>
      <c r="D212" s="88">
        <f t="shared" si="58"/>
        <v>4.9639863013698633E-7</v>
      </c>
      <c r="E212" s="167">
        <v>7.632854150444604E-2</v>
      </c>
      <c r="F212" s="75">
        <f t="shared" si="59"/>
        <v>3.8164270752223019E-5</v>
      </c>
      <c r="G212" s="129"/>
      <c r="H212" s="75"/>
      <c r="I212" s="113">
        <f t="shared" si="60"/>
        <v>4.7521794012101862E-3</v>
      </c>
      <c r="J212" s="163">
        <f t="shared" si="61"/>
        <v>9.9279726027397264E-4</v>
      </c>
      <c r="K212" s="71">
        <f t="shared" si="62"/>
        <v>0.36535850487918048</v>
      </c>
      <c r="L212" s="165">
        <f t="shared" si="63"/>
        <v>7.632854150444604E-2</v>
      </c>
      <c r="M212" s="133">
        <f t="shared" si="56"/>
        <v>0.18505534214019534</v>
      </c>
      <c r="N212" s="87"/>
      <c r="O212" s="113">
        <f t="shared" si="64"/>
        <v>3.1681196008067907E-3</v>
      </c>
      <c r="P212" s="170">
        <f t="shared" si="65"/>
        <v>9.9279726027397264E-4</v>
      </c>
      <c r="Q212" s="82">
        <f t="shared" si="66"/>
        <v>0.24357233658612026</v>
      </c>
      <c r="R212" s="163">
        <f t="shared" si="67"/>
        <v>7.632854150444604E-2</v>
      </c>
      <c r="S212" s="71">
        <f t="shared" si="57"/>
        <v>0.12337022809346353</v>
      </c>
      <c r="T212" s="17"/>
      <c r="U212" s="15"/>
      <c r="V212" s="15"/>
      <c r="W212" s="15"/>
      <c r="X212" s="15"/>
      <c r="Y212" s="15"/>
    </row>
    <row r="213" spans="2:25" x14ac:dyDescent="0.35">
      <c r="B213" s="9" t="s">
        <v>71</v>
      </c>
      <c r="C213" s="160">
        <v>3.5245971428571419E-4</v>
      </c>
      <c r="D213" s="88">
        <f t="shared" si="58"/>
        <v>1.762298571428571E-7</v>
      </c>
      <c r="E213" s="167">
        <v>0.1063973673142857</v>
      </c>
      <c r="F213" s="75">
        <f t="shared" si="59"/>
        <v>5.3198683657142854E-5</v>
      </c>
      <c r="G213" s="129"/>
      <c r="H213" s="75"/>
      <c r="I213" s="113">
        <f t="shared" si="60"/>
        <v>1.6871035618317262E-3</v>
      </c>
      <c r="J213" s="163">
        <f t="shared" si="61"/>
        <v>3.5245971428571419E-4</v>
      </c>
      <c r="K213" s="71">
        <f t="shared" si="62"/>
        <v>0.50928764363673973</v>
      </c>
      <c r="L213" s="165">
        <f t="shared" si="63"/>
        <v>0.1063973673142857</v>
      </c>
      <c r="M213" s="133">
        <f t="shared" si="56"/>
        <v>0.25548737359928575</v>
      </c>
      <c r="N213" s="87"/>
      <c r="O213" s="113">
        <f t="shared" si="64"/>
        <v>1.1247357078878173E-3</v>
      </c>
      <c r="P213" s="170">
        <f t="shared" si="65"/>
        <v>3.5245971428571413E-4</v>
      </c>
      <c r="Q213" s="82">
        <f t="shared" si="66"/>
        <v>0.33952509575782641</v>
      </c>
      <c r="R213" s="163">
        <f t="shared" si="67"/>
        <v>0.1063973673142857</v>
      </c>
      <c r="S213" s="71">
        <f t="shared" si="57"/>
        <v>0.1703249157328571</v>
      </c>
      <c r="T213" s="17"/>
    </row>
    <row r="214" spans="2:25" x14ac:dyDescent="0.35">
      <c r="B214" s="9" t="s">
        <v>72</v>
      </c>
      <c r="C214" s="160">
        <v>9.6498174269005841E-3</v>
      </c>
      <c r="D214" s="88">
        <f t="shared" si="58"/>
        <v>4.8249087134502928E-6</v>
      </c>
      <c r="E214" s="167">
        <v>0.32342201064327492</v>
      </c>
      <c r="F214" s="75">
        <f t="shared" si="59"/>
        <v>1.6171100532163748E-4</v>
      </c>
      <c r="G214" s="129"/>
      <c r="H214" s="75"/>
      <c r="I214" s="113">
        <f t="shared" si="60"/>
        <v>4.6190360747874297E-2</v>
      </c>
      <c r="J214" s="163">
        <f t="shared" si="61"/>
        <v>9.6498174269005858E-3</v>
      </c>
      <c r="K214" s="71">
        <f t="shared" si="62"/>
        <v>1.5481100506389525</v>
      </c>
      <c r="L214" s="165">
        <f t="shared" si="63"/>
        <v>0.32342201064327497</v>
      </c>
      <c r="M214" s="133">
        <f t="shared" si="56"/>
        <v>0.79715020569341333</v>
      </c>
      <c r="N214" s="87"/>
      <c r="O214" s="113">
        <f t="shared" si="64"/>
        <v>3.0793573831916193E-2</v>
      </c>
      <c r="P214" s="170">
        <f t="shared" si="65"/>
        <v>9.6498174269005841E-3</v>
      </c>
      <c r="Q214" s="82">
        <f t="shared" si="66"/>
        <v>1.0320733670926348</v>
      </c>
      <c r="R214" s="163">
        <f t="shared" si="67"/>
        <v>0.32342201064327492</v>
      </c>
      <c r="S214" s="71">
        <f t="shared" si="57"/>
        <v>0.53143347046227551</v>
      </c>
      <c r="T214" s="17"/>
    </row>
    <row r="215" spans="2:25" x14ac:dyDescent="0.35">
      <c r="B215" s="9" t="s">
        <v>73</v>
      </c>
      <c r="C215" s="160">
        <v>3.1885495555555557E-3</v>
      </c>
      <c r="D215" s="88">
        <f t="shared" si="58"/>
        <v>1.5942747777777781E-6</v>
      </c>
      <c r="E215" s="167">
        <v>8.9463473365079371E-2</v>
      </c>
      <c r="F215" s="75">
        <f t="shared" si="59"/>
        <v>4.4731736682539694E-5</v>
      </c>
      <c r="G215" s="129"/>
      <c r="H215" s="75"/>
      <c r="I215" s="113">
        <f t="shared" si="60"/>
        <v>1.5262491269836405E-2</v>
      </c>
      <c r="J215" s="163">
        <f t="shared" si="61"/>
        <v>3.1885495555555557E-3</v>
      </c>
      <c r="K215" s="71">
        <f t="shared" si="62"/>
        <v>0.42823091108140537</v>
      </c>
      <c r="L215" s="165">
        <f t="shared" si="63"/>
        <v>8.9463473365079385E-2</v>
      </c>
      <c r="M215" s="133">
        <f t="shared" si="56"/>
        <v>0.2217467011756209</v>
      </c>
      <c r="N215" s="87"/>
      <c r="O215" s="113">
        <f t="shared" si="64"/>
        <v>1.0174994179890937E-2</v>
      </c>
      <c r="P215" s="170">
        <f t="shared" si="65"/>
        <v>3.1885495555555566E-3</v>
      </c>
      <c r="Q215" s="82">
        <f t="shared" si="66"/>
        <v>0.28548727405427021</v>
      </c>
      <c r="R215" s="163">
        <f t="shared" si="67"/>
        <v>8.9463473365079399E-2</v>
      </c>
      <c r="S215" s="71">
        <f t="shared" si="57"/>
        <v>0.14783113411708057</v>
      </c>
      <c r="T215" s="17"/>
    </row>
    <row r="216" spans="2:25" x14ac:dyDescent="0.35">
      <c r="B216" s="9" t="s">
        <v>74</v>
      </c>
      <c r="C216" s="160"/>
      <c r="D216" s="88"/>
      <c r="E216" s="167"/>
      <c r="F216" s="75"/>
      <c r="G216" s="129"/>
      <c r="H216" s="75"/>
      <c r="I216" s="113"/>
      <c r="J216" s="163"/>
      <c r="K216" s="71"/>
      <c r="L216" s="165"/>
      <c r="M216" s="133"/>
      <c r="N216" s="87"/>
      <c r="O216" s="113"/>
      <c r="P216" s="170"/>
      <c r="Q216" s="82"/>
      <c r="R216" s="163"/>
      <c r="S216" s="71"/>
      <c r="T216" s="17"/>
    </row>
    <row r="217" spans="2:25" x14ac:dyDescent="0.35">
      <c r="B217" s="9" t="s">
        <v>75</v>
      </c>
      <c r="C217" s="160">
        <v>1.3309841114649682E-4</v>
      </c>
      <c r="D217" s="88">
        <f t="shared" si="58"/>
        <v>6.6549205573248405E-8</v>
      </c>
      <c r="E217" s="167">
        <v>6.8210204757961787E-2</v>
      </c>
      <c r="F217" s="75">
        <f t="shared" si="59"/>
        <v>3.4105102378980896E-5</v>
      </c>
      <c r="G217" s="129"/>
      <c r="H217" s="75"/>
      <c r="I217" s="113">
        <f t="shared" si="60"/>
        <v>6.3709636709678209E-4</v>
      </c>
      <c r="J217" s="163">
        <f t="shared" si="61"/>
        <v>1.3309841114649679E-4</v>
      </c>
      <c r="K217" s="71">
        <f t="shared" si="62"/>
        <v>0.32649881599558739</v>
      </c>
      <c r="L217" s="165">
        <f t="shared" si="63"/>
        <v>6.8210204757961787E-2</v>
      </c>
      <c r="M217" s="133">
        <f t="shared" si="56"/>
        <v>0.16356795618134209</v>
      </c>
      <c r="N217" s="87"/>
      <c r="O217" s="113">
        <f t="shared" si="64"/>
        <v>4.2473091139785465E-4</v>
      </c>
      <c r="P217" s="170">
        <f t="shared" si="65"/>
        <v>1.3309841114649679E-4</v>
      </c>
      <c r="Q217" s="82">
        <f t="shared" si="66"/>
        <v>0.21766587733039156</v>
      </c>
      <c r="R217" s="163">
        <f t="shared" si="67"/>
        <v>6.8210204757961787E-2</v>
      </c>
      <c r="S217" s="71">
        <f t="shared" si="57"/>
        <v>0.10904530412089471</v>
      </c>
      <c r="T217" s="17"/>
    </row>
    <row r="218" spans="2:25" x14ac:dyDescent="0.35">
      <c r="B218" s="9" t="s">
        <v>76</v>
      </c>
      <c r="C218" s="160">
        <v>4.6333466666666657E-4</v>
      </c>
      <c r="D218" s="88">
        <f t="shared" si="58"/>
        <v>2.316673333333333E-7</v>
      </c>
      <c r="E218" s="167">
        <v>8.3683866999999981E-2</v>
      </c>
      <c r="F218" s="75">
        <f t="shared" si="59"/>
        <v>4.1841933499999998E-5</v>
      </c>
      <c r="G218" s="129"/>
      <c r="H218" s="75"/>
      <c r="I218" s="113">
        <f t="shared" si="60"/>
        <v>2.2178238668711654E-3</v>
      </c>
      <c r="J218" s="163">
        <f t="shared" si="61"/>
        <v>4.6333466666666651E-4</v>
      </c>
      <c r="K218" s="71">
        <f t="shared" si="62"/>
        <v>0.40056592104340494</v>
      </c>
      <c r="L218" s="165">
        <f t="shared" si="63"/>
        <v>8.3683866999999995E-2</v>
      </c>
      <c r="M218" s="133">
        <f t="shared" si="56"/>
        <v>0.20139187245513804</v>
      </c>
      <c r="N218" s="87"/>
      <c r="O218" s="113">
        <f t="shared" si="64"/>
        <v>1.4785492445807769E-3</v>
      </c>
      <c r="P218" s="170">
        <f t="shared" si="65"/>
        <v>4.6333466666666657E-4</v>
      </c>
      <c r="Q218" s="82">
        <f t="shared" si="66"/>
        <v>0.26704394736226988</v>
      </c>
      <c r="R218" s="163">
        <f t="shared" si="67"/>
        <v>8.3683866999999981E-2</v>
      </c>
      <c r="S218" s="71">
        <f t="shared" si="57"/>
        <v>0.13426124830342534</v>
      </c>
      <c r="T218" s="17"/>
    </row>
    <row r="219" spans="2:25" x14ac:dyDescent="0.35">
      <c r="B219" s="9" t="s">
        <v>77</v>
      </c>
      <c r="C219" s="160"/>
      <c r="D219" s="88"/>
      <c r="E219" s="167"/>
      <c r="F219" s="75"/>
      <c r="G219" s="129"/>
      <c r="H219" s="75"/>
      <c r="I219" s="113"/>
      <c r="J219" s="163"/>
      <c r="K219" s="71"/>
      <c r="L219" s="165"/>
      <c r="M219" s="133"/>
      <c r="N219" s="87"/>
      <c r="O219" s="113"/>
      <c r="P219" s="170"/>
      <c r="Q219" s="82"/>
      <c r="R219" s="163"/>
      <c r="S219" s="71"/>
      <c r="T219" s="17"/>
    </row>
    <row r="220" spans="2:25" x14ac:dyDescent="0.35">
      <c r="B220" s="9" t="s">
        <v>78</v>
      </c>
      <c r="C220" s="160">
        <v>2.198216666666667E-3</v>
      </c>
      <c r="D220" s="88">
        <f t="shared" si="58"/>
        <v>1.0991083333333336E-6</v>
      </c>
      <c r="E220" s="167">
        <v>0.14829334133333336</v>
      </c>
      <c r="F220" s="75">
        <f t="shared" si="59"/>
        <v>7.4146670666666684E-5</v>
      </c>
      <c r="G220" s="129"/>
      <c r="H220" s="75"/>
      <c r="I220" s="113">
        <f t="shared" si="60"/>
        <v>1.0522107967791414E-2</v>
      </c>
      <c r="J220" s="163">
        <f t="shared" si="61"/>
        <v>2.198216666666667E-3</v>
      </c>
      <c r="K220" s="71">
        <f t="shared" si="62"/>
        <v>0.70982927755705538</v>
      </c>
      <c r="L220" s="165">
        <f t="shared" si="63"/>
        <v>0.14829334133333333</v>
      </c>
      <c r="M220" s="133">
        <f t="shared" si="56"/>
        <v>0.36017569276242339</v>
      </c>
      <c r="N220" s="87"/>
      <c r="O220" s="113">
        <f t="shared" si="64"/>
        <v>7.014738645194276E-3</v>
      </c>
      <c r="P220" s="170">
        <f t="shared" si="65"/>
        <v>2.1982166666666674E-3</v>
      </c>
      <c r="Q220" s="82">
        <f t="shared" si="66"/>
        <v>0.47321951837137027</v>
      </c>
      <c r="R220" s="163">
        <f t="shared" si="67"/>
        <v>0.14829334133333338</v>
      </c>
      <c r="S220" s="71">
        <f t="shared" si="57"/>
        <v>0.24011712850828226</v>
      </c>
      <c r="T220" s="17"/>
    </row>
    <row r="221" spans="2:25" x14ac:dyDescent="0.35">
      <c r="B221" s="9" t="s">
        <v>79</v>
      </c>
      <c r="C221" s="160">
        <v>5.3634157894736842E-4</v>
      </c>
      <c r="D221" s="88">
        <f t="shared" si="58"/>
        <v>2.6817078947368423E-7</v>
      </c>
      <c r="E221" s="167">
        <v>4.9662450526315779E-2</v>
      </c>
      <c r="F221" s="75">
        <f t="shared" si="59"/>
        <v>2.4831225263157892E-5</v>
      </c>
      <c r="G221" s="129"/>
      <c r="H221" s="75"/>
      <c r="I221" s="113">
        <f t="shared" si="60"/>
        <v>2.5672828738295124E-3</v>
      </c>
      <c r="J221" s="163">
        <f t="shared" si="61"/>
        <v>5.3634157894736831E-4</v>
      </c>
      <c r="K221" s="71">
        <f t="shared" si="62"/>
        <v>0.2377170887232806</v>
      </c>
      <c r="L221" s="165">
        <f t="shared" si="63"/>
        <v>4.9662450526315779E-2</v>
      </c>
      <c r="M221" s="133">
        <f t="shared" si="56"/>
        <v>0.12014218579855505</v>
      </c>
      <c r="N221" s="87"/>
      <c r="O221" s="113">
        <f t="shared" si="64"/>
        <v>1.7115219158863415E-3</v>
      </c>
      <c r="P221" s="170">
        <f t="shared" si="65"/>
        <v>5.3634157894736842E-4</v>
      </c>
      <c r="Q221" s="82">
        <f t="shared" si="66"/>
        <v>0.15847805914885371</v>
      </c>
      <c r="R221" s="163">
        <f t="shared" si="67"/>
        <v>4.9662450526315779E-2</v>
      </c>
      <c r="S221" s="71">
        <f t="shared" si="57"/>
        <v>8.0094790532370022E-2</v>
      </c>
      <c r="T221" s="17"/>
    </row>
    <row r="222" spans="2:25" x14ac:dyDescent="0.35">
      <c r="B222" s="9" t="s">
        <v>80</v>
      </c>
      <c r="C222" s="160">
        <v>9.3022298850574717E-4</v>
      </c>
      <c r="D222" s="88">
        <f t="shared" si="58"/>
        <v>4.6511149425287357E-7</v>
      </c>
      <c r="E222" s="167">
        <v>0.13321824137931038</v>
      </c>
      <c r="F222" s="75">
        <f t="shared" si="59"/>
        <v>6.6609120689655181E-5</v>
      </c>
      <c r="G222" s="129"/>
      <c r="H222" s="75"/>
      <c r="I222" s="113">
        <f t="shared" si="60"/>
        <v>4.45265786016501E-3</v>
      </c>
      <c r="J222" s="163">
        <f t="shared" si="61"/>
        <v>9.3022298850574717E-4</v>
      </c>
      <c r="K222" s="71">
        <f t="shared" si="62"/>
        <v>0.63766995325259168</v>
      </c>
      <c r="L222" s="165">
        <f t="shared" si="63"/>
        <v>0.13321824137931038</v>
      </c>
      <c r="M222" s="133">
        <f t="shared" si="56"/>
        <v>0.32106130555637835</v>
      </c>
      <c r="N222" s="87"/>
      <c r="O222" s="113">
        <f t="shared" si="64"/>
        <v>2.9684385734433396E-3</v>
      </c>
      <c r="P222" s="170">
        <f t="shared" si="65"/>
        <v>9.3022298850574706E-4</v>
      </c>
      <c r="Q222" s="82">
        <f t="shared" si="66"/>
        <v>0.42511330216839438</v>
      </c>
      <c r="R222" s="163">
        <f t="shared" si="67"/>
        <v>0.13321824137931038</v>
      </c>
      <c r="S222" s="71">
        <f t="shared" si="57"/>
        <v>0.21404087037091887</v>
      </c>
      <c r="T222" s="17"/>
    </row>
    <row r="223" spans="2:25" x14ac:dyDescent="0.35">
      <c r="B223" s="9" t="s">
        <v>81</v>
      </c>
      <c r="C223" s="160">
        <v>8.4048767123287679E-4</v>
      </c>
      <c r="D223" s="88">
        <f t="shared" si="58"/>
        <v>4.2024383561643839E-7</v>
      </c>
      <c r="E223" s="167">
        <v>0.11669569999999997</v>
      </c>
      <c r="F223" s="75">
        <f t="shared" si="59"/>
        <v>5.8347849999999987E-5</v>
      </c>
      <c r="G223" s="129"/>
      <c r="H223" s="75"/>
      <c r="I223" s="113">
        <f t="shared" si="60"/>
        <v>4.0231257256912352E-3</v>
      </c>
      <c r="J223" s="163">
        <f t="shared" si="61"/>
        <v>8.4048767123287669E-4</v>
      </c>
      <c r="K223" s="71">
        <f t="shared" si="62"/>
        <v>0.55858222412576675</v>
      </c>
      <c r="L223" s="165">
        <f t="shared" si="63"/>
        <v>0.11669569999999996</v>
      </c>
      <c r="M223" s="133">
        <f t="shared" si="56"/>
        <v>0.28130267492572897</v>
      </c>
      <c r="N223" s="87"/>
      <c r="O223" s="113">
        <f t="shared" si="64"/>
        <v>2.6820838171274898E-3</v>
      </c>
      <c r="P223" s="170">
        <f t="shared" si="65"/>
        <v>8.4048767123287669E-4</v>
      </c>
      <c r="Q223" s="82">
        <f t="shared" si="66"/>
        <v>0.37238814941717779</v>
      </c>
      <c r="R223" s="163">
        <f t="shared" si="67"/>
        <v>0.11669569999999996</v>
      </c>
      <c r="S223" s="71">
        <f t="shared" si="57"/>
        <v>0.18753511661715264</v>
      </c>
      <c r="T223" s="17"/>
    </row>
    <row r="224" spans="2:25" ht="15" thickBot="1" x14ac:dyDescent="0.4">
      <c r="B224" s="46" t="s">
        <v>82</v>
      </c>
      <c r="C224" s="162">
        <v>8.3533943028485738E-4</v>
      </c>
      <c r="D224" s="115">
        <f t="shared" si="58"/>
        <v>4.1766971514242873E-7</v>
      </c>
      <c r="E224" s="168">
        <v>6.260281709145428E-2</v>
      </c>
      <c r="F224" s="72">
        <f t="shared" si="59"/>
        <v>3.1301408545727139E-5</v>
      </c>
      <c r="G224" s="150"/>
      <c r="H224" s="72"/>
      <c r="I224" s="69">
        <f t="shared" si="60"/>
        <v>3.9984828649938832E-3</v>
      </c>
      <c r="J224" s="164">
        <f t="shared" si="61"/>
        <v>8.3533943028485738E-4</v>
      </c>
      <c r="K224" s="114">
        <f t="shared" si="62"/>
        <v>0.2996581777004903</v>
      </c>
      <c r="L224" s="166">
        <f t="shared" si="63"/>
        <v>6.2602817091454266E-2</v>
      </c>
      <c r="M224" s="134">
        <f t="shared" si="56"/>
        <v>0.15182833028274209</v>
      </c>
      <c r="N224" s="73"/>
      <c r="O224" s="69">
        <f t="shared" si="64"/>
        <v>2.665655243329255E-3</v>
      </c>
      <c r="P224" s="171">
        <f t="shared" si="65"/>
        <v>8.3533943028485738E-4</v>
      </c>
      <c r="Q224" s="42">
        <f t="shared" si="66"/>
        <v>0.1997721184669935</v>
      </c>
      <c r="R224" s="164">
        <f t="shared" si="67"/>
        <v>6.260281709145428E-2</v>
      </c>
      <c r="S224" s="114">
        <f t="shared" si="57"/>
        <v>0.10121888685516138</v>
      </c>
      <c r="T224" s="16"/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BV252"/>
  <sheetViews>
    <sheetView topLeftCell="D93" zoomScale="80" zoomScaleNormal="80" zoomScaleSheetLayoutView="80" workbookViewId="0">
      <selection activeCell="P7" sqref="P7"/>
    </sheetView>
  </sheetViews>
  <sheetFormatPr baseColWidth="10" defaultColWidth="11.453125" defaultRowHeight="14.5" x14ac:dyDescent="0.35"/>
  <cols>
    <col min="1" max="1" width="5" style="206" customWidth="1"/>
    <col min="2" max="2" width="16.54296875" customWidth="1"/>
    <col min="4" max="4" width="9.7265625" customWidth="1"/>
    <col min="6" max="6" width="9.54296875" customWidth="1"/>
    <col min="8" max="8" width="9" customWidth="1"/>
    <col min="10" max="10" width="9.54296875" customWidth="1"/>
    <col min="12" max="12" width="9.1796875" customWidth="1"/>
    <col min="14" max="14" width="8.26953125" style="22" customWidth="1"/>
    <col min="15" max="15" width="15" customWidth="1"/>
    <col min="16" max="16" width="9.54296875" style="206" customWidth="1"/>
    <col min="17" max="17" width="9.54296875" style="241" customWidth="1"/>
    <col min="18" max="19" width="11.453125" style="241"/>
    <col min="21" max="21" width="11.453125" style="206"/>
    <col min="22" max="22" width="13" style="206" customWidth="1"/>
    <col min="23" max="23" width="11.453125" style="206"/>
    <col min="24" max="24" width="11.453125" style="241"/>
    <col min="27" max="27" width="11.453125" style="206"/>
    <col min="28" max="28" width="11.453125" style="241"/>
    <col min="29" max="29" width="11.453125" style="206"/>
  </cols>
  <sheetData>
    <row r="1" spans="1:74" ht="15" thickBot="1" x14ac:dyDescent="0.4">
      <c r="A1"/>
    </row>
    <row r="2" spans="1:74" s="181" customFormat="1" ht="19" thickBot="1" x14ac:dyDescent="0.5">
      <c r="B2" s="295" t="s">
        <v>127</v>
      </c>
      <c r="C2" s="424" t="s">
        <v>151</v>
      </c>
      <c r="D2" s="10"/>
      <c r="E2"/>
      <c r="F2"/>
      <c r="G2"/>
      <c r="H2"/>
      <c r="I2"/>
      <c r="J2"/>
      <c r="K2"/>
      <c r="L2"/>
      <c r="M2"/>
      <c r="N2" s="22"/>
      <c r="P2" s="232"/>
      <c r="Q2" s="236"/>
      <c r="R2" s="236"/>
      <c r="S2" s="236"/>
      <c r="U2" s="232"/>
      <c r="V2" s="232"/>
      <c r="W2" s="232"/>
      <c r="X2" s="236"/>
      <c r="AA2" s="232"/>
      <c r="AB2" s="236"/>
      <c r="AC2" s="23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</row>
    <row r="3" spans="1:74" s="181" customFormat="1" ht="15.5" x14ac:dyDescent="0.35">
      <c r="A3" s="232"/>
      <c r="B3" s="182">
        <v>2020</v>
      </c>
      <c r="C3" s="330" t="s">
        <v>33</v>
      </c>
      <c r="D3" s="331"/>
      <c r="E3" s="332"/>
      <c r="F3" s="331"/>
      <c r="G3" s="331"/>
      <c r="H3" s="333"/>
      <c r="I3" s="331" t="s">
        <v>35</v>
      </c>
      <c r="J3" s="331"/>
      <c r="K3" s="332"/>
      <c r="L3" s="331"/>
      <c r="M3" s="331"/>
      <c r="N3" s="334"/>
      <c r="O3" s="11"/>
      <c r="P3" s="242"/>
      <c r="Q3" s="237"/>
      <c r="R3" s="237"/>
      <c r="S3" s="237"/>
      <c r="T3" s="200"/>
      <c r="U3" s="242"/>
      <c r="V3" s="251" t="s">
        <v>148</v>
      </c>
      <c r="W3" s="242"/>
      <c r="X3" s="237"/>
      <c r="Y3" s="216" t="s">
        <v>149</v>
      </c>
      <c r="Z3" s="200"/>
      <c r="AA3" s="242"/>
      <c r="AB3" s="237"/>
      <c r="AC3" s="242"/>
      <c r="AD3" s="201"/>
      <c r="AE3" s="183"/>
      <c r="AF3" s="184"/>
      <c r="AG3" s="184"/>
      <c r="AH3" s="184"/>
      <c r="AI3" s="204"/>
      <c r="AJ3" s="184"/>
      <c r="AK3" s="195" t="s">
        <v>128</v>
      </c>
      <c r="AL3" s="184"/>
      <c r="AM3" s="195"/>
      <c r="AN3" s="184"/>
      <c r="AO3" s="205"/>
      <c r="AP3" s="184"/>
      <c r="AQ3" s="184"/>
      <c r="AR3" s="184"/>
      <c r="AS3" s="186"/>
      <c r="AT3"/>
      <c r="AU3"/>
      <c r="AV3"/>
      <c r="AW3"/>
      <c r="AX3"/>
      <c r="AY3"/>
      <c r="AZ3"/>
      <c r="BA3"/>
      <c r="BB3"/>
      <c r="BC3"/>
      <c r="BD3"/>
      <c r="BE3"/>
      <c r="BF3"/>
      <c r="BG3"/>
      <c r="BH3"/>
      <c r="BI3"/>
      <c r="BJ3"/>
      <c r="BK3"/>
      <c r="BL3"/>
      <c r="BM3"/>
      <c r="BN3"/>
      <c r="BO3"/>
      <c r="BP3"/>
      <c r="BQ3"/>
      <c r="BR3"/>
      <c r="BS3"/>
      <c r="BT3"/>
      <c r="BU3"/>
      <c r="BV3"/>
    </row>
    <row r="4" spans="1:74" s="181" customFormat="1" ht="15" thickBot="1" x14ac:dyDescent="0.4">
      <c r="A4" s="232"/>
      <c r="B4" s="180" t="s">
        <v>129</v>
      </c>
      <c r="C4" s="335" t="s">
        <v>37</v>
      </c>
      <c r="D4" s="336"/>
      <c r="E4" s="336"/>
      <c r="F4" s="336"/>
      <c r="G4" s="336"/>
      <c r="H4" s="337"/>
      <c r="I4" s="338" t="s">
        <v>37</v>
      </c>
      <c r="J4" s="339"/>
      <c r="K4" s="339"/>
      <c r="L4" s="339"/>
      <c r="M4" s="339"/>
      <c r="N4" s="340"/>
      <c r="O4" s="211" t="s">
        <v>129</v>
      </c>
      <c r="P4" s="298"/>
      <c r="Q4" s="299"/>
      <c r="R4" s="300" t="s">
        <v>39</v>
      </c>
      <c r="S4" s="299"/>
      <c r="T4" s="301"/>
      <c r="U4" s="302"/>
      <c r="V4" s="298"/>
      <c r="W4" s="303" t="s">
        <v>40</v>
      </c>
      <c r="X4" s="299"/>
      <c r="Y4" s="304"/>
      <c r="Z4" s="301"/>
      <c r="AA4" s="298"/>
      <c r="AB4" s="300" t="s">
        <v>41</v>
      </c>
      <c r="AC4" s="298"/>
      <c r="AD4" s="301"/>
      <c r="AE4" s="318"/>
      <c r="AF4" s="315"/>
      <c r="AG4" s="315" t="s">
        <v>39</v>
      </c>
      <c r="AH4" s="315"/>
      <c r="AI4" s="297"/>
      <c r="AJ4" s="315"/>
      <c r="AK4" s="315"/>
      <c r="AL4" s="315" t="s">
        <v>40</v>
      </c>
      <c r="AM4" s="315"/>
      <c r="AN4" s="315"/>
      <c r="AO4" s="316"/>
      <c r="AP4" s="315"/>
      <c r="AQ4" s="315" t="s">
        <v>41</v>
      </c>
      <c r="AR4" s="315"/>
      <c r="AS4" s="317"/>
      <c r="AT4"/>
      <c r="AU4"/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</row>
    <row r="5" spans="1:74" s="181" customFormat="1" ht="15" thickBot="1" x14ac:dyDescent="0.4">
      <c r="A5" s="232"/>
      <c r="B5" s="185" t="s">
        <v>38</v>
      </c>
      <c r="C5" s="341" t="s">
        <v>39</v>
      </c>
      <c r="D5" s="342"/>
      <c r="E5" s="343" t="s">
        <v>40</v>
      </c>
      <c r="F5" s="344"/>
      <c r="G5" s="345" t="s">
        <v>41</v>
      </c>
      <c r="H5" s="346"/>
      <c r="I5" s="347" t="s">
        <v>39</v>
      </c>
      <c r="J5" s="347"/>
      <c r="K5" s="348" t="s">
        <v>40</v>
      </c>
      <c r="L5" s="349"/>
      <c r="M5" s="347" t="s">
        <v>41</v>
      </c>
      <c r="N5" s="350"/>
      <c r="O5" s="212" t="s">
        <v>38</v>
      </c>
      <c r="P5" s="296">
        <v>2020</v>
      </c>
      <c r="Q5" s="273">
        <v>2019</v>
      </c>
      <c r="R5" s="282">
        <v>2018</v>
      </c>
      <c r="S5" s="283">
        <v>2017</v>
      </c>
      <c r="T5" s="309">
        <v>2016</v>
      </c>
      <c r="U5" s="310">
        <v>2020</v>
      </c>
      <c r="V5" s="274">
        <v>2019</v>
      </c>
      <c r="W5" s="281">
        <v>2018</v>
      </c>
      <c r="X5" s="283">
        <v>2017</v>
      </c>
      <c r="Y5" s="311">
        <v>2016</v>
      </c>
      <c r="Z5" s="305">
        <v>2020</v>
      </c>
      <c r="AA5" s="274">
        <v>2019</v>
      </c>
      <c r="AB5" s="282">
        <v>2018</v>
      </c>
      <c r="AC5" s="306">
        <v>2017</v>
      </c>
      <c r="AD5" s="309">
        <v>2016</v>
      </c>
      <c r="AE5" s="307">
        <v>2020</v>
      </c>
      <c r="AF5" s="275">
        <v>2019</v>
      </c>
      <c r="AG5" s="277">
        <v>2018</v>
      </c>
      <c r="AH5" s="278">
        <v>2017</v>
      </c>
      <c r="AI5" s="312">
        <v>2016</v>
      </c>
      <c r="AJ5" s="308">
        <v>2020</v>
      </c>
      <c r="AK5" s="276">
        <v>2019</v>
      </c>
      <c r="AL5" s="277">
        <v>2018</v>
      </c>
      <c r="AM5" s="278">
        <v>2017</v>
      </c>
      <c r="AN5" s="313">
        <v>2016</v>
      </c>
      <c r="AO5" s="271">
        <v>2020</v>
      </c>
      <c r="AP5" s="276">
        <v>2019</v>
      </c>
      <c r="AQ5" s="277">
        <v>2018</v>
      </c>
      <c r="AR5" s="278">
        <v>2017</v>
      </c>
      <c r="AS5" s="314">
        <v>2016</v>
      </c>
      <c r="AT5"/>
      <c r="AU5"/>
      <c r="AV5"/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</row>
    <row r="6" spans="1:74" s="181" customFormat="1" x14ac:dyDescent="0.35">
      <c r="A6" s="232"/>
      <c r="B6" s="187"/>
      <c r="C6" s="351" t="s">
        <v>44</v>
      </c>
      <c r="D6" s="343" t="s">
        <v>45</v>
      </c>
      <c r="E6" s="343" t="s">
        <v>44</v>
      </c>
      <c r="F6" s="343" t="s">
        <v>45</v>
      </c>
      <c r="G6" s="343" t="s">
        <v>46</v>
      </c>
      <c r="H6" s="352" t="s">
        <v>45</v>
      </c>
      <c r="I6" s="342" t="s">
        <v>44</v>
      </c>
      <c r="J6" s="344" t="s">
        <v>45</v>
      </c>
      <c r="K6" s="344" t="s">
        <v>44</v>
      </c>
      <c r="L6" s="344" t="s">
        <v>45</v>
      </c>
      <c r="M6" s="344" t="s">
        <v>46</v>
      </c>
      <c r="N6" s="353" t="s">
        <v>45</v>
      </c>
      <c r="O6" s="212"/>
      <c r="P6" s="260"/>
      <c r="Q6" s="254"/>
      <c r="R6" s="254"/>
      <c r="S6" s="254"/>
      <c r="T6" s="259"/>
      <c r="U6" s="253"/>
      <c r="V6" s="260"/>
      <c r="W6" s="260"/>
      <c r="X6" s="254"/>
      <c r="Y6" s="255"/>
      <c r="Z6" s="213"/>
      <c r="AA6" s="233"/>
      <c r="AB6" s="238"/>
      <c r="AC6" s="233"/>
      <c r="AD6" s="256"/>
      <c r="AE6" s="199"/>
      <c r="AF6" s="202"/>
      <c r="AG6" s="202"/>
      <c r="AH6" s="202"/>
      <c r="AI6" s="214"/>
      <c r="AJ6" s="202"/>
      <c r="AK6" s="202"/>
      <c r="AL6" s="202"/>
      <c r="AM6" s="202"/>
      <c r="AN6" s="202"/>
      <c r="AO6" s="215"/>
      <c r="AP6" s="202"/>
      <c r="AQ6" s="202"/>
      <c r="AR6" s="214"/>
      <c r="AS6" s="206"/>
      <c r="AT6"/>
      <c r="AU6"/>
      <c r="AV6"/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</row>
    <row r="7" spans="1:74" s="181" customFormat="1" x14ac:dyDescent="0.35">
      <c r="A7" s="232"/>
      <c r="B7" s="188" t="s">
        <v>47</v>
      </c>
      <c r="C7" s="428">
        <f>Permethrin!I17+Cypermethrin!I17+Cyfluthrin!I17</f>
        <v>0.50376938027274021</v>
      </c>
      <c r="D7" s="324">
        <f>Permethrin!J17+Cypermethrin!J17+Cyfluthrin!J17</f>
        <v>1.0724791683533763</v>
      </c>
      <c r="E7" s="426">
        <f>Permethrin!K17+Cypermethrin!K17+Cyfluthrin!K17</f>
        <v>4.7189078011135397</v>
      </c>
      <c r="F7" s="324">
        <f>Permethrin!L17+Cypermethrin!L17+Cyfluthrin!L17</f>
        <v>8.3033023899297458</v>
      </c>
      <c r="G7" s="426">
        <f>Permethrin!M17+Cypermethrin!M17+Cyfluthrin!M17</f>
        <v>8.9164126021237635</v>
      </c>
      <c r="H7" s="325">
        <f>Permethrin!N17+Cypermethrin!N17+Cyfluthrin!N17</f>
        <v>15.496831493599291</v>
      </c>
      <c r="I7" s="426">
        <f>Permethrin!O17+Cypermethrin!O17+Cyfluthrin!O17</f>
        <v>0.33584625351516023</v>
      </c>
      <c r="J7" s="324">
        <f>Permethrin!P17+Cypermethrin!P17+Cyfluthrin!P17</f>
        <v>1.0724791683533763</v>
      </c>
      <c r="K7" s="426">
        <f>Permethrin!Q17+Cypermethrin!Q17+Cyfluthrin!Q17</f>
        <v>3.145938534075694</v>
      </c>
      <c r="L7" s="324">
        <f>Permethrin!R17+Cypermethrin!R17+Cyfluthrin!R17</f>
        <v>8.3033023899297458</v>
      </c>
      <c r="M7" s="426">
        <f>Permethrin!S17+Cypermethrin!S17+Cyfluthrin!S17</f>
        <v>5.9442750680825096</v>
      </c>
      <c r="N7" s="324">
        <f>Permethrin!T17+Cypermethrin!T17+Cyfluthrin!T17</f>
        <v>15.49683149359929</v>
      </c>
      <c r="O7" s="261" t="s">
        <v>47</v>
      </c>
      <c r="P7" s="217">
        <v>0.50376938027274021</v>
      </c>
      <c r="Q7" s="252">
        <v>0.51383491505026924</v>
      </c>
      <c r="R7" s="189">
        <v>0.46386036921050017</v>
      </c>
      <c r="S7" s="189">
        <v>19.859260428355871</v>
      </c>
      <c r="T7" s="257">
        <v>0.57863332820909807</v>
      </c>
      <c r="U7" s="178">
        <v>4.7189078011135397</v>
      </c>
      <c r="V7" s="354">
        <v>17.079780918241052</v>
      </c>
      <c r="W7" s="355">
        <f>(R7+AB7)/2</f>
        <v>4.9305802910667538</v>
      </c>
      <c r="X7" s="355">
        <f>(S7+AC7)/2</f>
        <v>23.447712557303753</v>
      </c>
      <c r="Y7" s="356">
        <f>(T7+AD7)/2</f>
        <v>5.8180552515183166</v>
      </c>
      <c r="Z7" s="177">
        <v>8.9164126021237635</v>
      </c>
      <c r="AA7" s="257">
        <v>33.645726921431852</v>
      </c>
      <c r="AB7" s="257">
        <v>9.3973002129230068</v>
      </c>
      <c r="AC7" s="243">
        <v>27.036164686251638</v>
      </c>
      <c r="AD7" s="258">
        <v>11.057477174827536</v>
      </c>
      <c r="AE7" s="177">
        <v>0.33584625351516023</v>
      </c>
      <c r="AF7" s="177">
        <v>0.34175974328437769</v>
      </c>
      <c r="AG7" s="177">
        <v>0.30924024614033346</v>
      </c>
      <c r="AH7" s="177">
        <v>13.239506952237248</v>
      </c>
      <c r="AI7" s="217">
        <v>0.38575555213939872</v>
      </c>
      <c r="AJ7" s="177">
        <v>3.145938534075694</v>
      </c>
      <c r="AK7" s="177">
        <v>11.386520612160703</v>
      </c>
      <c r="AL7" s="177">
        <f>(AG7+AQ7)/2</f>
        <v>3.2870535273778358</v>
      </c>
      <c r="AM7" s="177">
        <f t="shared" ref="AM7:AN22" si="0">(AH7+AR7)/2</f>
        <v>15.631808371535836</v>
      </c>
      <c r="AN7" s="177">
        <f t="shared" si="0"/>
        <v>3.878703501012212</v>
      </c>
      <c r="AO7" s="218">
        <v>5.9442750680825096</v>
      </c>
      <c r="AP7">
        <v>22.430484614287899</v>
      </c>
      <c r="AQ7">
        <v>6.2648668086153378</v>
      </c>
      <c r="AR7" s="25">
        <v>18.024109790834423</v>
      </c>
      <c r="AS7" s="206">
        <v>7.3716514498850252</v>
      </c>
      <c r="AT7"/>
      <c r="AU7"/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</row>
    <row r="8" spans="1:74" s="10" customFormat="1" x14ac:dyDescent="0.35">
      <c r="A8" s="206"/>
      <c r="B8" s="159" t="s">
        <v>48</v>
      </c>
      <c r="C8" s="428">
        <f>Permethrin!I18+Cypermethrin!I18+Cyfluthrin!I18</f>
        <v>0.34673793352027432</v>
      </c>
      <c r="D8" s="324">
        <f>Permethrin!J18+Cypermethrin!J18+Cyfluthrin!J18</f>
        <v>0.75695327751918517</v>
      </c>
      <c r="E8" s="426">
        <f>Permethrin!K18+Cypermethrin!K18+Cyfluthrin!K18</f>
        <v>1.8737723864897324</v>
      </c>
      <c r="F8" s="324">
        <f>Permethrin!L18+Cypermethrin!L18+Cyfluthrin!L18</f>
        <v>3.4112326614833486</v>
      </c>
      <c r="G8" s="426">
        <f>Permethrin!M18+Cypermethrin!M18+Cyfluthrin!M18</f>
        <v>3.3870463932486317</v>
      </c>
      <c r="H8" s="325">
        <f>Permethrin!N18+Cypermethrin!N18+Cyfluthrin!N18</f>
        <v>6.0353775825192377</v>
      </c>
      <c r="I8" s="426">
        <f>Permethrin!O18+Cypermethrin!O18+Cyfluthrin!O18</f>
        <v>0.23115862234684958</v>
      </c>
      <c r="J8" s="324">
        <f>Permethrin!P18+Cypermethrin!P18+Cyfluthrin!P18</f>
        <v>0.75695327751918506</v>
      </c>
      <c r="K8" s="426">
        <f>Permethrin!Q18+Cypermethrin!Q18+Cyfluthrin!Q18</f>
        <v>1.2491815909931554</v>
      </c>
      <c r="L8" s="324">
        <f>Permethrin!R18+Cypermethrin!R18+Cyfluthrin!R18</f>
        <v>3.4112326614833481</v>
      </c>
      <c r="M8" s="426">
        <f>Permethrin!S18+Cypermethrin!S18+Cyfluthrin!S18</f>
        <v>2.2580309288324214</v>
      </c>
      <c r="N8" s="324">
        <f>Permethrin!T18+Cypermethrin!T18+Cyfluthrin!T18</f>
        <v>6.0353775825192377</v>
      </c>
      <c r="O8" s="228" t="s">
        <v>48</v>
      </c>
      <c r="P8" s="217">
        <v>0.34673793352027432</v>
      </c>
      <c r="Q8" s="239">
        <v>0.21682551729123639</v>
      </c>
      <c r="R8" s="239">
        <v>0.20852639056302943</v>
      </c>
      <c r="S8" s="239">
        <v>8.3239404258785612</v>
      </c>
      <c r="T8" s="177">
        <v>0</v>
      </c>
      <c r="U8" s="234">
        <v>1.8737723864897324</v>
      </c>
      <c r="V8" s="217">
        <v>6.232920660658853</v>
      </c>
      <c r="W8" s="217">
        <f t="shared" ref="W8:W42" si="1">(R8+AB8)/2</f>
        <v>1.8970270980082005</v>
      </c>
      <c r="X8" s="239">
        <f>(S8+AC8)/2</f>
        <v>9.5173495615853518</v>
      </c>
      <c r="Y8" s="179">
        <f t="shared" ref="Y8:Y42" si="2">(T8+AD8)/2</f>
        <v>0</v>
      </c>
      <c r="Z8" s="177">
        <v>3.3870463932486317</v>
      </c>
      <c r="AA8" s="217">
        <v>12.249015804026463</v>
      </c>
      <c r="AB8" s="239">
        <v>3.5855278054533715</v>
      </c>
      <c r="AC8" s="217">
        <v>10.710758697292142</v>
      </c>
      <c r="AD8" s="177">
        <v>0</v>
      </c>
      <c r="AE8" s="178">
        <v>0.23115862234684958</v>
      </c>
      <c r="AF8" s="177">
        <v>0.14431045613142465</v>
      </c>
      <c r="AG8" s="177">
        <v>0.1390175937086863</v>
      </c>
      <c r="AH8" s="177">
        <v>5.5492936172523741</v>
      </c>
      <c r="AI8" s="217">
        <v>0</v>
      </c>
      <c r="AJ8" s="177">
        <v>1.2491815909931554</v>
      </c>
      <c r="AK8" s="177">
        <v>4.1552804404392365</v>
      </c>
      <c r="AL8" s="177">
        <f t="shared" ref="AL8:AN42" si="3">(AG8+AQ8)/2</f>
        <v>1.264684732005467</v>
      </c>
      <c r="AM8" s="177">
        <f t="shared" si="0"/>
        <v>6.3448997077235676</v>
      </c>
      <c r="AN8" s="177">
        <f t="shared" si="0"/>
        <v>0</v>
      </c>
      <c r="AO8" s="218">
        <v>2.2580309288324214</v>
      </c>
      <c r="AP8">
        <v>8.1660105360176445</v>
      </c>
      <c r="AQ8">
        <v>2.3903518703022479</v>
      </c>
      <c r="AR8">
        <v>7.1405057981947611</v>
      </c>
      <c r="AS8" s="206">
        <v>0</v>
      </c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</row>
    <row r="9" spans="1:74" x14ac:dyDescent="0.35">
      <c r="B9" s="159" t="s">
        <v>49</v>
      </c>
      <c r="C9" s="428">
        <f>Permethrin!I19+Cypermethrin!I19+Cyfluthrin!I19</f>
        <v>0.29313816414449645</v>
      </c>
      <c r="D9" s="324">
        <f>Permethrin!J19+Cypermethrin!J19+Cyfluthrin!J19</f>
        <v>0.6347633607482781</v>
      </c>
      <c r="E9" s="426">
        <f>Permethrin!K19+Cypermethrin!K19+Cyfluthrin!K19</f>
        <v>1.9394172054815502</v>
      </c>
      <c r="F9" s="324">
        <f>Permethrin!L19+Cypermethrin!L19+Cyfluthrin!L19</f>
        <v>3.460460097402553</v>
      </c>
      <c r="G9" s="426">
        <f>Permethrin!M19+Cypermethrin!M19+Cyfluthrin!M19</f>
        <v>3.5735867873404481</v>
      </c>
      <c r="H9" s="325">
        <f>Permethrin!N19+Cypermethrin!N19+Cyfluthrin!N19</f>
        <v>6.2598253439365319</v>
      </c>
      <c r="I9" s="426">
        <f>Permethrin!O19+Cypermethrin!O19+Cyfluthrin!O19</f>
        <v>0.19542544276299767</v>
      </c>
      <c r="J9" s="324">
        <f>Permethrin!P19+Cypermethrin!P19+Cyfluthrin!P19</f>
        <v>0.6347633607482781</v>
      </c>
      <c r="K9" s="426">
        <f>Permethrin!Q19+Cypermethrin!Q19+Cyfluthrin!Q19</f>
        <v>1.2929448036543669</v>
      </c>
      <c r="L9" s="324">
        <f>Permethrin!R19+Cypermethrin!R19+Cyfluthrin!R19</f>
        <v>3.4604600974025526</v>
      </c>
      <c r="M9" s="426">
        <f>Permethrin!S19+Cypermethrin!S19+Cyfluthrin!S19</f>
        <v>2.3823911915602993</v>
      </c>
      <c r="N9" s="324">
        <f>Permethrin!T19+Cypermethrin!T19+Cyfluthrin!T19</f>
        <v>6.2598253439365319</v>
      </c>
      <c r="O9" s="228" t="s">
        <v>49</v>
      </c>
      <c r="P9" s="217">
        <v>0.29313816414449645</v>
      </c>
      <c r="Q9" s="239">
        <v>0.2125754803606752</v>
      </c>
      <c r="R9" s="239">
        <v>0.20348902607652339</v>
      </c>
      <c r="S9" s="239">
        <v>7.3556234132281757</v>
      </c>
      <c r="T9" s="177">
        <v>0</v>
      </c>
      <c r="U9" s="234">
        <v>1.9394172054815502</v>
      </c>
      <c r="V9" s="217">
        <v>6.6845240046770185</v>
      </c>
      <c r="W9" s="217">
        <f t="shared" si="1"/>
        <v>1.893850535121294</v>
      </c>
      <c r="X9" s="239">
        <f t="shared" ref="X9:X42" si="4">(S9+AC9)/2</f>
        <v>8.6302599447420647</v>
      </c>
      <c r="Y9" s="179">
        <f t="shared" si="2"/>
        <v>0</v>
      </c>
      <c r="Z9" s="177">
        <v>3.5735867873404481</v>
      </c>
      <c r="AA9" s="217">
        <v>13.156472528993366</v>
      </c>
      <c r="AB9" s="239">
        <v>3.5842120441660645</v>
      </c>
      <c r="AC9" s="217">
        <v>9.9048964762559528</v>
      </c>
      <c r="AD9" s="177">
        <v>0</v>
      </c>
      <c r="AE9" s="178">
        <v>0.19542544276299767</v>
      </c>
      <c r="AF9" s="177">
        <v>0.14145571621413741</v>
      </c>
      <c r="AG9" s="177">
        <v>0.13565935071768226</v>
      </c>
      <c r="AH9" s="177">
        <v>4.9037489421521157</v>
      </c>
      <c r="AI9" s="217">
        <v>0</v>
      </c>
      <c r="AJ9" s="177">
        <v>1.2929448036543669</v>
      </c>
      <c r="AK9" s="177">
        <v>4.4563493364513462</v>
      </c>
      <c r="AL9" s="177">
        <f t="shared" si="3"/>
        <v>1.2625670234141959</v>
      </c>
      <c r="AM9" s="177">
        <f t="shared" si="0"/>
        <v>5.753506629828042</v>
      </c>
      <c r="AN9" s="177">
        <f t="shared" si="0"/>
        <v>0</v>
      </c>
      <c r="AO9" s="218">
        <v>2.3823911915602993</v>
      </c>
      <c r="AP9">
        <v>8.7709816859955776</v>
      </c>
      <c r="AQ9">
        <v>2.3894746961107094</v>
      </c>
      <c r="AR9">
        <v>6.6032643175039691</v>
      </c>
      <c r="AS9" s="102">
        <v>0</v>
      </c>
    </row>
    <row r="10" spans="1:74" x14ac:dyDescent="0.35">
      <c r="B10" s="159" t="s">
        <v>50</v>
      </c>
      <c r="C10" s="428">
        <f>Permethrin!I20+Cypermethrin!I20+Cyfluthrin!I20</f>
        <v>0.12186808502341158</v>
      </c>
      <c r="D10" s="324">
        <f>Permethrin!J20+Cypermethrin!J20+Cyfluthrin!J20</f>
        <v>0.26660600658545275</v>
      </c>
      <c r="E10" s="426">
        <f>Permethrin!K20+Cypermethrin!K20+Cyfluthrin!K20</f>
        <v>1.0132051734906098</v>
      </c>
      <c r="F10" s="324">
        <f>Permethrin!L20+Cypermethrin!L20+Cyfluthrin!L20</f>
        <v>1.8931247134071643</v>
      </c>
      <c r="G10" s="426">
        <f>Permethrin!M20+Cypermethrin!M20+Cyfluthrin!M20</f>
        <v>1.8981827292934041</v>
      </c>
      <c r="H10" s="325">
        <f>Permethrin!N20+Cypermethrin!N20+Cyfluthrin!N20</f>
        <v>3.5055664281945216</v>
      </c>
      <c r="I10" s="426">
        <f>Permethrin!O20+Cypermethrin!O20+Cyfluthrin!O20</f>
        <v>8.1245390015607738E-2</v>
      </c>
      <c r="J10" s="324">
        <f>Permethrin!P20+Cypermethrin!P20+Cyfluthrin!P20</f>
        <v>0.26660600658545275</v>
      </c>
      <c r="K10" s="426">
        <f>Permethrin!Q20+Cypermethrin!Q20+Cyfluthrin!Q20</f>
        <v>0.6754701156604066</v>
      </c>
      <c r="L10" s="324">
        <f>Permethrin!R20+Cypermethrin!R20+Cyfluthrin!R20</f>
        <v>1.8931247134071643</v>
      </c>
      <c r="M10" s="426">
        <f>Permethrin!S20+Cypermethrin!S20+Cyfluthrin!S20</f>
        <v>1.2654551528622697</v>
      </c>
      <c r="N10" s="324">
        <f>Permethrin!T20+Cypermethrin!T20+Cyfluthrin!T20</f>
        <v>3.505566428194522</v>
      </c>
      <c r="O10" s="228" t="s">
        <v>50</v>
      </c>
      <c r="P10" s="217">
        <v>0.12186808502341158</v>
      </c>
      <c r="Q10" s="239">
        <v>9.4570694056629226E-2</v>
      </c>
      <c r="R10" s="239">
        <v>7.4052418346782278E-2</v>
      </c>
      <c r="S10" s="239">
        <v>8.4734720726392057E-2</v>
      </c>
      <c r="T10" s="177">
        <v>0.14141789610217095</v>
      </c>
      <c r="U10" s="234">
        <v>1.0132051734906098</v>
      </c>
      <c r="V10" s="217">
        <v>3.4072153808955172</v>
      </c>
      <c r="W10" s="217">
        <f t="shared" si="1"/>
        <v>1.01898343234336</v>
      </c>
      <c r="X10" s="239">
        <f t="shared" si="4"/>
        <v>0.73637470074596156</v>
      </c>
      <c r="Y10" s="179">
        <f t="shared" si="2"/>
        <v>0.93772802533736344</v>
      </c>
      <c r="Z10" s="177">
        <v>1.8981827292934041</v>
      </c>
      <c r="AA10" s="217">
        <v>6.7198600677344063</v>
      </c>
      <c r="AB10" s="239">
        <v>1.9639144463399376</v>
      </c>
      <c r="AC10" s="217">
        <v>1.3880146807655311</v>
      </c>
      <c r="AD10" s="177">
        <v>1.7340381545725558</v>
      </c>
      <c r="AE10" s="178">
        <v>8.1245390015607738E-2</v>
      </c>
      <c r="AF10" s="177">
        <v>6.2936128906252081E-2</v>
      </c>
      <c r="AG10" s="177">
        <v>4.9368278897854868E-2</v>
      </c>
      <c r="AH10" s="177">
        <v>5.6489813817594707E-2</v>
      </c>
      <c r="AI10" s="217">
        <v>9.4278597401447312E-2</v>
      </c>
      <c r="AJ10" s="177">
        <v>0.6754701156604066</v>
      </c>
      <c r="AK10" s="177">
        <v>2.2714769205970118</v>
      </c>
      <c r="AL10" s="177">
        <f t="shared" si="3"/>
        <v>0.67932228822890672</v>
      </c>
      <c r="AM10" s="177">
        <f t="shared" si="0"/>
        <v>0.49091646716397441</v>
      </c>
      <c r="AN10" s="177">
        <f t="shared" si="0"/>
        <v>0.62515201689157562</v>
      </c>
      <c r="AO10" s="218">
        <v>1.2654551528622697</v>
      </c>
      <c r="AP10">
        <v>4.479906711822939</v>
      </c>
      <c r="AQ10">
        <v>1.3092762975599586</v>
      </c>
      <c r="AR10">
        <v>0.92534312051035417</v>
      </c>
      <c r="AS10" s="102">
        <v>1.156025436381704</v>
      </c>
    </row>
    <row r="11" spans="1:74" x14ac:dyDescent="0.35">
      <c r="B11" s="159" t="s">
        <v>51</v>
      </c>
      <c r="C11" s="428">
        <f>Permethrin!I21+Cypermethrin!I21+Cyfluthrin!I21</f>
        <v>0.28509917526606166</v>
      </c>
      <c r="D11" s="324">
        <f>Permethrin!J21+Cypermethrin!J21+Cyfluthrin!J21</f>
        <v>0.62860424848247065</v>
      </c>
      <c r="E11" s="426">
        <f>Permethrin!K21+Cypermethrin!K21+Cyfluthrin!K21</f>
        <v>2.3835299892294457</v>
      </c>
      <c r="F11" s="324">
        <f>Permethrin!L21+Cypermethrin!L21+Cyfluthrin!L21</f>
        <v>4.4942535470473288</v>
      </c>
      <c r="G11" s="426">
        <f>Permethrin!M21+Cypermethrin!M21+Cyfluthrin!M21</f>
        <v>4.472959154220101</v>
      </c>
      <c r="H11" s="325">
        <f>Permethrin!N21+Cypermethrin!N21+Cyfluthrin!N21</f>
        <v>8.3399778656397139</v>
      </c>
      <c r="I11" s="426">
        <f>Permethrin!O21+Cypermethrin!O21+Cyfluthrin!O21</f>
        <v>0.19006611684404115</v>
      </c>
      <c r="J11" s="324">
        <f>Permethrin!P21+Cypermethrin!P21+Cyfluthrin!P21</f>
        <v>0.62860424848247065</v>
      </c>
      <c r="K11" s="426">
        <f>Permethrin!Q21+Cypermethrin!Q21+Cyfluthrin!Q21</f>
        <v>1.5890199928196307</v>
      </c>
      <c r="L11" s="324">
        <f>Permethrin!R21+Cypermethrin!R21+Cyfluthrin!R21</f>
        <v>4.4942535470473288</v>
      </c>
      <c r="M11" s="426">
        <f>Permethrin!S21+Cypermethrin!S21+Cyfluthrin!S21</f>
        <v>2.981972769480068</v>
      </c>
      <c r="N11" s="324">
        <f>Permethrin!T21+Cypermethrin!T21+Cyfluthrin!T21</f>
        <v>8.3399778656397139</v>
      </c>
      <c r="O11" s="228" t="s">
        <v>51</v>
      </c>
      <c r="P11" s="217">
        <v>0.28509917526606166</v>
      </c>
      <c r="Q11" s="239">
        <v>0.24258395786382089</v>
      </c>
      <c r="R11" s="239">
        <v>0.21583666255933368</v>
      </c>
      <c r="S11" s="239">
        <v>0.24918303301201422</v>
      </c>
      <c r="T11" s="177">
        <v>0.35117650225902097</v>
      </c>
      <c r="U11" s="234">
        <v>2.3835299892294457</v>
      </c>
      <c r="V11" s="217">
        <v>13.570457475284925</v>
      </c>
      <c r="W11" s="217">
        <f t="shared" si="1"/>
        <v>2.5534243529901244</v>
      </c>
      <c r="X11" s="239">
        <f t="shared" si="4"/>
        <v>2.0805723970908478</v>
      </c>
      <c r="Y11" s="179">
        <f t="shared" si="2"/>
        <v>2.4844680429829937</v>
      </c>
      <c r="Z11" s="177">
        <v>4.472959154220101</v>
      </c>
      <c r="AA11" s="217">
        <v>26.898330992706029</v>
      </c>
      <c r="AB11" s="239">
        <v>4.8910120434209148</v>
      </c>
      <c r="AC11" s="217">
        <v>3.9119617611696818</v>
      </c>
      <c r="AD11" s="177">
        <v>4.6177595837069667</v>
      </c>
      <c r="AE11" s="178">
        <v>0.19006611684404115</v>
      </c>
      <c r="AF11" s="177">
        <v>0.16151730222494717</v>
      </c>
      <c r="AG11" s="177">
        <v>0.14389110837288913</v>
      </c>
      <c r="AH11" s="177">
        <v>0.16612202200800949</v>
      </c>
      <c r="AI11" s="217">
        <v>0.23411766817268068</v>
      </c>
      <c r="AJ11" s="177">
        <v>1.5890199928196307</v>
      </c>
      <c r="AK11" s="177">
        <v>9.0469716501899509</v>
      </c>
      <c r="AL11" s="177">
        <f t="shared" si="3"/>
        <v>1.7022829019934165</v>
      </c>
      <c r="AM11" s="177">
        <f t="shared" si="0"/>
        <v>1.3870482647272318</v>
      </c>
      <c r="AN11" s="177">
        <f t="shared" si="0"/>
        <v>1.6563120286553294</v>
      </c>
      <c r="AO11" s="218">
        <v>2.981972769480068</v>
      </c>
      <c r="AP11">
        <v>17.932220661804021</v>
      </c>
      <c r="AQ11">
        <v>3.2606746956139436</v>
      </c>
      <c r="AR11">
        <v>2.6079745074464542</v>
      </c>
      <c r="AS11" s="102">
        <v>3.0785063891379782</v>
      </c>
    </row>
    <row r="12" spans="1:74" x14ac:dyDescent="0.35">
      <c r="B12" s="159" t="s">
        <v>52</v>
      </c>
      <c r="C12" s="428">
        <f>Permethrin!I22+Cypermethrin!I22+Cyfluthrin!I22</f>
        <v>0.34598196163818939</v>
      </c>
      <c r="D12" s="324">
        <f>Permethrin!J22+Cypermethrin!J22+Cyfluthrin!J22</f>
        <v>0.75699505733029004</v>
      </c>
      <c r="E12" s="426">
        <f>Permethrin!K22+Cypermethrin!K22+Cyfluthrin!K22</f>
        <v>1.6520253497657644</v>
      </c>
      <c r="F12" s="324">
        <f>Permethrin!L22+Cypermethrin!L22+Cyfluthrin!L22</f>
        <v>2.9867502497878773</v>
      </c>
      <c r="G12" s="426">
        <f>Permethrin!M22+Cypermethrin!M22+Cyfluthrin!M22</f>
        <v>2.9463064845478102</v>
      </c>
      <c r="H12" s="325">
        <f>Permethrin!N22+Cypermethrin!N22+Cyfluthrin!N22</f>
        <v>5.190720936405298</v>
      </c>
      <c r="I12" s="426">
        <f>Permethrin!O22+Cypermethrin!O22+Cyfluthrin!O22</f>
        <v>0.23065464109212627</v>
      </c>
      <c r="J12" s="324">
        <f>Permethrin!P22+Cypermethrin!P22+Cyfluthrin!P22</f>
        <v>0.75699505733029004</v>
      </c>
      <c r="K12" s="426">
        <f>Permethrin!Q22+Cypermethrin!Q22+Cyfluthrin!Q22</f>
        <v>1.1013502331771765</v>
      </c>
      <c r="L12" s="324">
        <f>Permethrin!R22+Cypermethrin!R22+Cyfluthrin!R22</f>
        <v>2.9867502497878768</v>
      </c>
      <c r="M12" s="426">
        <f>Permethrin!S22+Cypermethrin!S22+Cyfluthrin!S22</f>
        <v>1.964204323031874</v>
      </c>
      <c r="N12" s="324">
        <f>Permethrin!T22+Cypermethrin!T22+Cyfluthrin!T22</f>
        <v>5.1907209364052989</v>
      </c>
      <c r="O12" s="228" t="s">
        <v>52</v>
      </c>
      <c r="P12" s="217">
        <v>0.34598196163818939</v>
      </c>
      <c r="Q12" s="239">
        <v>0.25029614073924356</v>
      </c>
      <c r="R12" s="239">
        <v>0.23081484316400189</v>
      </c>
      <c r="S12" s="239">
        <v>3.8115039140193492</v>
      </c>
      <c r="T12" s="177">
        <v>0.30063191640180975</v>
      </c>
      <c r="U12" s="234">
        <v>1.6520253497657644</v>
      </c>
      <c r="V12" s="217">
        <v>5.3235882184329109</v>
      </c>
      <c r="W12" s="217">
        <f t="shared" si="1"/>
        <v>1.8974142755883956</v>
      </c>
      <c r="X12" s="239">
        <f t="shared" si="4"/>
        <v>4.7501823067712037</v>
      </c>
      <c r="Y12" s="179">
        <f t="shared" si="2"/>
        <v>1.709003898470832</v>
      </c>
      <c r="Z12" s="177">
        <v>2.9463064845478102</v>
      </c>
      <c r="AA12" s="217">
        <v>10.396880296126573</v>
      </c>
      <c r="AB12" s="239">
        <v>3.5640137080127894</v>
      </c>
      <c r="AC12" s="217">
        <v>5.6888606995230582</v>
      </c>
      <c r="AD12" s="177">
        <v>3.1173758805398544</v>
      </c>
      <c r="AE12" s="178">
        <v>0.23065464109212627</v>
      </c>
      <c r="AF12" s="177">
        <v>0.16657468700564526</v>
      </c>
      <c r="AG12" s="177">
        <v>0.15387656210933462</v>
      </c>
      <c r="AH12" s="177">
        <v>2.5410026093462323</v>
      </c>
      <c r="AI12" s="217">
        <v>0.20042127760120651</v>
      </c>
      <c r="AJ12" s="177">
        <v>1.1013502331771765</v>
      </c>
      <c r="AK12" s="177">
        <v>3.5490588122886075</v>
      </c>
      <c r="AL12" s="177">
        <f t="shared" si="3"/>
        <v>1.2649428503922635</v>
      </c>
      <c r="AM12" s="177">
        <f t="shared" si="0"/>
        <v>3.1667882045141353</v>
      </c>
      <c r="AN12" s="177">
        <f t="shared" si="0"/>
        <v>1.1393359323138881</v>
      </c>
      <c r="AO12" s="218">
        <v>1.964204323031874</v>
      </c>
      <c r="AP12">
        <v>6.931253530751051</v>
      </c>
      <c r="AQ12">
        <v>2.3760091386751925</v>
      </c>
      <c r="AR12">
        <v>3.7925737996820383</v>
      </c>
      <c r="AS12" s="102">
        <v>2.0782505870265697</v>
      </c>
    </row>
    <row r="13" spans="1:74" x14ac:dyDescent="0.35">
      <c r="B13" s="159" t="s">
        <v>53</v>
      </c>
      <c r="C13" s="428">
        <f>Permethrin!I23+Cypermethrin!I23+Cyfluthrin!I23</f>
        <v>0.311116038973477</v>
      </c>
      <c r="D13" s="324">
        <f>Permethrin!J23+Cypermethrin!J23+Cyfluthrin!J23</f>
        <v>0.68020353254202426</v>
      </c>
      <c r="E13" s="426">
        <f>Permethrin!K23+Cypermethrin!K23+Cyfluthrin!K23</f>
        <v>2.2305619311018585</v>
      </c>
      <c r="F13" s="324">
        <f>Permethrin!L23+Cypermethrin!L23+Cyfluthrin!L23</f>
        <v>3.9226983022072517</v>
      </c>
      <c r="G13" s="426">
        <f>Permethrin!M23+Cypermethrin!M23+Cyfluthrin!M23</f>
        <v>4.1399162339373339</v>
      </c>
      <c r="H13" s="325">
        <f>Permethrin!N23+Cypermethrin!N23+Cyfluthrin!N23</f>
        <v>7.1429838562886641</v>
      </c>
      <c r="I13" s="426">
        <f>Permethrin!O23+Cypermethrin!O23+Cyfluthrin!O23</f>
        <v>0.20741069264898471</v>
      </c>
      <c r="J13" s="324">
        <f>Permethrin!P23+Cypermethrin!P23+Cyfluthrin!P23</f>
        <v>0.68020353254202415</v>
      </c>
      <c r="K13" s="426">
        <f>Permethrin!Q23+Cypermethrin!Q23+Cyfluthrin!Q23</f>
        <v>1.4870412874012391</v>
      </c>
      <c r="L13" s="324">
        <f>Permethrin!R23+Cypermethrin!R23+Cyfluthrin!R23</f>
        <v>3.9226983022072512</v>
      </c>
      <c r="M13" s="426">
        <f>Permethrin!S23+Cypermethrin!S23+Cyfluthrin!S23</f>
        <v>2.7599441559582232</v>
      </c>
      <c r="N13" s="324">
        <f>Permethrin!T23+Cypermethrin!T23+Cyfluthrin!T23</f>
        <v>7.1429838562886641</v>
      </c>
      <c r="O13" s="228" t="s">
        <v>53</v>
      </c>
      <c r="P13" s="217">
        <v>0.311116038973477</v>
      </c>
      <c r="Q13" s="239">
        <v>0.3157189244217527</v>
      </c>
      <c r="R13" s="239">
        <v>0.284488012409298</v>
      </c>
      <c r="S13" s="239">
        <v>4.0046294124551336</v>
      </c>
      <c r="T13" s="177">
        <v>0.45465497722426695</v>
      </c>
      <c r="U13" s="234">
        <v>2.2305619311018585</v>
      </c>
      <c r="V13" s="217">
        <v>8.4523111257933046</v>
      </c>
      <c r="W13" s="217">
        <f t="shared" si="1"/>
        <v>2.2086933516585017</v>
      </c>
      <c r="X13" s="239">
        <f t="shared" si="4"/>
        <v>5.279458662237424</v>
      </c>
      <c r="Y13" s="179">
        <f t="shared" si="2"/>
        <v>2.7138103617211335</v>
      </c>
      <c r="Z13" s="177">
        <v>4.1399162339373339</v>
      </c>
      <c r="AA13" s="217">
        <v>16.588903327164864</v>
      </c>
      <c r="AB13" s="239">
        <v>4.1328986909077052</v>
      </c>
      <c r="AC13" s="217">
        <v>6.5542879120197135</v>
      </c>
      <c r="AD13" s="177">
        <v>4.9729657462179997</v>
      </c>
      <c r="AE13" s="178">
        <v>0.20741069264898471</v>
      </c>
      <c r="AF13" s="177">
        <v>0.21017751494914491</v>
      </c>
      <c r="AG13" s="177">
        <v>0.18965867493953209</v>
      </c>
      <c r="AH13" s="177">
        <v>2.6697529416367556</v>
      </c>
      <c r="AI13" s="217">
        <v>0.30310331814951136</v>
      </c>
      <c r="AJ13" s="177">
        <v>1.4870412874012391</v>
      </c>
      <c r="AK13" s="177">
        <v>5.6348740838622033</v>
      </c>
      <c r="AL13" s="177">
        <f t="shared" si="3"/>
        <v>1.472462234439001</v>
      </c>
      <c r="AM13" s="177">
        <f t="shared" si="0"/>
        <v>3.5196391081582821</v>
      </c>
      <c r="AN13" s="177">
        <f t="shared" si="0"/>
        <v>1.8092069078140895</v>
      </c>
      <c r="AO13" s="218">
        <v>2.7599441559582232</v>
      </c>
      <c r="AP13">
        <v>11.059268884776575</v>
      </c>
      <c r="AQ13">
        <v>2.7552657939384702</v>
      </c>
      <c r="AR13">
        <v>4.369525274679809</v>
      </c>
      <c r="AS13" s="102">
        <v>3.3153104974786678</v>
      </c>
    </row>
    <row r="14" spans="1:74" x14ac:dyDescent="0.35">
      <c r="B14" s="159" t="s">
        <v>54</v>
      </c>
      <c r="C14" s="428">
        <f>Permethrin!I24+Cypermethrin!I24+Cyfluthrin!I24</f>
        <v>0.11112436998516505</v>
      </c>
      <c r="D14" s="324">
        <f>Permethrin!J24+Cypermethrin!J24+Cyfluthrin!J24</f>
        <v>0.24291282418627713</v>
      </c>
      <c r="E14" s="426">
        <f>Permethrin!K24+Cypermethrin!K24+Cyfluthrin!K24</f>
        <v>1.4268976109910638</v>
      </c>
      <c r="F14" s="324">
        <f>Permethrin!L24+Cypermethrin!L24+Cyfluthrin!L24</f>
        <v>2.7145229433280473</v>
      </c>
      <c r="G14" s="426">
        <f>Permethrin!M24+Cypermethrin!M24+Cyfluthrin!M24</f>
        <v>2.7389724283435797</v>
      </c>
      <c r="H14" s="325">
        <f>Permethrin!N24+Cypermethrin!N24+Cyfluthrin!N24</f>
        <v>5.1779567956049624</v>
      </c>
      <c r="I14" s="426">
        <f>Permethrin!O24+Cypermethrin!O24+Cyfluthrin!O24</f>
        <v>7.4082913323443383E-2</v>
      </c>
      <c r="J14" s="324">
        <f>Permethrin!P24+Cypermethrin!P24+Cyfluthrin!P24</f>
        <v>0.24291282418627722</v>
      </c>
      <c r="K14" s="426">
        <f>Permethrin!Q24+Cypermethrin!Q24+Cyfluthrin!Q24</f>
        <v>0.95126507399404281</v>
      </c>
      <c r="L14" s="324">
        <f>Permethrin!R24+Cypermethrin!R24+Cyfluthrin!R24</f>
        <v>2.7145229433280469</v>
      </c>
      <c r="M14" s="426">
        <f>Permethrin!S24+Cypermethrin!S24+Cyfluthrin!S24</f>
        <v>1.8259816188957201</v>
      </c>
      <c r="N14" s="324">
        <f>Permethrin!T24+Cypermethrin!T24+Cyfluthrin!T24</f>
        <v>5.1779567956049632</v>
      </c>
      <c r="O14" s="228" t="s">
        <v>54</v>
      </c>
      <c r="P14" s="217">
        <v>0.11112436998516505</v>
      </c>
      <c r="Q14" s="239">
        <v>0.11691922911508233</v>
      </c>
      <c r="R14" s="239">
        <v>0.15699348392998691</v>
      </c>
      <c r="S14" s="239">
        <v>2.0052768728542576</v>
      </c>
      <c r="T14" s="177">
        <v>0</v>
      </c>
      <c r="U14" s="234">
        <v>1.4268976109910638</v>
      </c>
      <c r="V14" s="217">
        <v>4.1787845777560246</v>
      </c>
      <c r="W14" s="217">
        <f t="shared" si="1"/>
        <v>1.4002194775173731</v>
      </c>
      <c r="X14" s="239">
        <f t="shared" si="4"/>
        <v>2.8131392098528449</v>
      </c>
      <c r="Y14" s="179">
        <f t="shared" si="2"/>
        <v>0</v>
      </c>
      <c r="Z14" s="177">
        <v>2.7389724283435797</v>
      </c>
      <c r="AA14" s="217">
        <v>8.2406499263969692</v>
      </c>
      <c r="AB14" s="239">
        <v>2.6434454711047595</v>
      </c>
      <c r="AC14" s="217">
        <v>3.6210015468514318</v>
      </c>
      <c r="AD14" s="177">
        <v>0</v>
      </c>
      <c r="AE14" s="178">
        <v>7.4082913323443383E-2</v>
      </c>
      <c r="AF14" s="177">
        <v>7.7836022568903707E-2</v>
      </c>
      <c r="AG14" s="177">
        <v>0.10466232261999128</v>
      </c>
      <c r="AH14" s="177">
        <v>1.3368512485695054</v>
      </c>
      <c r="AI14" s="217">
        <v>0</v>
      </c>
      <c r="AJ14" s="177">
        <v>0.95126507399404281</v>
      </c>
      <c r="AK14" s="177">
        <v>2.7858563851706832</v>
      </c>
      <c r="AL14" s="177">
        <f t="shared" si="3"/>
        <v>0.93347965167824887</v>
      </c>
      <c r="AM14" s="177">
        <f t="shared" si="0"/>
        <v>1.8754261399018968</v>
      </c>
      <c r="AN14" s="177">
        <f t="shared" si="0"/>
        <v>0</v>
      </c>
      <c r="AO14" s="218">
        <v>1.8259816188957201</v>
      </c>
      <c r="AP14">
        <v>5.4937666175979807</v>
      </c>
      <c r="AQ14">
        <v>1.7622969807365065</v>
      </c>
      <c r="AR14">
        <v>2.4140010312342879</v>
      </c>
      <c r="AS14" s="102">
        <v>0</v>
      </c>
    </row>
    <row r="15" spans="1:74" x14ac:dyDescent="0.35">
      <c r="B15" s="159" t="s">
        <v>55</v>
      </c>
      <c r="C15" s="428">
        <f>Permethrin!I25+Cypermethrin!I25+Cyfluthrin!I25</f>
        <v>9.4863161640152419E-2</v>
      </c>
      <c r="D15" s="324">
        <f>Permethrin!J25+Cypermethrin!J25+Cyfluthrin!J25</f>
        <v>0.20733140043042386</v>
      </c>
      <c r="E15" s="426">
        <f>Permethrin!K25+Cypermethrin!K25+Cyfluthrin!K25</f>
        <v>1.1197165964553377</v>
      </c>
      <c r="F15" s="324">
        <f>Permethrin!L25+Cypermethrin!L25+Cyfluthrin!L25</f>
        <v>2.1385992831433729</v>
      </c>
      <c r="G15" s="426">
        <f>Permethrin!M25+Cypermethrin!M25+Cyfluthrin!M25</f>
        <v>2.1413628617542155</v>
      </c>
      <c r="H15" s="325">
        <f>Permethrin!N25+Cypermethrin!N25+Cyfluthrin!N25</f>
        <v>4.0627846154633467</v>
      </c>
      <c r="I15" s="426">
        <f>Permethrin!O25+Cypermethrin!O25+Cyfluthrin!O25</f>
        <v>6.3242107760101612E-2</v>
      </c>
      <c r="J15" s="324">
        <f>Permethrin!P25+Cypermethrin!P25+Cyfluthrin!P25</f>
        <v>0.20733140043042389</v>
      </c>
      <c r="K15" s="426">
        <f>Permethrin!Q25+Cypermethrin!Q25+Cyfluthrin!Q25</f>
        <v>0.74647773097022518</v>
      </c>
      <c r="L15" s="324">
        <f>Permethrin!R25+Cypermethrin!R25+Cyfluthrin!R25</f>
        <v>2.1385992831433729</v>
      </c>
      <c r="M15" s="426">
        <f>Permethrin!S25+Cypermethrin!S25+Cyfluthrin!S25</f>
        <v>1.4275752411694773</v>
      </c>
      <c r="N15" s="324">
        <f>Permethrin!T25+Cypermethrin!T25+Cyfluthrin!T25</f>
        <v>4.0627846154633476</v>
      </c>
      <c r="O15" s="228" t="s">
        <v>55</v>
      </c>
      <c r="P15" s="217">
        <v>9.4863161640152419E-2</v>
      </c>
      <c r="Q15" s="239">
        <v>9.5387184020439206E-2</v>
      </c>
      <c r="R15" s="239">
        <v>0.11405857440636386</v>
      </c>
      <c r="S15" s="239">
        <v>1.7132898024961027</v>
      </c>
      <c r="T15" s="177">
        <v>0</v>
      </c>
      <c r="U15" s="234">
        <v>1.1197165964553377</v>
      </c>
      <c r="V15" s="217">
        <v>3.4184766699291727</v>
      </c>
      <c r="W15" s="217">
        <f t="shared" si="1"/>
        <v>1.1478230757823251</v>
      </c>
      <c r="X15" s="239">
        <f t="shared" si="4"/>
        <v>2.3536960952468444</v>
      </c>
      <c r="Y15" s="179">
        <f t="shared" si="2"/>
        <v>0</v>
      </c>
      <c r="Z15" s="177">
        <v>2.1413628617542155</v>
      </c>
      <c r="AA15" s="217">
        <v>6.7415661558379085</v>
      </c>
      <c r="AB15" s="239">
        <v>2.1815875771582864</v>
      </c>
      <c r="AC15" s="217">
        <v>2.9941023879975859</v>
      </c>
      <c r="AD15" s="177">
        <v>0</v>
      </c>
      <c r="AE15" s="178">
        <v>6.3242107760101612E-2</v>
      </c>
      <c r="AF15" s="177">
        <v>6.3497582240168354E-2</v>
      </c>
      <c r="AG15" s="177">
        <v>7.603904960424257E-2</v>
      </c>
      <c r="AH15" s="177">
        <v>1.1421932016640681</v>
      </c>
      <c r="AI15" s="217">
        <v>0</v>
      </c>
      <c r="AJ15" s="177">
        <v>0.74647773097022518</v>
      </c>
      <c r="AK15" s="177">
        <v>2.2789844466194484</v>
      </c>
      <c r="AL15" s="177">
        <f t="shared" si="3"/>
        <v>0.76521538385488341</v>
      </c>
      <c r="AM15" s="177">
        <f t="shared" si="0"/>
        <v>1.5691307301645625</v>
      </c>
      <c r="AN15" s="177">
        <f t="shared" si="0"/>
        <v>0</v>
      </c>
      <c r="AO15" s="218">
        <v>1.4275752411694773</v>
      </c>
      <c r="AP15">
        <v>4.4943774372252729</v>
      </c>
      <c r="AQ15">
        <v>1.4543917181055244</v>
      </c>
      <c r="AR15">
        <v>1.9960682586650567</v>
      </c>
      <c r="AS15" s="102">
        <v>0</v>
      </c>
    </row>
    <row r="16" spans="1:74" x14ac:dyDescent="0.35">
      <c r="B16" s="159" t="s">
        <v>56</v>
      </c>
      <c r="C16" s="428">
        <f>Permethrin!I26+Cypermethrin!I26+Cyfluthrin!I26</f>
        <v>6.8086735921468688E-2</v>
      </c>
      <c r="D16" s="324">
        <f>Permethrin!J26+Cypermethrin!J26+Cyfluthrin!J26</f>
        <v>0.13829090109255587</v>
      </c>
      <c r="E16" s="426">
        <f>Permethrin!K26+Cypermethrin!K26+Cyfluthrin!K26</f>
        <v>1.1014322879101119</v>
      </c>
      <c r="F16" s="324">
        <f>Permethrin!L26+Cypermethrin!L26+Cyfluthrin!L26</f>
        <v>1.7121623333850724</v>
      </c>
      <c r="G16" s="426">
        <f>Permethrin!M26+Cypermethrin!M26+Cyfluthrin!M26</f>
        <v>2.1808595634900056</v>
      </c>
      <c r="H16" s="325">
        <f>Permethrin!N26+Cypermethrin!N26+Cyfluthrin!N26</f>
        <v>3.3367542497032878</v>
      </c>
      <c r="I16" s="426">
        <f>Permethrin!O26+Cypermethrin!O26+Cyfluthrin!O26</f>
        <v>4.539115728097913E-2</v>
      </c>
      <c r="J16" s="324">
        <f>Permethrin!P26+Cypermethrin!P26+Cyfluthrin!P26</f>
        <v>0.13829090109255587</v>
      </c>
      <c r="K16" s="426">
        <f>Permethrin!Q26+Cypermethrin!Q26+Cyfluthrin!Q26</f>
        <v>0.73428819194007455</v>
      </c>
      <c r="L16" s="324">
        <f>Permethrin!R26+Cypermethrin!R26+Cyfluthrin!R26</f>
        <v>1.7121623333850722</v>
      </c>
      <c r="M16" s="426">
        <f>Permethrin!S26+Cypermethrin!S26+Cyfluthrin!S26</f>
        <v>1.4539063756600039</v>
      </c>
      <c r="N16" s="324">
        <f>Permethrin!T26+Cypermethrin!T26+Cyfluthrin!T26</f>
        <v>3.3367542497032878</v>
      </c>
      <c r="O16" s="228" t="s">
        <v>56</v>
      </c>
      <c r="P16" s="217">
        <v>6.8086735921468688E-2</v>
      </c>
      <c r="Q16" s="239">
        <v>5.2127589532860924E-2</v>
      </c>
      <c r="R16" s="239">
        <v>6.0484503982465153E-2</v>
      </c>
      <c r="S16" s="239">
        <v>6.1303863993166174E-2</v>
      </c>
      <c r="T16" s="177">
        <v>9.3383089685516146E-2</v>
      </c>
      <c r="U16" s="234">
        <v>1.1014322879101119</v>
      </c>
      <c r="V16" s="217">
        <v>2.5655220989716772</v>
      </c>
      <c r="W16" s="217">
        <f t="shared" si="1"/>
        <v>0.87985823556738696</v>
      </c>
      <c r="X16" s="239">
        <f t="shared" si="4"/>
        <v>0.56209840185864668</v>
      </c>
      <c r="Y16" s="179">
        <f t="shared" si="2"/>
        <v>0.69895523461630027</v>
      </c>
      <c r="Z16" s="177">
        <v>2.1808595634900056</v>
      </c>
      <c r="AA16" s="217">
        <v>5.0789166084104966</v>
      </c>
      <c r="AB16" s="239">
        <v>1.6992319671523088</v>
      </c>
      <c r="AC16" s="217">
        <v>1.0628929397241271</v>
      </c>
      <c r="AD16" s="177">
        <v>1.3045273795470844</v>
      </c>
      <c r="AE16" s="178">
        <v>4.539115728097913E-2</v>
      </c>
      <c r="AF16" s="177">
        <v>3.4671271935080399E-2</v>
      </c>
      <c r="AG16" s="177">
        <v>4.0323002654976771E-2</v>
      </c>
      <c r="AH16" s="177">
        <v>4.0869242662110783E-2</v>
      </c>
      <c r="AI16" s="217">
        <v>6.2255393123677429E-2</v>
      </c>
      <c r="AJ16" s="177">
        <v>0.73428819194007455</v>
      </c>
      <c r="AK16" s="177">
        <v>1.7103480659811183</v>
      </c>
      <c r="AL16" s="177">
        <f t="shared" si="3"/>
        <v>0.5865721570449246</v>
      </c>
      <c r="AM16" s="177">
        <f t="shared" si="0"/>
        <v>0.37473226790576453</v>
      </c>
      <c r="AN16" s="177">
        <f t="shared" si="0"/>
        <v>0.46597015641086686</v>
      </c>
      <c r="AO16" s="218">
        <v>1.4539063756600039</v>
      </c>
      <c r="AP16">
        <v>3.3859444056069976</v>
      </c>
      <c r="AQ16">
        <v>1.1328213114348724</v>
      </c>
      <c r="AR16">
        <v>0.70859529314941827</v>
      </c>
      <c r="AS16" s="102">
        <v>0.86968491969805628</v>
      </c>
    </row>
    <row r="17" spans="2:45" x14ac:dyDescent="0.35">
      <c r="B17" s="159" t="s">
        <v>57</v>
      </c>
      <c r="C17" s="428">
        <f>Permethrin!I27+Cypermethrin!I27+Cyfluthrin!I27</f>
        <v>0.2691831048707703</v>
      </c>
      <c r="D17" s="324">
        <f>Permethrin!J27+Cypermethrin!J27+Cyfluthrin!J27</f>
        <v>0.59026503656186458</v>
      </c>
      <c r="E17" s="426">
        <f>Permethrin!K27+Cypermethrin!K27+Cyfluthrin!K27</f>
        <v>1.3817206094162766</v>
      </c>
      <c r="F17" s="324">
        <f>Permethrin!L27+Cypermethrin!L27+Cyfluthrin!L27</f>
        <v>2.5700642192254728</v>
      </c>
      <c r="G17" s="426">
        <f>Permethrin!M27+Cypermethrin!M27+Cyfluthrin!M27</f>
        <v>2.42896896535775</v>
      </c>
      <c r="H17" s="325">
        <f>Permethrin!N27+Cypermethrin!N27+Cyfluthrin!N27</f>
        <v>4.4569254052305309</v>
      </c>
      <c r="I17" s="426">
        <f>Permethrin!O27+Cypermethrin!O27+Cyfluthrin!O27</f>
        <v>0.17945540324718023</v>
      </c>
      <c r="J17" s="324">
        <f>Permethrin!P27+Cypermethrin!P27+Cyfluthrin!P27</f>
        <v>0.59026503656186446</v>
      </c>
      <c r="K17" s="426">
        <f>Permethrin!Q27+Cypermethrin!Q27+Cyfluthrin!Q27</f>
        <v>0.92114707294418463</v>
      </c>
      <c r="L17" s="324">
        <f>Permethrin!R27+Cypermethrin!R27+Cyfluthrin!R27</f>
        <v>2.5700642192254728</v>
      </c>
      <c r="M17" s="426">
        <f>Permethrin!S27+Cypermethrin!S27+Cyfluthrin!S27</f>
        <v>1.6193126435718335</v>
      </c>
      <c r="N17" s="324">
        <f>Permethrin!T27+Cypermethrin!T27+Cyfluthrin!T27</f>
        <v>4.4569254052305309</v>
      </c>
      <c r="O17" s="228" t="s">
        <v>57</v>
      </c>
      <c r="P17" s="217">
        <v>0.2691831048707703</v>
      </c>
      <c r="Q17" s="239">
        <v>0.18562640669466246</v>
      </c>
      <c r="R17" s="239">
        <v>0.1655183539116086</v>
      </c>
      <c r="S17" s="239">
        <v>3.9920049785533225</v>
      </c>
      <c r="T17" s="177">
        <v>0.23680252979180141</v>
      </c>
      <c r="U17" s="234">
        <v>1.3817206094162766</v>
      </c>
      <c r="V17" s="217">
        <v>4.2432653478000084</v>
      </c>
      <c r="W17" s="217">
        <f t="shared" si="1"/>
        <v>1.2500231189969273</v>
      </c>
      <c r="X17" s="239">
        <f t="shared" si="4"/>
        <v>4.7829310371358158</v>
      </c>
      <c r="Y17" s="179">
        <f t="shared" si="2"/>
        <v>1.4292663679872295</v>
      </c>
      <c r="Z17" s="177">
        <v>2.42896896535775</v>
      </c>
      <c r="AA17" s="217">
        <v>8.300904288905361</v>
      </c>
      <c r="AB17" s="239">
        <v>2.3345278840822461</v>
      </c>
      <c r="AC17" s="217">
        <v>5.5738570957183082</v>
      </c>
      <c r="AD17" s="177">
        <v>2.6217302061826575</v>
      </c>
      <c r="AE17" s="178">
        <v>0.17945540324718023</v>
      </c>
      <c r="AF17" s="177">
        <v>0.12363527607085148</v>
      </c>
      <c r="AG17" s="177">
        <v>0.11034556927440574</v>
      </c>
      <c r="AH17" s="177">
        <v>2.6613366523688811</v>
      </c>
      <c r="AI17" s="217">
        <v>0.15786835319453429</v>
      </c>
      <c r="AJ17" s="177">
        <v>0.92114707294418463</v>
      </c>
      <c r="AK17" s="177">
        <v>2.8288435652000059</v>
      </c>
      <c r="AL17" s="177">
        <f t="shared" si="3"/>
        <v>0.83334874599795172</v>
      </c>
      <c r="AM17" s="177">
        <f t="shared" si="0"/>
        <v>3.1886206914238771</v>
      </c>
      <c r="AN17" s="177">
        <f t="shared" si="0"/>
        <v>0.95284424532481982</v>
      </c>
      <c r="AO17" s="218">
        <v>1.6193126435718335</v>
      </c>
      <c r="AP17">
        <v>5.5339361926035737</v>
      </c>
      <c r="AQ17">
        <v>1.5563519227214977</v>
      </c>
      <c r="AR17">
        <v>3.715904730478873</v>
      </c>
      <c r="AS17" s="102">
        <v>1.7478201374551052</v>
      </c>
    </row>
    <row r="18" spans="2:45" x14ac:dyDescent="0.35">
      <c r="B18" s="159" t="s">
        <v>58</v>
      </c>
      <c r="C18" s="428">
        <f>Permethrin!I28+Cypermethrin!I28+Cyfluthrin!I28</f>
        <v>0.32634197284397837</v>
      </c>
      <c r="D18" s="324">
        <f>Permethrin!J28+Cypermethrin!J28+Cyfluthrin!J28</f>
        <v>0.71593791925081685</v>
      </c>
      <c r="E18" s="426">
        <f>Permethrin!K28+Cypermethrin!K28+Cyfluthrin!K28</f>
        <v>2.5397964110057596</v>
      </c>
      <c r="F18" s="324">
        <f>Permethrin!L28+Cypermethrin!L28+Cyfluthrin!L28</f>
        <v>4.4486856782028585</v>
      </c>
      <c r="G18" s="426">
        <f>Permethrin!M28+Cypermethrin!M28+Cyfluthrin!M28</f>
        <v>4.740642521880436</v>
      </c>
      <c r="H18" s="325">
        <f>Permethrin!N28+Cypermethrin!N28+Cyfluthrin!N28</f>
        <v>8.1535811356961574</v>
      </c>
      <c r="I18" s="426">
        <f>Permethrin!O28+Cypermethrin!O28+Cyfluthrin!O28</f>
        <v>0.2175613152293189</v>
      </c>
      <c r="J18" s="324">
        <f>Permethrin!P28+Cypermethrin!P28+Cyfluthrin!P28</f>
        <v>0.71593791925081685</v>
      </c>
      <c r="K18" s="426">
        <f>Permethrin!Q28+Cypermethrin!Q28+Cyfluthrin!Q28</f>
        <v>1.6931976073371733</v>
      </c>
      <c r="L18" s="324">
        <f>Permethrin!R28+Cypermethrin!R28+Cyfluthrin!R28</f>
        <v>4.4486856782028585</v>
      </c>
      <c r="M18" s="426">
        <f>Permethrin!S28+Cypermethrin!S28+Cyfluthrin!S28</f>
        <v>3.1604283479202908</v>
      </c>
      <c r="N18" s="324">
        <f>Permethrin!T28+Cypermethrin!T28+Cyfluthrin!T28</f>
        <v>8.1535811356961574</v>
      </c>
      <c r="O18" s="228" t="s">
        <v>58</v>
      </c>
      <c r="P18" s="217">
        <v>0.32634197284397837</v>
      </c>
      <c r="Q18" s="239">
        <v>0.32620547037144393</v>
      </c>
      <c r="R18" s="239">
        <v>0.323797447326923</v>
      </c>
      <c r="S18" s="239">
        <v>5.8503073662289324</v>
      </c>
      <c r="T18" s="177">
        <v>0</v>
      </c>
      <c r="U18" s="234">
        <v>2.5397964110057596</v>
      </c>
      <c r="V18" s="217">
        <v>9.7714568722763833</v>
      </c>
      <c r="W18" s="217">
        <f t="shared" si="1"/>
        <v>2.5079902476504774</v>
      </c>
      <c r="X18" s="239">
        <f t="shared" si="4"/>
        <v>7.3987119480680912</v>
      </c>
      <c r="Y18" s="179">
        <f t="shared" si="2"/>
        <v>0</v>
      </c>
      <c r="Z18" s="177">
        <v>4.740642521880436</v>
      </c>
      <c r="AA18" s="217">
        <v>19.216708274181322</v>
      </c>
      <c r="AB18" s="239">
        <v>4.6921830479740319</v>
      </c>
      <c r="AC18" s="217">
        <v>8.9471165299072499</v>
      </c>
      <c r="AD18" s="177">
        <v>0</v>
      </c>
      <c r="AE18" s="178">
        <v>0.2175613152293189</v>
      </c>
      <c r="AF18" s="177">
        <v>0.21721683473694078</v>
      </c>
      <c r="AG18" s="177">
        <v>0.21586496488461537</v>
      </c>
      <c r="AH18" s="177">
        <v>3.900204910819288</v>
      </c>
      <c r="AI18" s="217">
        <v>0</v>
      </c>
      <c r="AJ18" s="177">
        <v>1.6931976073371733</v>
      </c>
      <c r="AK18" s="177">
        <v>6.5143045815175906</v>
      </c>
      <c r="AL18" s="177">
        <f t="shared" si="3"/>
        <v>1.6719934984336517</v>
      </c>
      <c r="AM18" s="177">
        <f t="shared" si="0"/>
        <v>4.9324746320453929</v>
      </c>
      <c r="AN18" s="177">
        <f t="shared" si="0"/>
        <v>0</v>
      </c>
      <c r="AO18" s="218">
        <v>3.1604283479202908</v>
      </c>
      <c r="AP18">
        <v>12.811138849454217</v>
      </c>
      <c r="AQ18">
        <v>3.1281220319826883</v>
      </c>
      <c r="AR18">
        <v>5.9647443532714988</v>
      </c>
      <c r="AS18" s="102">
        <v>0</v>
      </c>
    </row>
    <row r="19" spans="2:45" x14ac:dyDescent="0.35">
      <c r="B19" s="159" t="s">
        <v>59</v>
      </c>
      <c r="C19" s="428">
        <f>Permethrin!I29+Cypermethrin!I29+Cyfluthrin!I29</f>
        <v>8.2676893190810327E-2</v>
      </c>
      <c r="D19" s="324">
        <f>Permethrin!J29+Cypermethrin!J29+Cyfluthrin!J29</f>
        <v>0.18086687381723665</v>
      </c>
      <c r="E19" s="426">
        <f>Permethrin!K29+Cypermethrin!K29+Cyfluthrin!K29</f>
        <v>0.95879131460837397</v>
      </c>
      <c r="F19" s="324">
        <f>Permethrin!L29+Cypermethrin!L29+Cyfluthrin!L29</f>
        <v>1.7677332622447752</v>
      </c>
      <c r="G19" s="426">
        <f>Permethrin!M29+Cypermethrin!M29+Cyfluthrin!M29</f>
        <v>1.8314481625007577</v>
      </c>
      <c r="H19" s="325">
        <f>Permethrin!N29+Cypermethrin!N29+Cyfluthrin!N29</f>
        <v>3.3469904938622066</v>
      </c>
      <c r="I19" s="426">
        <f>Permethrin!O29+Cypermethrin!O29+Cyfluthrin!O29</f>
        <v>5.5117928793873561E-2</v>
      </c>
      <c r="J19" s="324">
        <f>Permethrin!P29+Cypermethrin!P29+Cyfluthrin!P29</f>
        <v>0.18086687381723662</v>
      </c>
      <c r="K19" s="426">
        <f>Permethrin!Q29+Cypermethrin!Q29+Cyfluthrin!Q29</f>
        <v>0.63919420973891616</v>
      </c>
      <c r="L19" s="324">
        <f>Permethrin!R29+Cypermethrin!R29+Cyfluthrin!R29</f>
        <v>1.7677332622447757</v>
      </c>
      <c r="M19" s="426">
        <f>Permethrin!S29+Cypermethrin!S29+Cyfluthrin!S29</f>
        <v>1.2209654416671718</v>
      </c>
      <c r="N19" s="324">
        <f>Permethrin!T29+Cypermethrin!T29+Cyfluthrin!T29</f>
        <v>3.3469904938622062</v>
      </c>
      <c r="O19" s="228" t="s">
        <v>59</v>
      </c>
      <c r="P19" s="217">
        <v>8.2676893190810327E-2</v>
      </c>
      <c r="Q19" s="239">
        <v>0.11600470484583714</v>
      </c>
      <c r="R19" s="239">
        <v>9.6513995830860538E-2</v>
      </c>
      <c r="S19" s="239">
        <v>2.051827385424946</v>
      </c>
      <c r="T19" s="177">
        <v>0.23351897981232322</v>
      </c>
      <c r="U19" s="234">
        <v>0.95879131460837397</v>
      </c>
      <c r="V19" s="217">
        <v>2.7760113382358589</v>
      </c>
      <c r="W19" s="217">
        <f t="shared" si="1"/>
        <v>1.0298539390163817</v>
      </c>
      <c r="X19" s="239">
        <f t="shared" si="4"/>
        <v>2.6597457920586383</v>
      </c>
      <c r="Y19" s="179">
        <f t="shared" si="2"/>
        <v>2.8232323086859497</v>
      </c>
      <c r="Z19" s="177">
        <v>1.8314481625007577</v>
      </c>
      <c r="AA19" s="217">
        <v>5.4360179716258834</v>
      </c>
      <c r="AB19" s="239">
        <v>1.9631938822019026</v>
      </c>
      <c r="AC19" s="217">
        <v>3.26766419869233</v>
      </c>
      <c r="AD19" s="177">
        <v>5.4129456375595764</v>
      </c>
      <c r="AE19" s="178">
        <v>5.5117928793873561E-2</v>
      </c>
      <c r="AF19" s="177">
        <v>7.7184132769100064E-2</v>
      </c>
      <c r="AG19" s="177">
        <v>6.4342663887240373E-2</v>
      </c>
      <c r="AH19" s="177">
        <v>1.3678849236166304</v>
      </c>
      <c r="AI19" s="217">
        <v>0.15567931987488218</v>
      </c>
      <c r="AJ19" s="177">
        <v>0.63919420973891616</v>
      </c>
      <c r="AK19" s="177">
        <v>1.8506742254905726</v>
      </c>
      <c r="AL19" s="177">
        <f t="shared" si="3"/>
        <v>0.68656929267758782</v>
      </c>
      <c r="AM19" s="177">
        <f t="shared" si="0"/>
        <v>1.7731638613724252</v>
      </c>
      <c r="AN19" s="177">
        <f t="shared" si="0"/>
        <v>1.8821548724573001</v>
      </c>
      <c r="AO19" s="218">
        <v>1.2209654416671718</v>
      </c>
      <c r="AP19">
        <v>3.6240119810839224</v>
      </c>
      <c r="AQ19">
        <v>1.3087959214679352</v>
      </c>
      <c r="AR19">
        <v>2.17844279912822</v>
      </c>
      <c r="AS19" s="102">
        <v>3.6086304250397179</v>
      </c>
    </row>
    <row r="20" spans="2:45" x14ac:dyDescent="0.35">
      <c r="B20" s="159" t="s">
        <v>60</v>
      </c>
      <c r="C20" s="428">
        <f>Permethrin!I30+Cypermethrin!I30+Cyfluthrin!I30</f>
        <v>0.2168633278504275</v>
      </c>
      <c r="D20" s="324">
        <f>Permethrin!J30+Cypermethrin!J30+Cyfluthrin!J30</f>
        <v>0.47667014416925496</v>
      </c>
      <c r="E20" s="426">
        <f>Permethrin!K30+Cypermethrin!K30+Cyfluthrin!K30</f>
        <v>2.0387693173236388</v>
      </c>
      <c r="F20" s="324">
        <f>Permethrin!L30+Cypermethrin!L30+Cyfluthrin!L30</f>
        <v>3.6402971864515865</v>
      </c>
      <c r="G20" s="426">
        <f>Permethrin!M30+Cypermethrin!M30+Cyfluthrin!M30</f>
        <v>3.8519219538793874</v>
      </c>
      <c r="H20" s="325">
        <f>Permethrin!N30+Cypermethrin!N30+Cyfluthrin!N30</f>
        <v>6.7845814300841338</v>
      </c>
      <c r="I20" s="426">
        <f>Permethrin!O30+Cypermethrin!O30+Cyfluthrin!O30</f>
        <v>0.14457555190028504</v>
      </c>
      <c r="J20" s="324">
        <f>Permethrin!P30+Cypermethrin!P30+Cyfluthrin!P30</f>
        <v>0.47667014416925502</v>
      </c>
      <c r="K20" s="426">
        <f>Permethrin!Q30+Cypermethrin!Q30+Cyfluthrin!Q30</f>
        <v>1.359179544882426</v>
      </c>
      <c r="L20" s="324">
        <f>Permethrin!R30+Cypermethrin!R30+Cyfluthrin!R30</f>
        <v>3.640297186451587</v>
      </c>
      <c r="M20" s="426">
        <f>Permethrin!S30+Cypermethrin!S30+Cyfluthrin!S30</f>
        <v>2.5679479692529252</v>
      </c>
      <c r="N20" s="324">
        <f>Permethrin!T30+Cypermethrin!T30+Cyfluthrin!T30</f>
        <v>6.7845814300841338</v>
      </c>
      <c r="O20" s="228" t="s">
        <v>60</v>
      </c>
      <c r="P20" s="217">
        <v>0.2168633278504275</v>
      </c>
      <c r="Q20" s="239">
        <v>0.25937373636149913</v>
      </c>
      <c r="R20" s="239">
        <v>0.21495130223900291</v>
      </c>
      <c r="S20" s="239">
        <v>7.7887761418252186</v>
      </c>
      <c r="T20" s="177">
        <v>0.43558870668056715</v>
      </c>
      <c r="U20" s="234">
        <v>2.0387693173236388</v>
      </c>
      <c r="V20" s="217">
        <v>7.635759661986163</v>
      </c>
      <c r="W20" s="217">
        <f t="shared" si="1"/>
        <v>2.1155047096942741</v>
      </c>
      <c r="X20" s="239">
        <f t="shared" si="4"/>
        <v>9.1800655979655694</v>
      </c>
      <c r="Y20" s="179">
        <f t="shared" si="2"/>
        <v>2.599117348202844</v>
      </c>
      <c r="Z20" s="177">
        <v>3.8519219538793874</v>
      </c>
      <c r="AA20" s="217">
        <v>15.012145587610828</v>
      </c>
      <c r="AB20" s="239">
        <v>4.0160581171495453</v>
      </c>
      <c r="AC20" s="217">
        <v>10.57135505410592</v>
      </c>
      <c r="AD20" s="177">
        <v>4.7626459897251205</v>
      </c>
      <c r="AE20" s="178">
        <v>0.14457555190028504</v>
      </c>
      <c r="AF20" s="177">
        <v>0.17264327606449431</v>
      </c>
      <c r="AG20" s="177">
        <v>0.14330086815933532</v>
      </c>
      <c r="AH20" s="177">
        <v>5.1925174278834794</v>
      </c>
      <c r="AI20" s="217">
        <v>0.29039247112037814</v>
      </c>
      <c r="AJ20" s="177">
        <v>1.359179544882426</v>
      </c>
      <c r="AK20" s="177">
        <v>5.0905064413241083</v>
      </c>
      <c r="AL20" s="177">
        <f t="shared" si="3"/>
        <v>1.4103364731295163</v>
      </c>
      <c r="AM20" s="177">
        <f t="shared" si="0"/>
        <v>6.1200437319770451</v>
      </c>
      <c r="AN20" s="177">
        <f t="shared" si="0"/>
        <v>1.7327448988018959</v>
      </c>
      <c r="AO20" s="218">
        <v>2.5679479692529252</v>
      </c>
      <c r="AP20">
        <v>10.00809705840722</v>
      </c>
      <c r="AQ20">
        <v>2.677372078099697</v>
      </c>
      <c r="AR20">
        <v>7.0475700360706117</v>
      </c>
      <c r="AS20" s="102">
        <v>3.1750973264834137</v>
      </c>
    </row>
    <row r="21" spans="2:45" x14ac:dyDescent="0.35">
      <c r="B21" s="159" t="s">
        <v>61</v>
      </c>
      <c r="C21" s="428">
        <f>Permethrin!I31+Cypermethrin!I31+Cyfluthrin!I31</f>
        <v>0.52827136717257195</v>
      </c>
      <c r="D21" s="324">
        <f>Permethrin!J31+Cypermethrin!J31+Cyfluthrin!J31</f>
        <v>1.1538294909189222</v>
      </c>
      <c r="E21" s="426">
        <f>Permethrin!K31+Cypermethrin!K31+Cyfluthrin!K31</f>
        <v>3.5553782672629302</v>
      </c>
      <c r="F21" s="324">
        <f>Permethrin!L31+Cypermethrin!L31+Cyfluthrin!L31</f>
        <v>6.2597894827483422</v>
      </c>
      <c r="G21" s="426">
        <f>Permethrin!M31+Cypermethrin!M31+Cyfluthrin!M31</f>
        <v>6.5642868521620716</v>
      </c>
      <c r="H21" s="325">
        <f>Permethrin!N31+Cypermethrin!N31+Cyfluthrin!N31</f>
        <v>11.326234030347745</v>
      </c>
      <c r="I21" s="426">
        <f>Permethrin!O31+Cypermethrin!O31+Cyfluthrin!O31</f>
        <v>0.35218091144838137</v>
      </c>
      <c r="J21" s="324">
        <f>Permethrin!P31+Cypermethrin!P31+Cyfluthrin!P31</f>
        <v>1.1538294909189222</v>
      </c>
      <c r="K21" s="426">
        <f>Permethrin!Q31+Cypermethrin!Q31+Cyfluthrin!Q31</f>
        <v>2.3702521781752868</v>
      </c>
      <c r="L21" s="324">
        <f>Permethrin!R31+Cypermethrin!R31+Cyfluthrin!R31</f>
        <v>6.2597894827483422</v>
      </c>
      <c r="M21" s="426">
        <f>Permethrin!S31+Cypermethrin!S31+Cyfluthrin!S31</f>
        <v>4.3761912347747147</v>
      </c>
      <c r="N21" s="324">
        <f>Permethrin!T31+Cypermethrin!T31+Cyfluthrin!T31</f>
        <v>11.326234030347742</v>
      </c>
      <c r="O21" s="228" t="s">
        <v>61</v>
      </c>
      <c r="P21" s="217">
        <v>0.52827136717257195</v>
      </c>
      <c r="Q21" s="239">
        <v>0.51913815643289607</v>
      </c>
      <c r="R21" s="239">
        <v>0.65914668877073257</v>
      </c>
      <c r="S21" s="239">
        <v>0.46407935570836606</v>
      </c>
      <c r="T21" s="177">
        <v>0</v>
      </c>
      <c r="U21" s="234">
        <v>3.5553782672629302</v>
      </c>
      <c r="V21" s="217">
        <v>11.843320467836051</v>
      </c>
      <c r="W21" s="217">
        <f t="shared" si="1"/>
        <v>4.3027185772495651</v>
      </c>
      <c r="X21" s="239">
        <f t="shared" si="4"/>
        <v>2.5580057550693485</v>
      </c>
      <c r="Y21" s="179">
        <f t="shared" si="2"/>
        <v>0</v>
      </c>
      <c r="Z21" s="177">
        <v>6.5642868521620716</v>
      </c>
      <c r="AA21" s="217">
        <v>23.167502779239211</v>
      </c>
      <c r="AB21" s="239">
        <v>7.9462904657283975</v>
      </c>
      <c r="AC21" s="217">
        <v>4.6519321544303311</v>
      </c>
      <c r="AD21" s="177">
        <v>0</v>
      </c>
      <c r="AE21" s="178">
        <v>0.35218091144838137</v>
      </c>
      <c r="AF21" s="177">
        <v>0.34583615907936377</v>
      </c>
      <c r="AG21" s="177">
        <v>0.4394311258471551</v>
      </c>
      <c r="AH21" s="177">
        <v>0.30938623713891072</v>
      </c>
      <c r="AI21" s="217">
        <v>0</v>
      </c>
      <c r="AJ21" s="177">
        <v>2.3702521781752868</v>
      </c>
      <c r="AK21" s="177">
        <v>7.895546978557368</v>
      </c>
      <c r="AL21" s="177">
        <f t="shared" si="3"/>
        <v>2.8684790514997101</v>
      </c>
      <c r="AM21" s="177">
        <f t="shared" si="0"/>
        <v>1.7053371700462325</v>
      </c>
      <c r="AN21" s="177">
        <f t="shared" si="0"/>
        <v>0</v>
      </c>
      <c r="AO21" s="218">
        <v>4.3761912347747147</v>
      </c>
      <c r="AP21">
        <v>15.445001852826142</v>
      </c>
      <c r="AQ21">
        <v>5.2975269771522653</v>
      </c>
      <c r="AR21">
        <v>3.1012881029535544</v>
      </c>
      <c r="AS21" s="102">
        <v>0</v>
      </c>
    </row>
    <row r="22" spans="2:45" x14ac:dyDescent="0.35">
      <c r="B22" s="159" t="s">
        <v>62</v>
      </c>
      <c r="C22" s="428">
        <f>Permethrin!I32+Cypermethrin!I32+Cyfluthrin!I32</f>
        <v>0.53316118887129216</v>
      </c>
      <c r="D22" s="324">
        <f>Permethrin!J32+Cypermethrin!J32+Cyfluthrin!J32</f>
        <v>1.1695314116853932</v>
      </c>
      <c r="E22" s="426">
        <f>Permethrin!K32+Cypermethrin!K32+Cyfluthrin!K32</f>
        <v>2.7162884953935285</v>
      </c>
      <c r="F22" s="324">
        <f>Permethrin!L32+Cypermethrin!L32+Cyfluthrin!L32</f>
        <v>4.980234447876386</v>
      </c>
      <c r="G22" s="426">
        <f>Permethrin!M32+Cypermethrin!M32+Cyfluthrin!M32</f>
        <v>4.8772879726467284</v>
      </c>
      <c r="H22" s="325">
        <f>Permethrin!N32+Cypermethrin!N32+Cyfluthrin!N32</f>
        <v>8.742923852665518</v>
      </c>
      <c r="I22" s="426">
        <f>Permethrin!O32+Cypermethrin!O32+Cyfluthrin!O32</f>
        <v>0.35544079258086153</v>
      </c>
      <c r="J22" s="324">
        <f>Permethrin!P32+Cypermethrin!P32+Cyfluthrin!P32</f>
        <v>1.1695314116853934</v>
      </c>
      <c r="K22" s="426">
        <f>Permethrin!Q32+Cypermethrin!Q32+Cyfluthrin!Q32</f>
        <v>1.8108589969290194</v>
      </c>
      <c r="L22" s="324">
        <f>Permethrin!R32+Cypermethrin!R32+Cyfluthrin!R32</f>
        <v>4.980234447876386</v>
      </c>
      <c r="M22" s="426">
        <f>Permethrin!S32+Cypermethrin!S32+Cyfluthrin!S32</f>
        <v>3.2515253150978198</v>
      </c>
      <c r="N22" s="324">
        <f>Permethrin!T32+Cypermethrin!T32+Cyfluthrin!T32</f>
        <v>8.742923852665518</v>
      </c>
      <c r="O22" s="228" t="s">
        <v>62</v>
      </c>
      <c r="P22" s="217">
        <v>0.53316118887129216</v>
      </c>
      <c r="Q22" s="239">
        <v>0.35541581236342618</v>
      </c>
      <c r="R22" s="239">
        <v>0.36960487033096007</v>
      </c>
      <c r="S22" s="239">
        <v>0.42992050308600832</v>
      </c>
      <c r="T22" s="177">
        <v>0</v>
      </c>
      <c r="U22" s="234">
        <v>2.7162884953935285</v>
      </c>
      <c r="V22" s="217">
        <v>8.1717565674333841</v>
      </c>
      <c r="W22" s="217">
        <f t="shared" si="1"/>
        <v>2.4593608715532502</v>
      </c>
      <c r="X22" s="239">
        <f t="shared" si="4"/>
        <v>1.7880537767187508</v>
      </c>
      <c r="Y22" s="179">
        <f t="shared" si="2"/>
        <v>0</v>
      </c>
      <c r="Z22" s="177">
        <v>4.8772879726467284</v>
      </c>
      <c r="AA22" s="217">
        <v>15.988097322503352</v>
      </c>
      <c r="AB22" s="239">
        <v>4.5491168727755404</v>
      </c>
      <c r="AC22" s="217">
        <v>3.146187050351493</v>
      </c>
      <c r="AD22" s="177">
        <v>0</v>
      </c>
      <c r="AE22" s="178">
        <v>0.35544079258086153</v>
      </c>
      <c r="AF22" s="177">
        <v>0.23671461962155527</v>
      </c>
      <c r="AG22" s="177">
        <v>0.24640324688730672</v>
      </c>
      <c r="AH22" s="177">
        <v>0.28661366872400562</v>
      </c>
      <c r="AI22" s="217">
        <v>0</v>
      </c>
      <c r="AJ22" s="177">
        <v>1.8108589969290194</v>
      </c>
      <c r="AK22" s="177">
        <v>5.4478377116222569</v>
      </c>
      <c r="AL22" s="177">
        <f t="shared" si="3"/>
        <v>1.6395739143688335</v>
      </c>
      <c r="AM22" s="177">
        <f t="shared" si="0"/>
        <v>1.192035851145834</v>
      </c>
      <c r="AN22" s="177">
        <f t="shared" si="0"/>
        <v>0</v>
      </c>
      <c r="AO22" s="218">
        <v>3.2515253150978198</v>
      </c>
      <c r="AP22">
        <v>10.658731548335568</v>
      </c>
      <c r="AQ22">
        <v>3.0327445818503604</v>
      </c>
      <c r="AR22">
        <v>2.0974580335676625</v>
      </c>
      <c r="AS22" s="102">
        <v>0</v>
      </c>
    </row>
    <row r="23" spans="2:45" x14ac:dyDescent="0.35">
      <c r="B23" s="159" t="s">
        <v>63</v>
      </c>
      <c r="C23" s="428">
        <f>Permethrin!I33+Cypermethrin!I33+Cyfluthrin!I33</f>
        <v>0.59528573523479078</v>
      </c>
      <c r="D23" s="324">
        <f>Permethrin!J33+Cypermethrin!J33+Cyfluthrin!J33</f>
        <v>1.3073573287023368</v>
      </c>
      <c r="E23" s="426">
        <f>Permethrin!K33+Cypermethrin!K33+Cyfluthrin!K33</f>
        <v>2.7670754842298089</v>
      </c>
      <c r="F23" s="324">
        <f>Permethrin!L33+Cypermethrin!L33+Cyfluthrin!L33</f>
        <v>5.1720102019065415</v>
      </c>
      <c r="G23" s="426">
        <f>Permethrin!M33+Cypermethrin!M33+Cyfluthrin!M33</f>
        <v>4.9167191973712256</v>
      </c>
      <c r="H23" s="325">
        <f>Permethrin!N33+Cypermethrin!N33+Cyfluthrin!N33</f>
        <v>8.9886647952801155</v>
      </c>
      <c r="I23" s="426">
        <f>Permethrin!O33+Cypermethrin!O33+Cyfluthrin!O33</f>
        <v>0.39685715682319395</v>
      </c>
      <c r="J23" s="324">
        <f>Permethrin!P33+Cypermethrin!P33+Cyfluthrin!P33</f>
        <v>1.3073573287023368</v>
      </c>
      <c r="K23" s="426">
        <f>Permethrin!Q33+Cypermethrin!Q33+Cyfluthrin!Q33</f>
        <v>1.8447169894865392</v>
      </c>
      <c r="L23" s="324">
        <f>Permethrin!R33+Cypermethrin!R33+Cyfluthrin!R33</f>
        <v>5.1720102019065406</v>
      </c>
      <c r="M23" s="426">
        <f>Permethrin!S33+Cypermethrin!S33+Cyfluthrin!S33</f>
        <v>3.2778127982474854</v>
      </c>
      <c r="N23" s="324">
        <f>Permethrin!T33+Cypermethrin!T33+Cyfluthrin!T33</f>
        <v>8.9886647952801173</v>
      </c>
      <c r="O23" s="228" t="s">
        <v>63</v>
      </c>
      <c r="P23" s="217">
        <v>0.59528573523479078</v>
      </c>
      <c r="Q23" s="239">
        <v>0.36051510660649688</v>
      </c>
      <c r="R23" s="239">
        <v>0.38573377811983556</v>
      </c>
      <c r="S23" s="239">
        <v>0.48834665014400352</v>
      </c>
      <c r="T23" s="177">
        <v>0</v>
      </c>
      <c r="U23" s="234">
        <v>2.7670754842298089</v>
      </c>
      <c r="V23" s="217">
        <v>8.3232251784504871</v>
      </c>
      <c r="W23" s="217">
        <f t="shared" si="1"/>
        <v>2.5259640579795954</v>
      </c>
      <c r="X23" s="239">
        <f t="shared" si="4"/>
        <v>1.8690038837662384</v>
      </c>
      <c r="Y23" s="179">
        <f t="shared" si="2"/>
        <v>0</v>
      </c>
      <c r="Z23" s="177">
        <v>4.9167191973712256</v>
      </c>
      <c r="AA23" s="217">
        <v>16.285935250294482</v>
      </c>
      <c r="AB23" s="239">
        <v>4.6661943378393556</v>
      </c>
      <c r="AC23" s="217">
        <v>3.2496611173884733</v>
      </c>
      <c r="AD23" s="177">
        <v>0</v>
      </c>
      <c r="AE23" s="178">
        <v>0.39685715682319395</v>
      </c>
      <c r="AF23" s="177">
        <v>0.24013773322308377</v>
      </c>
      <c r="AG23" s="177">
        <v>0.25715585207989039</v>
      </c>
      <c r="AH23" s="177">
        <v>0.32556443342933572</v>
      </c>
      <c r="AI23" s="217">
        <v>0</v>
      </c>
      <c r="AJ23" s="177">
        <v>1.8447169894865392</v>
      </c>
      <c r="AK23" s="177">
        <v>5.548816785633659</v>
      </c>
      <c r="AL23" s="177">
        <f t="shared" si="3"/>
        <v>1.683976038653064</v>
      </c>
      <c r="AM23" s="177">
        <f t="shared" si="3"/>
        <v>1.2460025891774924</v>
      </c>
      <c r="AN23" s="177">
        <f t="shared" si="3"/>
        <v>0</v>
      </c>
      <c r="AO23" s="218">
        <v>3.2778127982474854</v>
      </c>
      <c r="AP23">
        <v>10.857290166862988</v>
      </c>
      <c r="AQ23">
        <v>3.1107962252262378</v>
      </c>
      <c r="AR23">
        <v>2.1664407449256493</v>
      </c>
      <c r="AS23" s="102">
        <v>0</v>
      </c>
    </row>
    <row r="24" spans="2:45" x14ac:dyDescent="0.35">
      <c r="B24" s="159" t="s">
        <v>64</v>
      </c>
      <c r="C24" s="428">
        <f>Permethrin!I34+Cypermethrin!I34+Cyfluthrin!I34</f>
        <v>0.45255160465030603</v>
      </c>
      <c r="D24" s="324">
        <f>Permethrin!J34+Cypermethrin!J34+Cyfluthrin!J34</f>
        <v>0.9862348413574068</v>
      </c>
      <c r="E24" s="426">
        <f>Permethrin!K34+Cypermethrin!K34+Cyfluthrin!K34</f>
        <v>2.7425621961340143</v>
      </c>
      <c r="F24" s="324">
        <f>Permethrin!L34+Cypermethrin!L34+Cyfluthrin!L34</f>
        <v>4.873062296131268</v>
      </c>
      <c r="G24" s="426">
        <f>Permethrin!M34+Cypermethrin!M34+Cyfluthrin!M34</f>
        <v>5.0147490134198849</v>
      </c>
      <c r="H24" s="325">
        <f>Permethrin!N34+Cypermethrin!N34+Cyfluthrin!N34</f>
        <v>8.7221920192267248</v>
      </c>
      <c r="I24" s="426">
        <f>Permethrin!O34+Cypermethrin!O34+Cyfluthrin!O34</f>
        <v>0.30170106976687072</v>
      </c>
      <c r="J24" s="324">
        <f>Permethrin!P34+Cypermethrin!P34+Cyfluthrin!P34</f>
        <v>0.9862348413574068</v>
      </c>
      <c r="K24" s="426">
        <f>Permethrin!Q34+Cypermethrin!Q34+Cyfluthrin!Q34</f>
        <v>1.8283747974226765</v>
      </c>
      <c r="L24" s="324">
        <f>Permethrin!R34+Cypermethrin!R34+Cyfluthrin!R34</f>
        <v>4.873062296131268</v>
      </c>
      <c r="M24" s="426">
        <f>Permethrin!S34+Cypermethrin!S34+Cyfluthrin!S34</f>
        <v>3.3431660089465902</v>
      </c>
      <c r="N24" s="324">
        <f>Permethrin!T34+Cypermethrin!T34+Cyfluthrin!T34</f>
        <v>8.7221920192267266</v>
      </c>
      <c r="O24" s="228" t="s">
        <v>64</v>
      </c>
      <c r="P24" s="217">
        <v>0.45255160465030603</v>
      </c>
      <c r="Q24" s="239">
        <v>0.35240585905517136</v>
      </c>
      <c r="R24" s="239">
        <v>0.41368821361734476</v>
      </c>
      <c r="S24" s="239">
        <v>0.42861309486010829</v>
      </c>
      <c r="T24" s="177">
        <v>0</v>
      </c>
      <c r="U24" s="234">
        <v>2.7425621961340143</v>
      </c>
      <c r="V24" s="217">
        <v>7.7582494751970827</v>
      </c>
      <c r="W24" s="217">
        <f t="shared" si="1"/>
        <v>2.8402698945395795</v>
      </c>
      <c r="X24" s="239">
        <f t="shared" si="4"/>
        <v>1.8920826002518016</v>
      </c>
      <c r="Y24" s="179">
        <f t="shared" si="2"/>
        <v>0</v>
      </c>
      <c r="Z24" s="177">
        <v>5.0147490134198849</v>
      </c>
      <c r="AA24" s="217">
        <v>15.164093091338998</v>
      </c>
      <c r="AB24" s="239">
        <v>5.2668515754618142</v>
      </c>
      <c r="AC24" s="217">
        <v>3.3555521056434952</v>
      </c>
      <c r="AD24" s="177">
        <v>0</v>
      </c>
      <c r="AE24" s="178">
        <v>0.30170106976687072</v>
      </c>
      <c r="AF24" s="177">
        <v>0.23470054407381988</v>
      </c>
      <c r="AG24" s="177">
        <v>0.27579214241156313</v>
      </c>
      <c r="AH24" s="177">
        <v>0.28574206324007223</v>
      </c>
      <c r="AI24" s="217">
        <v>0</v>
      </c>
      <c r="AJ24" s="177">
        <v>1.8283747974226765</v>
      </c>
      <c r="AK24" s="177">
        <v>5.1721663167980543</v>
      </c>
      <c r="AL24" s="177">
        <f t="shared" si="3"/>
        <v>1.8935132630263862</v>
      </c>
      <c r="AM24" s="177">
        <f t="shared" si="3"/>
        <v>1.2613884001678679</v>
      </c>
      <c r="AN24" s="177">
        <f t="shared" si="3"/>
        <v>0</v>
      </c>
      <c r="AO24" s="218">
        <v>3.3431660089465902</v>
      </c>
      <c r="AP24">
        <v>10.109395394226002</v>
      </c>
      <c r="AQ24">
        <v>3.5112343836412094</v>
      </c>
      <c r="AR24">
        <v>2.2370347370956636</v>
      </c>
      <c r="AS24" s="102">
        <v>0</v>
      </c>
    </row>
    <row r="25" spans="2:45" x14ac:dyDescent="0.35">
      <c r="B25" s="159" t="s">
        <v>65</v>
      </c>
      <c r="C25" s="428">
        <f>Permethrin!I35+Cypermethrin!I35+Cyfluthrin!I35</f>
        <v>0.53954475192978113</v>
      </c>
      <c r="D25" s="324">
        <f>Permethrin!J35+Cypermethrin!J35+Cyfluthrin!J35</f>
        <v>1.1805262161001329</v>
      </c>
      <c r="E25" s="426">
        <f>Permethrin!K35+Cypermethrin!K35+Cyfluthrin!K35</f>
        <v>2.7749143053624503</v>
      </c>
      <c r="F25" s="324">
        <f>Permethrin!L35+Cypermethrin!L35+Cyfluthrin!L35</f>
        <v>5.0423001351090795</v>
      </c>
      <c r="G25" s="426">
        <f>Permethrin!M35+Cypermethrin!M35+Cyfluthrin!M35</f>
        <v>4.9882031481304567</v>
      </c>
      <c r="H25" s="325">
        <f>Permethrin!N35+Cypermethrin!N35+Cyfluthrin!N35</f>
        <v>8.8571202187929892</v>
      </c>
      <c r="I25" s="426">
        <f>Permethrin!O35+Cypermethrin!O35+Cyfluthrin!O35</f>
        <v>0.35969650128652075</v>
      </c>
      <c r="J25" s="324">
        <f>Permethrin!P35+Cypermethrin!P35+Cyfluthrin!P35</f>
        <v>1.1805262161001329</v>
      </c>
      <c r="K25" s="426">
        <f>Permethrin!Q35+Cypermethrin!Q35+Cyfluthrin!Q35</f>
        <v>1.8499428702416341</v>
      </c>
      <c r="L25" s="324">
        <f>Permethrin!R35+Cypermethrin!R35+Cyfluthrin!R35</f>
        <v>5.0423001351090804</v>
      </c>
      <c r="M25" s="426">
        <f>Permethrin!S35+Cypermethrin!S35+Cyfluthrin!S35</f>
        <v>3.3254687654203048</v>
      </c>
      <c r="N25" s="324">
        <f>Permethrin!T35+Cypermethrin!T35+Cyfluthrin!T35</f>
        <v>8.8571202187929892</v>
      </c>
      <c r="O25" s="228" t="s">
        <v>65</v>
      </c>
      <c r="P25" s="217">
        <v>0.53954475192978113</v>
      </c>
      <c r="Q25" s="239">
        <v>0.34819626808027543</v>
      </c>
      <c r="R25" s="239">
        <v>0.32853092649370413</v>
      </c>
      <c r="S25" s="239">
        <v>0.45474918643655726</v>
      </c>
      <c r="T25" s="177">
        <v>0</v>
      </c>
      <c r="U25" s="234">
        <v>2.7749143053624503</v>
      </c>
      <c r="V25" s="217">
        <v>7.3389000118369605</v>
      </c>
      <c r="W25" s="217">
        <f t="shared" si="1"/>
        <v>2.3282956829041628</v>
      </c>
      <c r="X25" s="239">
        <f t="shared" si="4"/>
        <v>1.7742292586818942</v>
      </c>
      <c r="Y25" s="179">
        <f t="shared" si="2"/>
        <v>0</v>
      </c>
      <c r="Z25" s="177">
        <v>4.9882031481304567</v>
      </c>
      <c r="AA25" s="217">
        <v>14.32960375559365</v>
      </c>
      <c r="AB25" s="239">
        <v>4.3280604393146218</v>
      </c>
      <c r="AC25" s="217">
        <v>3.093709330927231</v>
      </c>
      <c r="AD25" s="177">
        <v>0</v>
      </c>
      <c r="AE25" s="178">
        <v>0.35969650128652075</v>
      </c>
      <c r="AF25" s="177">
        <v>0.23195527538909394</v>
      </c>
      <c r="AG25" s="177">
        <v>0.21902061766246939</v>
      </c>
      <c r="AH25" s="177">
        <v>0.30316612429103817</v>
      </c>
      <c r="AI25" s="217">
        <v>0</v>
      </c>
      <c r="AJ25" s="177">
        <v>1.8499428702416341</v>
      </c>
      <c r="AK25" s="177">
        <v>4.8926000078913079</v>
      </c>
      <c r="AL25" s="177">
        <f t="shared" si="3"/>
        <v>1.5521971219361088</v>
      </c>
      <c r="AM25" s="177">
        <f t="shared" si="3"/>
        <v>1.1828195057879296</v>
      </c>
      <c r="AN25" s="177">
        <f t="shared" si="3"/>
        <v>0</v>
      </c>
      <c r="AO25" s="218">
        <v>3.3254687654203048</v>
      </c>
      <c r="AP25">
        <v>9.5530691703957693</v>
      </c>
      <c r="AQ25">
        <v>2.8853736262097485</v>
      </c>
      <c r="AR25">
        <v>2.0624728872848208</v>
      </c>
      <c r="AS25" s="102">
        <v>0</v>
      </c>
    </row>
    <row r="26" spans="2:45" x14ac:dyDescent="0.35">
      <c r="B26" s="159" t="s">
        <v>66</v>
      </c>
      <c r="C26" s="428">
        <f>Permethrin!I36+Cypermethrin!I36+Cyfluthrin!I36</f>
        <v>0.56387124844763348</v>
      </c>
      <c r="D26" s="324">
        <f>Permethrin!J36+Cypermethrin!J36+Cyfluthrin!J36</f>
        <v>1.2392793683007586</v>
      </c>
      <c r="E26" s="426">
        <f>Permethrin!K36+Cypermethrin!K36+Cyfluthrin!K36</f>
        <v>2.7517258741917767</v>
      </c>
      <c r="F26" s="324">
        <f>Permethrin!L36+Cypermethrin!L36+Cyfluthrin!L36</f>
        <v>5.0958288299820236</v>
      </c>
      <c r="G26" s="426">
        <f>Permethrin!M36+Cypermethrin!M36+Cyfluthrin!M36</f>
        <v>4.9177077154908799</v>
      </c>
      <c r="H26" s="325">
        <f>Permethrin!N36+Cypermethrin!N36+Cyfluthrin!N36</f>
        <v>8.9048087291831362</v>
      </c>
      <c r="I26" s="426">
        <f>Permethrin!O36+Cypermethrin!O36+Cyfluthrin!O36</f>
        <v>0.37591416563175578</v>
      </c>
      <c r="J26" s="324">
        <f>Permethrin!P36+Cypermethrin!P36+Cyfluthrin!P36</f>
        <v>1.2392793683007586</v>
      </c>
      <c r="K26" s="426">
        <f>Permethrin!Q36+Cypermethrin!Q36+Cyfluthrin!Q36</f>
        <v>1.8344839161278514</v>
      </c>
      <c r="L26" s="324">
        <f>Permethrin!R36+Cypermethrin!R36+Cyfluthrin!R36</f>
        <v>5.0958288299820236</v>
      </c>
      <c r="M26" s="426">
        <f>Permethrin!S36+Cypermethrin!S36+Cyfluthrin!S36</f>
        <v>3.2784718103272539</v>
      </c>
      <c r="N26" s="324">
        <f>Permethrin!T36+Cypermethrin!T36+Cyfluthrin!T36</f>
        <v>8.9048087291831344</v>
      </c>
      <c r="O26" s="228" t="s">
        <v>66</v>
      </c>
      <c r="P26" s="217">
        <v>0.56387124844763348</v>
      </c>
      <c r="Q26" s="239">
        <v>0.36190134525708939</v>
      </c>
      <c r="R26" s="239">
        <v>0.41219115284082503</v>
      </c>
      <c r="S26" s="239">
        <v>0.47065172757250245</v>
      </c>
      <c r="T26" s="177">
        <v>0</v>
      </c>
      <c r="U26" s="234">
        <v>2.7517258741917767</v>
      </c>
      <c r="V26" s="217">
        <v>8.3885888048220778</v>
      </c>
      <c r="W26" s="217">
        <f t="shared" si="1"/>
        <v>2.664383577957421</v>
      </c>
      <c r="X26" s="239">
        <f t="shared" si="4"/>
        <v>1.8840147585529063</v>
      </c>
      <c r="Y26" s="179">
        <f t="shared" si="2"/>
        <v>0</v>
      </c>
      <c r="Z26" s="177">
        <v>4.9177077154908799</v>
      </c>
      <c r="AA26" s="217">
        <v>16.415276264387074</v>
      </c>
      <c r="AB26" s="239">
        <v>4.9165760030740167</v>
      </c>
      <c r="AC26" s="217">
        <v>3.2973777895333103</v>
      </c>
      <c r="AD26" s="177">
        <v>0</v>
      </c>
      <c r="AE26" s="178">
        <v>0.37591416563175578</v>
      </c>
      <c r="AF26" s="177">
        <v>0.24111536266036745</v>
      </c>
      <c r="AG26" s="177">
        <v>0.27479410189388348</v>
      </c>
      <c r="AH26" s="177">
        <v>0.31376781838166834</v>
      </c>
      <c r="AI26" s="217">
        <v>0</v>
      </c>
      <c r="AJ26" s="177">
        <v>1.8344839161278514</v>
      </c>
      <c r="AK26" s="177">
        <v>5.5923925365480534</v>
      </c>
      <c r="AL26" s="177">
        <f t="shared" si="3"/>
        <v>1.7762557186382806</v>
      </c>
      <c r="AM26" s="177">
        <f t="shared" si="3"/>
        <v>1.2560098390352707</v>
      </c>
      <c r="AN26" s="177">
        <f t="shared" si="3"/>
        <v>0</v>
      </c>
      <c r="AO26" s="218">
        <v>3.2784718103272539</v>
      </c>
      <c r="AP26">
        <v>10.943517509591384</v>
      </c>
      <c r="AQ26">
        <v>3.2777173353826776</v>
      </c>
      <c r="AR26">
        <v>2.1982518596888734</v>
      </c>
      <c r="AS26" s="102">
        <v>0</v>
      </c>
    </row>
    <row r="27" spans="2:45" x14ac:dyDescent="0.35">
      <c r="B27" s="159" t="s">
        <v>67</v>
      </c>
      <c r="C27" s="428">
        <f>Permethrin!I37+Cypermethrin!I37+Cyfluthrin!I37</f>
        <v>0.5194968598087899</v>
      </c>
      <c r="D27" s="324">
        <f>Permethrin!J37+Cypermethrin!J37+Cyfluthrin!J37</f>
        <v>1.1201718894331951</v>
      </c>
      <c r="E27" s="426">
        <f>Permethrin!K37+Cypermethrin!K37+Cyfluthrin!K37</f>
        <v>2.4064756083679746</v>
      </c>
      <c r="F27" s="324">
        <f>Permethrin!L37+Cypermethrin!L37+Cyfluthrin!L37</f>
        <v>4.6495820722877186</v>
      </c>
      <c r="G27" s="426">
        <f>Permethrin!M37+Cypermethrin!M37+Cyfluthrin!M37</f>
        <v>4.2758296941309073</v>
      </c>
      <c r="H27" s="325">
        <f>Permethrin!N37+Cypermethrin!N37+Cyfluthrin!N37</f>
        <v>8.1416887099635247</v>
      </c>
      <c r="I27" s="426">
        <f>Permethrin!O37+Cypermethrin!O37+Cyfluthrin!O37</f>
        <v>0.34633123987252667</v>
      </c>
      <c r="J27" s="324">
        <f>Permethrin!P37+Cypermethrin!P37+Cyfluthrin!P37</f>
        <v>1.1201718894331953</v>
      </c>
      <c r="K27" s="426">
        <f>Permethrin!Q37+Cypermethrin!Q37+Cyfluthrin!Q37</f>
        <v>1.6043170722453164</v>
      </c>
      <c r="L27" s="324">
        <f>Permethrin!R37+Cypermethrin!R37+Cyfluthrin!R37</f>
        <v>4.6495820722877186</v>
      </c>
      <c r="M27" s="426">
        <f>Permethrin!S37+Cypermethrin!S37+Cyfluthrin!S37</f>
        <v>2.8505531294206046</v>
      </c>
      <c r="N27" s="324">
        <f>Permethrin!T37+Cypermethrin!T37+Cyfluthrin!T37</f>
        <v>8.1416887099635247</v>
      </c>
      <c r="O27" s="228" t="s">
        <v>67</v>
      </c>
      <c r="P27" s="217">
        <v>0.5194968598087899</v>
      </c>
      <c r="Q27" s="239">
        <v>0.29051564415185077</v>
      </c>
      <c r="R27" s="239">
        <v>0.33499827692442258</v>
      </c>
      <c r="S27" s="239">
        <v>0.27611696087412113</v>
      </c>
      <c r="T27" s="177">
        <v>0.52252755295667497</v>
      </c>
      <c r="U27" s="234">
        <v>2.4064756083679746</v>
      </c>
      <c r="V27" s="217">
        <v>6.1982869009479185</v>
      </c>
      <c r="W27" s="217">
        <f t="shared" si="1"/>
        <v>2.3897808478156075</v>
      </c>
      <c r="X27" s="239">
        <f t="shared" si="4"/>
        <v>2.132119868676464</v>
      </c>
      <c r="Y27" s="179">
        <f t="shared" si="2"/>
        <v>2.7892561421452919</v>
      </c>
      <c r="Z27" s="177">
        <v>4.2758296941309073</v>
      </c>
      <c r="AA27" s="217">
        <v>12.106058157743993</v>
      </c>
      <c r="AB27" s="239">
        <v>4.4445634187067924</v>
      </c>
      <c r="AC27" s="217">
        <v>3.9881227764788072</v>
      </c>
      <c r="AD27" s="177">
        <v>5.0559847313339086</v>
      </c>
      <c r="AE27" s="178">
        <v>0.34633123987252667</v>
      </c>
      <c r="AF27" s="177">
        <v>0.19341277467961668</v>
      </c>
      <c r="AG27" s="177">
        <v>0.22333218461628174</v>
      </c>
      <c r="AH27" s="177">
        <v>0.1840779739160808</v>
      </c>
      <c r="AI27" s="217">
        <v>0.3483517019711167</v>
      </c>
      <c r="AJ27" s="177">
        <v>1.6043170722453164</v>
      </c>
      <c r="AK27" s="177">
        <v>4.1321912672986132</v>
      </c>
      <c r="AL27" s="177">
        <f t="shared" si="3"/>
        <v>1.5931872318770717</v>
      </c>
      <c r="AM27" s="177">
        <f t="shared" si="3"/>
        <v>1.4214132457843096</v>
      </c>
      <c r="AN27" s="177">
        <f t="shared" si="3"/>
        <v>1.8595040947635282</v>
      </c>
      <c r="AO27" s="218">
        <v>2.8505531294206046</v>
      </c>
      <c r="AP27">
        <v>8.0707054384959953</v>
      </c>
      <c r="AQ27">
        <v>2.9630422791378614</v>
      </c>
      <c r="AR27">
        <v>2.6587485176525383</v>
      </c>
      <c r="AS27" s="102">
        <v>3.3706564875559395</v>
      </c>
    </row>
    <row r="28" spans="2:45" x14ac:dyDescent="0.35">
      <c r="B28" s="159" t="s">
        <v>68</v>
      </c>
      <c r="C28" s="428">
        <f>Permethrin!I38+Cypermethrin!I38+Cyfluthrin!I38</f>
        <v>6.1943713678381154E-2</v>
      </c>
      <c r="D28" s="324">
        <f>Permethrin!J38+Cypermethrin!J38+Cyfluthrin!J38</f>
        <v>0.13624224085302603</v>
      </c>
      <c r="E28" s="426">
        <f>Permethrin!K38+Cypermethrin!K38+Cyfluthrin!K38</f>
        <v>0.45283014922665893</v>
      </c>
      <c r="F28" s="324">
        <f>Permethrin!L38+Cypermethrin!L38+Cyfluthrin!L38</f>
        <v>0.81785725863111502</v>
      </c>
      <c r="G28" s="426">
        <f>Permethrin!M38+Cypermethrin!M38+Cyfluthrin!M38</f>
        <v>0.84141371652289809</v>
      </c>
      <c r="H28" s="325">
        <f>Permethrin!N38+Cypermethrin!N38+Cyfluthrin!N38</f>
        <v>1.4943755307084416</v>
      </c>
      <c r="I28" s="426">
        <f>Permethrin!O38+Cypermethrin!O38+Cyfluthrin!O38</f>
        <v>4.1295809118920779E-2</v>
      </c>
      <c r="J28" s="324">
        <f>Permethrin!P38+Cypermethrin!P38+Cyfluthrin!P38</f>
        <v>0.13624224085302603</v>
      </c>
      <c r="K28" s="426">
        <f>Permethrin!Q38+Cypermethrin!Q38+Cyfluthrin!Q38</f>
        <v>0.30188676615110599</v>
      </c>
      <c r="L28" s="324">
        <f>Permethrin!R38+Cypermethrin!R38+Cyfluthrin!R38</f>
        <v>0.81785725863111514</v>
      </c>
      <c r="M28" s="426">
        <f>Permethrin!S38+Cypermethrin!S38+Cyfluthrin!S38</f>
        <v>0.56094247768193206</v>
      </c>
      <c r="N28" s="324">
        <f>Permethrin!T38+Cypermethrin!T38+Cyfluthrin!T38</f>
        <v>1.4943755307084419</v>
      </c>
      <c r="O28" s="228" t="s">
        <v>68</v>
      </c>
      <c r="P28" s="217">
        <v>6.1943713678381154E-2</v>
      </c>
      <c r="Q28" s="239">
        <v>6.6466445554191081E-2</v>
      </c>
      <c r="R28" s="239">
        <v>4.8456156039008602E-2</v>
      </c>
      <c r="S28" s="239">
        <v>0.96138000539519353</v>
      </c>
      <c r="T28" s="177">
        <v>0</v>
      </c>
      <c r="U28" s="234">
        <v>0.45283014922665893</v>
      </c>
      <c r="V28" s="217">
        <v>1.8099123520309073</v>
      </c>
      <c r="W28" s="217">
        <f t="shared" si="1"/>
        <v>0.58547459465722884</v>
      </c>
      <c r="X28" s="239">
        <f t="shared" si="4"/>
        <v>1.1885024857119006</v>
      </c>
      <c r="Y28" s="179">
        <f t="shared" si="2"/>
        <v>0</v>
      </c>
      <c r="Z28" s="177">
        <v>0.84141371652289809</v>
      </c>
      <c r="AA28" s="217">
        <v>3.5533582585076249</v>
      </c>
      <c r="AB28" s="239">
        <v>1.122493033275449</v>
      </c>
      <c r="AC28" s="217">
        <v>1.4156249660286075</v>
      </c>
      <c r="AD28" s="177">
        <v>0</v>
      </c>
      <c r="AE28" s="178">
        <v>4.1295809118920779E-2</v>
      </c>
      <c r="AF28" s="177">
        <v>4.4287716693467503E-2</v>
      </c>
      <c r="AG28" s="177">
        <v>3.2304104026005739E-2</v>
      </c>
      <c r="AH28" s="177">
        <v>0.64092000359679568</v>
      </c>
      <c r="AI28" s="217">
        <v>0</v>
      </c>
      <c r="AJ28" s="177">
        <v>0.30188676615110599</v>
      </c>
      <c r="AK28" s="177">
        <v>1.2066082346872717</v>
      </c>
      <c r="AL28" s="177">
        <f t="shared" si="3"/>
        <v>0.39031639643815258</v>
      </c>
      <c r="AM28" s="177">
        <f t="shared" si="3"/>
        <v>0.79233499047460021</v>
      </c>
      <c r="AN28" s="177">
        <f t="shared" si="3"/>
        <v>0</v>
      </c>
      <c r="AO28" s="218">
        <v>0.56094247768193206</v>
      </c>
      <c r="AP28">
        <v>2.3689055056717501</v>
      </c>
      <c r="AQ28">
        <v>0.74832868885029946</v>
      </c>
      <c r="AR28">
        <v>0.94374997735240485</v>
      </c>
      <c r="AS28" s="102">
        <v>0</v>
      </c>
    </row>
    <row r="29" spans="2:45" x14ac:dyDescent="0.35">
      <c r="B29" s="159" t="s">
        <v>69</v>
      </c>
      <c r="C29" s="428">
        <f>Permethrin!I39+Cypermethrin!I39+Cyfluthrin!I39</f>
        <v>0.25607234949360363</v>
      </c>
      <c r="D29" s="324">
        <f>Permethrin!J39+Cypermethrin!J39+Cyfluthrin!J39</f>
        <v>0.55881697983222967</v>
      </c>
      <c r="E29" s="426">
        <f>Permethrin!K39+Cypermethrin!K39+Cyfluthrin!K39</f>
        <v>1.5602544386112145</v>
      </c>
      <c r="F29" s="324">
        <f>Permethrin!L39+Cypermethrin!L39+Cyfluthrin!L39</f>
        <v>2.7526541840754377</v>
      </c>
      <c r="G29" s="426">
        <f>Permethrin!M39+Cypermethrin!M39+Cyfluthrin!M39</f>
        <v>2.8556584844276367</v>
      </c>
      <c r="H29" s="325">
        <f>Permethrin!N39+Cypermethrin!N39+Cyfluthrin!N39</f>
        <v>4.9271169503227492</v>
      </c>
      <c r="I29" s="426">
        <f>Permethrin!O39+Cypermethrin!O39+Cyfluthrin!O39</f>
        <v>0.17071489966240244</v>
      </c>
      <c r="J29" s="324">
        <f>Permethrin!P39+Cypermethrin!P39+Cyfluthrin!P39</f>
        <v>0.55881697983222967</v>
      </c>
      <c r="K29" s="426">
        <f>Permethrin!Q39+Cypermethrin!Q39+Cyfluthrin!Q39</f>
        <v>1.0401696257408097</v>
      </c>
      <c r="L29" s="324">
        <f>Permethrin!R39+Cypermethrin!R39+Cyfluthrin!R39</f>
        <v>2.7526541840754373</v>
      </c>
      <c r="M29" s="426">
        <f>Permethrin!S39+Cypermethrin!S39+Cyfluthrin!S39</f>
        <v>1.903772322951758</v>
      </c>
      <c r="N29" s="324">
        <f>Permethrin!T39+Cypermethrin!T39+Cyfluthrin!T39</f>
        <v>4.9271169503227492</v>
      </c>
      <c r="O29" s="228" t="s">
        <v>69</v>
      </c>
      <c r="P29" s="217">
        <v>0.25607234949360363</v>
      </c>
      <c r="Q29" s="239">
        <v>0.33823035352432868</v>
      </c>
      <c r="R29" s="239">
        <v>0.20340447342140508</v>
      </c>
      <c r="S29" s="239">
        <v>0.26555329840828579</v>
      </c>
      <c r="T29" s="177">
        <v>0.34976100629790691</v>
      </c>
      <c r="U29" s="234">
        <v>1.5602544386112145</v>
      </c>
      <c r="V29" s="217">
        <v>6.4726396303753235</v>
      </c>
      <c r="W29" s="217">
        <f t="shared" si="1"/>
        <v>1.7944086532943295</v>
      </c>
      <c r="X29" s="239">
        <f t="shared" si="4"/>
        <v>1.1543591869064438</v>
      </c>
      <c r="Y29" s="179">
        <f t="shared" si="2"/>
        <v>1.3581240332491209</v>
      </c>
      <c r="Z29" s="177">
        <v>2.8556584844276367</v>
      </c>
      <c r="AA29" s="217">
        <v>12.607048907226321</v>
      </c>
      <c r="AB29" s="239">
        <v>3.3854128331672539</v>
      </c>
      <c r="AC29" s="217">
        <v>2.0431650754046018</v>
      </c>
      <c r="AD29" s="177">
        <v>2.3664870602003347</v>
      </c>
      <c r="AE29" s="178">
        <v>0.17071489966240244</v>
      </c>
      <c r="AF29" s="177">
        <v>0.22521036435186803</v>
      </c>
      <c r="AG29" s="177">
        <v>0.13560298228093676</v>
      </c>
      <c r="AH29" s="177">
        <v>0.17703553227219054</v>
      </c>
      <c r="AI29" s="217">
        <v>0.2331740041986046</v>
      </c>
      <c r="AJ29" s="177">
        <v>1.0401696257408097</v>
      </c>
      <c r="AK29" s="177">
        <v>4.3150930869168826</v>
      </c>
      <c r="AL29" s="177">
        <f t="shared" si="3"/>
        <v>1.1962724355295531</v>
      </c>
      <c r="AM29" s="177">
        <f t="shared" si="3"/>
        <v>0.76957279127096268</v>
      </c>
      <c r="AN29" s="177">
        <f t="shared" si="3"/>
        <v>0.90541602216608064</v>
      </c>
      <c r="AO29" s="218">
        <v>1.903772322951758</v>
      </c>
      <c r="AP29">
        <v>8.4046992714842172</v>
      </c>
      <c r="AQ29">
        <v>2.2569418887781696</v>
      </c>
      <c r="AR29">
        <v>1.3621100502697348</v>
      </c>
      <c r="AS29" s="102">
        <v>1.5776580401335567</v>
      </c>
    </row>
    <row r="30" spans="2:45" x14ac:dyDescent="0.35">
      <c r="B30" s="159" t="s">
        <v>70</v>
      </c>
      <c r="C30" s="428">
        <f>Permethrin!I40+Cypermethrin!I40+Cyfluthrin!I40</f>
        <v>0.37246959825068349</v>
      </c>
      <c r="D30" s="324">
        <f>Permethrin!J40+Cypermethrin!J40+Cyfluthrin!J40</f>
        <v>0.8178411634615893</v>
      </c>
      <c r="E30" s="426">
        <f>Permethrin!K40+Cypermethrin!K40+Cyfluthrin!K40</f>
        <v>2.1248811755658803</v>
      </c>
      <c r="F30" s="324">
        <f>Permethrin!L40+Cypermethrin!L40+Cyfluthrin!L40</f>
        <v>3.7712465208949593</v>
      </c>
      <c r="G30" s="426">
        <f>Permethrin!M40+Cypermethrin!M40+Cyfluthrin!M40</f>
        <v>3.2647649761151922</v>
      </c>
      <c r="H30" s="325">
        <f>Permethrin!N40+Cypermethrin!N40+Cyfluthrin!N40</f>
        <v>5.363029917456072</v>
      </c>
      <c r="I30" s="426">
        <f>Permethrin!O40+Cypermethrin!O40+Cyfluthrin!O40</f>
        <v>0.2483130655004557</v>
      </c>
      <c r="J30" s="324">
        <f>Permethrin!P40+Cypermethrin!P40+Cyfluthrin!P40</f>
        <v>0.8178411634615893</v>
      </c>
      <c r="K30" s="426">
        <f>Permethrin!Q40+Cypermethrin!Q40+Cyfluthrin!Q40</f>
        <v>1.4165874503772538</v>
      </c>
      <c r="L30" s="324">
        <f>Permethrin!R40+Cypermethrin!R40+Cyfluthrin!R40</f>
        <v>3.7712465208949597</v>
      </c>
      <c r="M30" s="426">
        <f>Permethrin!S40+Cypermethrin!S40+Cyfluthrin!S40</f>
        <v>2.176509984076795</v>
      </c>
      <c r="N30" s="324">
        <f>Permethrin!T40+Cypermethrin!T40+Cyfluthrin!T40</f>
        <v>5.3630299174560712</v>
      </c>
      <c r="O30" s="228" t="s">
        <v>70</v>
      </c>
      <c r="P30" s="217">
        <v>0.37246959825068349</v>
      </c>
      <c r="Q30" s="239">
        <v>0.45774330717569101</v>
      </c>
      <c r="R30" s="239">
        <v>0.26612497047561556</v>
      </c>
      <c r="S30" s="239">
        <v>0.33107157465378995</v>
      </c>
      <c r="T30" s="177">
        <v>4.7521794012101862E-3</v>
      </c>
      <c r="U30" s="234">
        <v>2.1248811755658803</v>
      </c>
      <c r="V30" s="217">
        <v>9.5128750617667581</v>
      </c>
      <c r="W30" s="217">
        <f t="shared" si="1"/>
        <v>2.2078032540026982</v>
      </c>
      <c r="X30" s="239">
        <f t="shared" si="4"/>
        <v>1.4363727803113575</v>
      </c>
      <c r="Y30" s="179">
        <f t="shared" si="2"/>
        <v>0.18505534214019534</v>
      </c>
      <c r="Z30" s="177">
        <v>3.2647649761151922</v>
      </c>
      <c r="AA30" s="217">
        <v>18.568006816357833</v>
      </c>
      <c r="AB30" s="239">
        <v>4.1494815375297804</v>
      </c>
      <c r="AC30" s="217">
        <v>2.541673985968925</v>
      </c>
      <c r="AD30" s="177">
        <v>0.36535850487918048</v>
      </c>
      <c r="AE30" s="178">
        <v>0.2483130655004557</v>
      </c>
      <c r="AF30" s="177">
        <v>0.30490867885427109</v>
      </c>
      <c r="AG30" s="177">
        <v>0.17741664698374376</v>
      </c>
      <c r="AH30" s="177">
        <v>0.22071438310252661</v>
      </c>
      <c r="AI30" s="217">
        <v>3.1681196008067907E-3</v>
      </c>
      <c r="AJ30" s="177">
        <v>1.4165874503772538</v>
      </c>
      <c r="AK30" s="177">
        <v>6.341916707844506</v>
      </c>
      <c r="AL30" s="177">
        <f t="shared" si="3"/>
        <v>1.4718688360017991</v>
      </c>
      <c r="AM30" s="177">
        <f t="shared" si="3"/>
        <v>0.95758185354090508</v>
      </c>
      <c r="AN30" s="177">
        <f t="shared" si="3"/>
        <v>0.12337022809346353</v>
      </c>
      <c r="AO30" s="218">
        <v>2.176509984076795</v>
      </c>
      <c r="AP30">
        <v>12.378671210905225</v>
      </c>
      <c r="AQ30">
        <v>2.7663210250198542</v>
      </c>
      <c r="AR30">
        <v>1.6944493239792835</v>
      </c>
      <c r="AS30" s="102">
        <v>0.24357233658612026</v>
      </c>
    </row>
    <row r="31" spans="2:45" x14ac:dyDescent="0.35">
      <c r="B31" s="159" t="s">
        <v>71</v>
      </c>
      <c r="C31" s="428">
        <f>Permethrin!I41+Cypermethrin!I41+Cyfluthrin!I41</f>
        <v>9.3829650598518513E-2</v>
      </c>
      <c r="D31" s="324">
        <f>Permethrin!J41+Cypermethrin!J41+Cyfluthrin!J41</f>
        <v>0.20588957322034646</v>
      </c>
      <c r="E31" s="426">
        <f>Permethrin!K41+Cypermethrin!K41+Cyfluthrin!K41</f>
        <v>1.0466302970201449</v>
      </c>
      <c r="F31" s="324">
        <f>Permethrin!L41+Cypermethrin!L41+Cyfluthrin!L41</f>
        <v>1.9807108621439942</v>
      </c>
      <c r="G31" s="426">
        <f>Permethrin!M41+Cypermethrin!M41+Cyfluthrin!M41</f>
        <v>1.996356169299816</v>
      </c>
      <c r="H31" s="325">
        <f>Permethrin!N41+Cypermethrin!N41+Cyfluthrin!N41</f>
        <v>3.7487237936523874</v>
      </c>
      <c r="I31" s="426">
        <f>Permethrin!O41+Cypermethrin!O41+Cyfluthrin!O41</f>
        <v>6.2553100399012351E-2</v>
      </c>
      <c r="J31" s="324">
        <f>Permethrin!P41+Cypermethrin!P41+Cyfluthrin!P41</f>
        <v>0.20588957322034643</v>
      </c>
      <c r="K31" s="426">
        <f>Permethrin!Q41+Cypermethrin!Q41+Cyfluthrin!Q41</f>
        <v>0.69775353134676332</v>
      </c>
      <c r="L31" s="324">
        <f>Permethrin!R41+Cypermethrin!R41+Cyfluthrin!R41</f>
        <v>1.9807108621439942</v>
      </c>
      <c r="M31" s="426">
        <f>Permethrin!S41+Cypermethrin!S41+Cyfluthrin!S41</f>
        <v>1.3309041128665444</v>
      </c>
      <c r="N31" s="324">
        <f>Permethrin!T41+Cypermethrin!T41+Cyfluthrin!T41</f>
        <v>3.7487237936523874</v>
      </c>
      <c r="O31" s="228" t="s">
        <v>71</v>
      </c>
      <c r="P31" s="217">
        <v>9.3829650598518513E-2</v>
      </c>
      <c r="Q31" s="239">
        <v>8.4825957332251026E-2</v>
      </c>
      <c r="R31" s="239">
        <v>7.8051222271603146E-2</v>
      </c>
      <c r="S31" s="239">
        <v>0.10185395403514047</v>
      </c>
      <c r="T31" s="177">
        <v>0.1058502785737381</v>
      </c>
      <c r="U31" s="234">
        <v>1.0466302970201449</v>
      </c>
      <c r="V31" s="217">
        <v>4.0524770502897507</v>
      </c>
      <c r="W31" s="217">
        <f t="shared" si="1"/>
        <v>1.1769955412353306</v>
      </c>
      <c r="X31" s="239">
        <f t="shared" si="4"/>
        <v>0.82137383545215892</v>
      </c>
      <c r="Y31" s="179">
        <f t="shared" si="2"/>
        <v>1.1834098448538328</v>
      </c>
      <c r="Z31" s="177">
        <v>1.996356169299816</v>
      </c>
      <c r="AA31" s="217">
        <v>8.020128143247252</v>
      </c>
      <c r="AB31" s="239">
        <v>2.2759398601990579</v>
      </c>
      <c r="AC31" s="217">
        <v>1.5408937168691774</v>
      </c>
      <c r="AD31" s="177">
        <v>2.2609694111339276</v>
      </c>
      <c r="AE31" s="178">
        <v>6.2553100399012351E-2</v>
      </c>
      <c r="AF31" s="177">
        <v>5.6462805634416698E-2</v>
      </c>
      <c r="AG31" s="177">
        <v>5.2034148181068766E-2</v>
      </c>
      <c r="AH31" s="177">
        <v>6.7902636023426985E-2</v>
      </c>
      <c r="AI31" s="217">
        <v>7.0566852382492065E-2</v>
      </c>
      <c r="AJ31" s="177">
        <v>0.69775353134676332</v>
      </c>
      <c r="AK31" s="177">
        <v>2.7016513668598341</v>
      </c>
      <c r="AL31" s="177">
        <f t="shared" si="3"/>
        <v>0.78466369415688708</v>
      </c>
      <c r="AM31" s="177">
        <f t="shared" si="3"/>
        <v>0.54758255696810598</v>
      </c>
      <c r="AN31" s="177">
        <f t="shared" si="3"/>
        <v>0.78893989656922203</v>
      </c>
      <c r="AO31" s="218">
        <v>1.3309041128665444</v>
      </c>
      <c r="AP31">
        <v>5.346752095498168</v>
      </c>
      <c r="AQ31">
        <v>1.5172932401327055</v>
      </c>
      <c r="AR31">
        <v>1.027262477912785</v>
      </c>
      <c r="AS31" s="102">
        <v>1.507312940755952</v>
      </c>
    </row>
    <row r="32" spans="2:45" x14ac:dyDescent="0.35">
      <c r="B32" s="159" t="s">
        <v>72</v>
      </c>
      <c r="C32" s="428">
        <f>Permethrin!I42+Cypermethrin!I42+Cyfluthrin!I42</f>
        <v>0.32975744349647401</v>
      </c>
      <c r="D32" s="324">
        <f>Permethrin!J42+Cypermethrin!J42+Cyfluthrin!J42</f>
        <v>0.70912770792174973</v>
      </c>
      <c r="E32" s="426">
        <f>Permethrin!K42+Cypermethrin!K42+Cyfluthrin!K42</f>
        <v>3.0732460729394528</v>
      </c>
      <c r="F32" s="324">
        <f>Permethrin!L42+Cypermethrin!L42+Cyfluthrin!L42</f>
        <v>5.5213442370976127</v>
      </c>
      <c r="G32" s="426">
        <f>Permethrin!M42+Cypermethrin!M42+Cyfluthrin!M42</f>
        <v>5.8043460788157768</v>
      </c>
      <c r="H32" s="325">
        <f>Permethrin!N42+Cypermethrin!N42+Cyfluthrin!N42</f>
        <v>10.306924848450617</v>
      </c>
      <c r="I32" s="426">
        <f>Permethrin!O42+Cypermethrin!O42+Cyfluthrin!O42</f>
        <v>0.21983829566431604</v>
      </c>
      <c r="J32" s="324">
        <f>Permethrin!P42+Cypermethrin!P42+Cyfluthrin!P42</f>
        <v>0.70912770792174984</v>
      </c>
      <c r="K32" s="426">
        <f>Permethrin!Q42+Cypermethrin!Q42+Cyfluthrin!Q42</f>
        <v>2.0488307152929686</v>
      </c>
      <c r="L32" s="324">
        <f>Permethrin!R42+Cypermethrin!R42+Cyfluthrin!R42</f>
        <v>5.5213442370976136</v>
      </c>
      <c r="M32" s="426">
        <f>Permethrin!S42+Cypermethrin!S42+Cyfluthrin!S42</f>
        <v>3.8695640525438519</v>
      </c>
      <c r="N32" s="324">
        <f>Permethrin!T42+Cypermethrin!T42+Cyfluthrin!T42</f>
        <v>10.306924848450617</v>
      </c>
      <c r="O32" s="228" t="s">
        <v>72</v>
      </c>
      <c r="P32" s="217">
        <v>0.32975744349647401</v>
      </c>
      <c r="Q32" s="239">
        <v>0.35222969200701093</v>
      </c>
      <c r="R32" s="239">
        <v>0.33698354793077639</v>
      </c>
      <c r="S32" s="239">
        <v>5.0212827376442757</v>
      </c>
      <c r="T32" s="177">
        <v>0.54898585153289725</v>
      </c>
      <c r="U32" s="234">
        <v>3.0732460729394528</v>
      </c>
      <c r="V32" s="217">
        <v>11.117655581419815</v>
      </c>
      <c r="W32" s="217">
        <f t="shared" si="1"/>
        <v>3.171456614986528</v>
      </c>
      <c r="X32" s="239">
        <f t="shared" si="4"/>
        <v>7.2171231494534664</v>
      </c>
      <c r="Y32" s="179">
        <f t="shared" si="2"/>
        <v>5.1218207321917095</v>
      </c>
      <c r="Z32" s="177">
        <v>5.8043460788157768</v>
      </c>
      <c r="AA32" s="217">
        <v>21.883081470832629</v>
      </c>
      <c r="AB32" s="239">
        <v>6.0059296820422796</v>
      </c>
      <c r="AC32" s="217">
        <v>9.4129635612626572</v>
      </c>
      <c r="AD32" s="177">
        <v>9.6946556128505215</v>
      </c>
      <c r="AE32" s="178">
        <v>0.21983829566431604</v>
      </c>
      <c r="AF32" s="177">
        <v>0.23423134589139905</v>
      </c>
      <c r="AG32" s="279">
        <v>0.2246556986205176</v>
      </c>
      <c r="AH32" s="279">
        <v>3.3475218250961838</v>
      </c>
      <c r="AI32" s="280">
        <v>0.36599056768859817</v>
      </c>
      <c r="AJ32" s="279">
        <v>2.0488307152929686</v>
      </c>
      <c r="AK32" s="279">
        <v>7.4117703876132115</v>
      </c>
      <c r="AL32" s="177">
        <f t="shared" si="3"/>
        <v>2.1143044099910187</v>
      </c>
      <c r="AM32" s="177">
        <f t="shared" si="3"/>
        <v>4.8114154329689782</v>
      </c>
      <c r="AN32" s="177">
        <f t="shared" si="3"/>
        <v>3.4145471547944735</v>
      </c>
      <c r="AO32" s="218">
        <v>3.8695640525438519</v>
      </c>
      <c r="AP32">
        <v>14.588720980555086</v>
      </c>
      <c r="AQ32">
        <v>4.00395312136152</v>
      </c>
      <c r="AR32">
        <v>6.2753090408417718</v>
      </c>
      <c r="AS32" s="102">
        <v>6.4631037419003485</v>
      </c>
    </row>
    <row r="33" spans="2:45" x14ac:dyDescent="0.35">
      <c r="B33" s="159" t="s">
        <v>73</v>
      </c>
      <c r="C33" s="428">
        <f>Permethrin!I43+Cypermethrin!I43+Cyfluthrin!I43</f>
        <v>0.25530299132366591</v>
      </c>
      <c r="D33" s="324">
        <f>Permethrin!J43+Cypermethrin!J43+Cyfluthrin!J43</f>
        <v>0.55879596815696364</v>
      </c>
      <c r="E33" s="426">
        <f>Permethrin!K43+Cypermethrin!K43+Cyfluthrin!K43</f>
        <v>1.5246901964121342</v>
      </c>
      <c r="F33" s="324">
        <f>Permethrin!L43+Cypermethrin!L43+Cyfluthrin!L43</f>
        <v>2.7992544414308504</v>
      </c>
      <c r="G33" s="426">
        <f>Permethrin!M43+Cypermethrin!M43+Cyfluthrin!M43</f>
        <v>2.7831507590680613</v>
      </c>
      <c r="H33" s="325">
        <f>Permethrin!N43+Cypermethrin!N43+Cyfluthrin!N43</f>
        <v>5.0157502279903348</v>
      </c>
      <c r="I33" s="426">
        <f>Permethrin!O43+Cypermethrin!O43+Cyfluthrin!O43</f>
        <v>0.17020199421577725</v>
      </c>
      <c r="J33" s="324">
        <f>Permethrin!P43+Cypermethrin!P43+Cyfluthrin!P43</f>
        <v>0.55879596815696353</v>
      </c>
      <c r="K33" s="426">
        <f>Permethrin!Q43+Cypermethrin!Q43+Cyfluthrin!Q43</f>
        <v>1.016460130941423</v>
      </c>
      <c r="L33" s="324">
        <f>Permethrin!R43+Cypermethrin!R43+Cyfluthrin!R43</f>
        <v>2.79925444143085</v>
      </c>
      <c r="M33" s="426">
        <f>Permethrin!S43+Cypermethrin!S43+Cyfluthrin!S43</f>
        <v>1.855433839378708</v>
      </c>
      <c r="N33" s="324">
        <f>Permethrin!T43+Cypermethrin!T43+Cyfluthrin!T43</f>
        <v>5.0157502279903357</v>
      </c>
      <c r="O33" s="228" t="s">
        <v>73</v>
      </c>
      <c r="P33" s="217">
        <v>0.25530299132366591</v>
      </c>
      <c r="Q33" s="239">
        <v>0.1932538004240523</v>
      </c>
      <c r="R33" s="239">
        <v>0.18031668693833472</v>
      </c>
      <c r="S33" s="239">
        <v>2.6077286421496475</v>
      </c>
      <c r="T33" s="177">
        <v>0.23376833995130206</v>
      </c>
      <c r="U33" s="234">
        <v>1.5246901964121342</v>
      </c>
      <c r="V33" s="217">
        <v>4.8829572414913462</v>
      </c>
      <c r="W33" s="217">
        <f t="shared" si="1"/>
        <v>1.4644905454702426</v>
      </c>
      <c r="X33" s="239">
        <f t="shared" si="4"/>
        <v>3.5088698391223847</v>
      </c>
      <c r="Y33" s="179">
        <f t="shared" si="2"/>
        <v>1.7088272205239277</v>
      </c>
      <c r="Z33" s="177">
        <v>2.7831507590680613</v>
      </c>
      <c r="AA33" s="217">
        <v>9.5726606825586398</v>
      </c>
      <c r="AB33" s="239">
        <v>2.7486644040021506</v>
      </c>
      <c r="AC33" s="217">
        <v>4.4100110360951223</v>
      </c>
      <c r="AD33" s="177">
        <v>3.1838861010965531</v>
      </c>
      <c r="AE33" s="178">
        <v>0.17020199421577725</v>
      </c>
      <c r="AF33" s="177">
        <v>0.12860728526626633</v>
      </c>
      <c r="AG33" s="177">
        <v>0.12021112462555653</v>
      </c>
      <c r="AH33" s="177">
        <v>1.7384857614330982</v>
      </c>
      <c r="AI33" s="217">
        <v>0.15584555996753471</v>
      </c>
      <c r="AJ33" s="177">
        <v>1.016460130941423</v>
      </c>
      <c r="AK33" s="177">
        <v>3.2553048276608978</v>
      </c>
      <c r="AL33" s="177">
        <f t="shared" si="3"/>
        <v>0.97632703031349521</v>
      </c>
      <c r="AM33" s="177">
        <f t="shared" si="3"/>
        <v>2.3392465594149225</v>
      </c>
      <c r="AN33" s="177">
        <f t="shared" si="3"/>
        <v>1.1392181470159519</v>
      </c>
      <c r="AO33" s="218">
        <v>1.855433839378708</v>
      </c>
      <c r="AP33">
        <v>6.3817737883724277</v>
      </c>
      <c r="AQ33">
        <v>1.8324429360014338</v>
      </c>
      <c r="AR33">
        <v>2.9400073573967473</v>
      </c>
      <c r="AS33" s="102">
        <v>2.122590734064369</v>
      </c>
    </row>
    <row r="34" spans="2:45" x14ac:dyDescent="0.35">
      <c r="B34" s="159" t="s">
        <v>74</v>
      </c>
      <c r="C34" s="428">
        <f>Permethrin!I44+Cypermethrin!I44+Cyfluthrin!I44</f>
        <v>0.47576719233078218</v>
      </c>
      <c r="D34" s="324">
        <f>Permethrin!J44+Cypermethrin!J44+Cyfluthrin!J44</f>
        <v>1.0291044202142636</v>
      </c>
      <c r="E34" s="426">
        <f>Permethrin!K44+Cypermethrin!K44+Cyfluthrin!K44</f>
        <v>5.6113292353862878</v>
      </c>
      <c r="F34" s="324">
        <f>Permethrin!L44+Cypermethrin!L44+Cyfluthrin!L44</f>
        <v>10.202381208077483</v>
      </c>
      <c r="G34" s="426">
        <f>Permethrin!M44+Cypermethrin!M44+Cyfluthrin!M44</f>
        <v>10.730109634303151</v>
      </c>
      <c r="H34" s="325">
        <f>Permethrin!N44+Cypermethrin!N44+Cyfluthrin!N44</f>
        <v>19.339060976869977</v>
      </c>
      <c r="I34" s="426">
        <f>Permethrin!O44+Cypermethrin!O44+Cyfluthrin!O44</f>
        <v>0.31717812822052155</v>
      </c>
      <c r="J34" s="324">
        <f>Permethrin!P44+Cypermethrin!P44+Cyfluthrin!P44</f>
        <v>1.0291044202142636</v>
      </c>
      <c r="K34" s="426">
        <f>Permethrin!Q44+Cypermethrin!Q44+Cyfluthrin!Q44</f>
        <v>3.740886156924192</v>
      </c>
      <c r="L34" s="324">
        <f>Permethrin!R44+Cypermethrin!R44+Cyfluthrin!R44</f>
        <v>10.202381208077483</v>
      </c>
      <c r="M34" s="426">
        <f>Permethrin!S44+Cypermethrin!S44+Cyfluthrin!S44</f>
        <v>7.1534064228687688</v>
      </c>
      <c r="N34" s="324">
        <f>Permethrin!T44+Cypermethrin!T44+Cyfluthrin!T44</f>
        <v>19.339060976869973</v>
      </c>
      <c r="O34" s="228" t="s">
        <v>74</v>
      </c>
      <c r="P34" s="217">
        <v>0.47576719233078218</v>
      </c>
      <c r="Q34" s="239">
        <v>0.54059570357087716</v>
      </c>
      <c r="R34" s="239">
        <v>1.7435817485734271</v>
      </c>
      <c r="S34" s="239">
        <v>9.196347964935935</v>
      </c>
      <c r="T34" s="177">
        <v>0</v>
      </c>
      <c r="U34" s="234">
        <v>5.6113292353862878</v>
      </c>
      <c r="V34" s="217">
        <v>17.060171056138323</v>
      </c>
      <c r="W34" s="217">
        <f t="shared" si="1"/>
        <v>7.9498521371242035</v>
      </c>
      <c r="X34" s="239">
        <f t="shared" si="4"/>
        <v>13.804688152409039</v>
      </c>
      <c r="Y34" s="179">
        <f t="shared" si="2"/>
        <v>0</v>
      </c>
      <c r="Z34" s="177">
        <v>10.730109634303151</v>
      </c>
      <c r="AA34" s="217">
        <v>33.579746408705766</v>
      </c>
      <c r="AB34" s="239">
        <v>14.156122525674979</v>
      </c>
      <c r="AC34" s="217">
        <v>18.413028339882143</v>
      </c>
      <c r="AD34" s="177">
        <v>0</v>
      </c>
      <c r="AE34" s="178">
        <v>0.31717812822052155</v>
      </c>
      <c r="AF34" s="177">
        <v>0.35924702496045413</v>
      </c>
      <c r="AG34" s="177">
        <v>1.1623878323822849</v>
      </c>
      <c r="AH34" s="177">
        <v>6.1308986432906218</v>
      </c>
      <c r="AI34" s="217">
        <v>0</v>
      </c>
      <c r="AJ34" s="177">
        <v>3.740886156924192</v>
      </c>
      <c r="AK34" s="177">
        <v>11.373447370758882</v>
      </c>
      <c r="AL34" s="177">
        <f t="shared" si="3"/>
        <v>5.2999014247494687</v>
      </c>
      <c r="AM34" s="177">
        <f t="shared" si="3"/>
        <v>9.2031254349393574</v>
      </c>
      <c r="AN34" s="177">
        <f t="shared" si="3"/>
        <v>0</v>
      </c>
      <c r="AO34" s="218">
        <v>7.1534064228687688</v>
      </c>
      <c r="AP34">
        <v>22.38649760580385</v>
      </c>
      <c r="AQ34">
        <v>9.4374150171166526</v>
      </c>
      <c r="AR34">
        <v>12.275352226588094</v>
      </c>
      <c r="AS34" s="102">
        <v>0</v>
      </c>
    </row>
    <row r="35" spans="2:45" x14ac:dyDescent="0.35">
      <c r="B35" s="159" t="s">
        <v>75</v>
      </c>
      <c r="C35" s="428">
        <f>Permethrin!I45+Cypermethrin!I45+Cyfluthrin!I45</f>
        <v>4.4200871350243615E-2</v>
      </c>
      <c r="D35" s="324">
        <f>Permethrin!J45+Cypermethrin!J45+Cyfluthrin!J45</f>
        <v>9.2223080288443143E-2</v>
      </c>
      <c r="E35" s="426">
        <f>Permethrin!K45+Cypermethrin!K45+Cyfluthrin!K45</f>
        <v>0.9143307075353414</v>
      </c>
      <c r="F35" s="324">
        <f>Permethrin!L45+Cypermethrin!L45+Cyfluthrin!L45</f>
        <v>1.6981961405775901</v>
      </c>
      <c r="G35" s="426">
        <f>Permethrin!M45+Cypermethrin!M45+Cyfluthrin!M45</f>
        <v>1.7860133422109528</v>
      </c>
      <c r="H35" s="325">
        <f>Permethrin!N45+Cypermethrin!N45+Cyfluthrin!N45</f>
        <v>3.3045630081333979</v>
      </c>
      <c r="I35" s="426">
        <f>Permethrin!O45+Cypermethrin!O45+Cyfluthrin!O45</f>
        <v>2.9467247566829079E-2</v>
      </c>
      <c r="J35" s="324">
        <f>Permethrin!P45+Cypermethrin!P45+Cyfluthrin!P45</f>
        <v>9.2223080288443143E-2</v>
      </c>
      <c r="K35" s="426">
        <f>Permethrin!Q45+Cypermethrin!Q45+Cyfluthrin!Q45</f>
        <v>0.60955380502356105</v>
      </c>
      <c r="L35" s="324">
        <f>Permethrin!R45+Cypermethrin!R45+Cyfluthrin!R45</f>
        <v>1.6981961405775903</v>
      </c>
      <c r="M35" s="426">
        <f>Permethrin!S45+Cypermethrin!S45+Cyfluthrin!S45</f>
        <v>1.1906755614739686</v>
      </c>
      <c r="N35" s="324">
        <f>Permethrin!T45+Cypermethrin!T45+Cyfluthrin!T45</f>
        <v>3.3045630081333979</v>
      </c>
      <c r="O35" s="228" t="s">
        <v>75</v>
      </c>
      <c r="P35" s="217">
        <v>4.4200871350243615E-2</v>
      </c>
      <c r="Q35" s="239">
        <v>5.0018000355135553E-2</v>
      </c>
      <c r="R35" s="239">
        <v>4.8115877417353001E-2</v>
      </c>
      <c r="S35" s="239">
        <v>6.1175135104822212E-2</v>
      </c>
      <c r="T35" s="177">
        <v>6.9747870725746508E-2</v>
      </c>
      <c r="U35" s="234">
        <v>0.9143307075353414</v>
      </c>
      <c r="V35" s="217">
        <v>1.9434419606835807</v>
      </c>
      <c r="W35" s="217">
        <f t="shared" si="1"/>
        <v>0.77400640827814182</v>
      </c>
      <c r="X35" s="239">
        <f t="shared" si="4"/>
        <v>0.72811407169493425</v>
      </c>
      <c r="Y35" s="179">
        <f t="shared" si="2"/>
        <v>0.8031158652462338</v>
      </c>
      <c r="Z35" s="177">
        <v>1.7860133422109528</v>
      </c>
      <c r="AA35" s="217">
        <v>3.8368659210120253</v>
      </c>
      <c r="AB35" s="239">
        <v>1.4998969391389307</v>
      </c>
      <c r="AC35" s="217">
        <v>1.3950530082850463</v>
      </c>
      <c r="AD35" s="177">
        <v>1.5364838597667212</v>
      </c>
      <c r="AE35" s="178">
        <v>2.9467247566829079E-2</v>
      </c>
      <c r="AF35" s="177">
        <v>3.3232146591897486E-2</v>
      </c>
      <c r="AG35" s="177">
        <v>3.2077251611568672E-2</v>
      </c>
      <c r="AH35" s="177">
        <v>4.0783423403214808E-2</v>
      </c>
      <c r="AI35" s="217">
        <v>4.6498580483831015E-2</v>
      </c>
      <c r="AJ35" s="177">
        <v>0.60955380502356105</v>
      </c>
      <c r="AK35" s="177">
        <v>1.2956279737890539</v>
      </c>
      <c r="AL35" s="177">
        <f t="shared" si="3"/>
        <v>0.51600427218542799</v>
      </c>
      <c r="AM35" s="177">
        <f t="shared" si="3"/>
        <v>0.4854093811299563</v>
      </c>
      <c r="AN35" s="177">
        <f t="shared" si="3"/>
        <v>0.53541057683082249</v>
      </c>
      <c r="AO35" s="218">
        <v>1.1906755614739686</v>
      </c>
      <c r="AP35">
        <v>2.5579106140080174</v>
      </c>
      <c r="AQ35">
        <v>0.99993129275928727</v>
      </c>
      <c r="AR35">
        <v>0.93003533885669776</v>
      </c>
      <c r="AS35" s="102">
        <v>1.0243225731778141</v>
      </c>
    </row>
    <row r="36" spans="2:45" x14ac:dyDescent="0.35">
      <c r="B36" s="159" t="s">
        <v>76</v>
      </c>
      <c r="C36" s="428">
        <f>Permethrin!I46+Cypermethrin!I46+Cyfluthrin!I46</f>
        <v>0.35807109984218943</v>
      </c>
      <c r="D36" s="324">
        <f>Permethrin!J46+Cypermethrin!J46+Cyfluthrin!J46</f>
        <v>0.78734606475004654</v>
      </c>
      <c r="E36" s="426">
        <f>Permethrin!K46+Cypermethrin!K46+Cyfluthrin!K46</f>
        <v>2.3102193395565527</v>
      </c>
      <c r="F36" s="324">
        <f>Permethrin!L46+Cypermethrin!L46+Cyfluthrin!L46</f>
        <v>4.3478986815219143</v>
      </c>
      <c r="G36" s="426">
        <f>Permethrin!M46+Cypermethrin!M46+Cyfluthrin!M46</f>
        <v>4.244720641983851</v>
      </c>
      <c r="H36" s="325">
        <f>Permethrin!N46+Cypermethrin!N46+Cyfluthrin!N46</f>
        <v>7.8694480959651125</v>
      </c>
      <c r="I36" s="426">
        <f>Permethrin!O46+Cypermethrin!O46+Cyfluthrin!O46</f>
        <v>0.23871406656145966</v>
      </c>
      <c r="J36" s="324">
        <f>Permethrin!P46+Cypermethrin!P46+Cyfluthrin!P46</f>
        <v>0.78734606475004654</v>
      </c>
      <c r="K36" s="426">
        <f>Permethrin!Q46+Cypermethrin!Q46+Cyfluthrin!Q46</f>
        <v>1.5401462263710353</v>
      </c>
      <c r="L36" s="324">
        <f>Permethrin!R46+Cypermethrin!R46+Cyfluthrin!R46</f>
        <v>4.3478986815219152</v>
      </c>
      <c r="M36" s="426">
        <f>Permethrin!S46+Cypermethrin!S46+Cyfluthrin!S46</f>
        <v>2.8298137613225678</v>
      </c>
      <c r="N36" s="324">
        <f>Permethrin!T46+Cypermethrin!T46+Cyfluthrin!T46</f>
        <v>7.8694480959651125</v>
      </c>
      <c r="O36" s="228" t="s">
        <v>76</v>
      </c>
      <c r="P36" s="217">
        <v>0.35807109984218943</v>
      </c>
      <c r="Q36" s="239">
        <v>0.29669195560563977</v>
      </c>
      <c r="R36" s="239">
        <v>0.30516150426932021</v>
      </c>
      <c r="S36" s="239">
        <v>0.25669787711129</v>
      </c>
      <c r="T36" s="177">
        <v>0.36137637113050469</v>
      </c>
      <c r="U36" s="234">
        <v>2.3102193395565527</v>
      </c>
      <c r="V36" s="217">
        <v>7.4590806620713703</v>
      </c>
      <c r="W36" s="217">
        <f t="shared" si="1"/>
        <v>2.1767971654531855</v>
      </c>
      <c r="X36" s="239">
        <f t="shared" si="4"/>
        <v>1.4463962641242416</v>
      </c>
      <c r="Y36" s="179">
        <f t="shared" si="2"/>
        <v>1.7185739596120206</v>
      </c>
      <c r="Z36" s="177">
        <v>4.244720641983851</v>
      </c>
      <c r="AA36" s="217">
        <v>14.621469368537102</v>
      </c>
      <c r="AB36" s="239">
        <v>4.0484328266370504</v>
      </c>
      <c r="AC36" s="217">
        <v>2.636094651137193</v>
      </c>
      <c r="AD36" s="177">
        <v>3.0757715480935364</v>
      </c>
      <c r="AE36" s="178">
        <v>0.23871406656145966</v>
      </c>
      <c r="AF36" s="177">
        <v>0.19740352815014559</v>
      </c>
      <c r="AG36" s="177">
        <v>0.2034410028462135</v>
      </c>
      <c r="AH36" s="177">
        <v>0.17113191807419334</v>
      </c>
      <c r="AI36" s="217">
        <v>0.24091758075366984</v>
      </c>
      <c r="AJ36" s="177">
        <v>1.5401462263710353</v>
      </c>
      <c r="AK36" s="177">
        <v>4.9727204413809138</v>
      </c>
      <c r="AL36" s="177">
        <f t="shared" si="3"/>
        <v>1.4511981103021239</v>
      </c>
      <c r="AM36" s="177">
        <f t="shared" si="3"/>
        <v>0.96426417608282777</v>
      </c>
      <c r="AN36" s="177">
        <f t="shared" si="3"/>
        <v>1.1457159730746804</v>
      </c>
      <c r="AO36" s="218">
        <v>2.8298137613225678</v>
      </c>
      <c r="AP36">
        <v>9.7476462456914028</v>
      </c>
      <c r="AQ36">
        <v>2.698955217758034</v>
      </c>
      <c r="AR36">
        <v>1.7573964340914623</v>
      </c>
      <c r="AS36" s="102">
        <v>2.0505143653956912</v>
      </c>
    </row>
    <row r="37" spans="2:45" x14ac:dyDescent="0.35">
      <c r="B37" s="159" t="s">
        <v>77</v>
      </c>
      <c r="C37" s="428">
        <f>Permethrin!I47+Cypermethrin!I47+Cyfluthrin!I47</f>
        <v>0.38958749530348902</v>
      </c>
      <c r="D37" s="324">
        <f>Permethrin!J47+Cypermethrin!J47+Cyfluthrin!J47</f>
        <v>0.8594985866363607</v>
      </c>
      <c r="E37" s="426">
        <f>Permethrin!K47+Cypermethrin!K47+Cyfluthrin!K47</f>
        <v>2.4893705201383294</v>
      </c>
      <c r="F37" s="324">
        <f>Permethrin!L47+Cypermethrin!L47+Cyfluthrin!L47</f>
        <v>4.6339041561853431</v>
      </c>
      <c r="G37" s="426">
        <f>Permethrin!M47+Cypermethrin!M47+Cyfluthrin!M47</f>
        <v>4.5713400741885879</v>
      </c>
      <c r="H37" s="325">
        <f>Permethrin!N47+Cypermethrin!N47+Cyfluthrin!N47</f>
        <v>8.3687692428640226</v>
      </c>
      <c r="I37" s="426">
        <f>Permethrin!O47+Cypermethrin!O47+Cyfluthrin!O47</f>
        <v>0.2597249968689927</v>
      </c>
      <c r="J37" s="324">
        <f>Permethrin!P47+Cypermethrin!P47+Cyfluthrin!P47</f>
        <v>0.85949858663636058</v>
      </c>
      <c r="K37" s="426">
        <f>Permethrin!Q47+Cypermethrin!Q47+Cyfluthrin!Q47</f>
        <v>1.6595803467588863</v>
      </c>
      <c r="L37" s="324">
        <f>Permethrin!R47+Cypermethrin!R47+Cyfluthrin!R47</f>
        <v>4.6339041561853422</v>
      </c>
      <c r="M37" s="426">
        <f>Permethrin!S47+Cypermethrin!S47+Cyfluthrin!S47</f>
        <v>3.0475600494590589</v>
      </c>
      <c r="N37" s="324">
        <f>Permethrin!T47+Cypermethrin!T47+Cyfluthrin!T47</f>
        <v>8.3687692428640226</v>
      </c>
      <c r="O37" s="228" t="s">
        <v>77</v>
      </c>
      <c r="P37" s="217">
        <v>0.38958749530348902</v>
      </c>
      <c r="Q37" s="239">
        <v>0.32696017841644676</v>
      </c>
      <c r="R37" s="239">
        <v>0.40042698386315201</v>
      </c>
      <c r="S37" s="239">
        <v>3.5458808470322611</v>
      </c>
      <c r="T37" s="177">
        <v>0</v>
      </c>
      <c r="U37" s="234">
        <v>2.4893705201383294</v>
      </c>
      <c r="V37" s="217">
        <v>8.2725734011828784</v>
      </c>
      <c r="W37" s="217">
        <f t="shared" si="1"/>
        <v>2.6561960413261203</v>
      </c>
      <c r="X37" s="239">
        <f t="shared" si="4"/>
        <v>5.002057515274724</v>
      </c>
      <c r="Y37" s="179">
        <f t="shared" si="2"/>
        <v>0</v>
      </c>
      <c r="Z37" s="177">
        <v>4.5713400741885879</v>
      </c>
      <c r="AA37" s="217">
        <v>16.218186623949311</v>
      </c>
      <c r="AB37" s="239">
        <v>4.9119650987890884</v>
      </c>
      <c r="AC37" s="217">
        <v>6.4582341835171864</v>
      </c>
      <c r="AD37" s="177">
        <v>0</v>
      </c>
      <c r="AE37" s="178">
        <v>0.2597249968689927</v>
      </c>
      <c r="AF37" s="177">
        <v>0.21785254812538421</v>
      </c>
      <c r="AG37" s="177">
        <v>0.26695132257543469</v>
      </c>
      <c r="AH37" s="177">
        <v>2.3639205646881738</v>
      </c>
      <c r="AI37" s="217">
        <v>0</v>
      </c>
      <c r="AJ37" s="177">
        <v>1.6595803467588863</v>
      </c>
      <c r="AK37" s="177">
        <v>5.5150489341219204</v>
      </c>
      <c r="AL37" s="177">
        <f t="shared" si="3"/>
        <v>1.7707973608840801</v>
      </c>
      <c r="AM37" s="177">
        <f t="shared" si="3"/>
        <v>3.3347050101831486</v>
      </c>
      <c r="AN37" s="177">
        <f t="shared" si="3"/>
        <v>0</v>
      </c>
      <c r="AO37" s="218">
        <v>3.0475600494590589</v>
      </c>
      <c r="AP37">
        <v>10.81212441596621</v>
      </c>
      <c r="AQ37">
        <v>3.2746433991927257</v>
      </c>
      <c r="AR37">
        <v>4.3054894556781234</v>
      </c>
      <c r="AS37" s="102">
        <v>0</v>
      </c>
    </row>
    <row r="38" spans="2:45" x14ac:dyDescent="0.35">
      <c r="B38" s="159" t="s">
        <v>78</v>
      </c>
      <c r="C38" s="428">
        <f>Permethrin!I48+Cypermethrin!I48+Cyfluthrin!I48</f>
        <v>0.23894722245755445</v>
      </c>
      <c r="D38" s="324">
        <f>Permethrin!J48+Cypermethrin!J48+Cyfluthrin!J48</f>
        <v>0.51791850146188367</v>
      </c>
      <c r="E38" s="426">
        <f>Permethrin!K48+Cypermethrin!K48+Cyfluthrin!K48</f>
        <v>2.0762728800785157</v>
      </c>
      <c r="F38" s="324">
        <f>Permethrin!L48+Cypermethrin!L48+Cyfluthrin!L48</f>
        <v>3.8047600451999553</v>
      </c>
      <c r="G38" s="426">
        <f>Permethrin!M48+Cypermethrin!M48+Cyfluthrin!M48</f>
        <v>3.9054757772713038</v>
      </c>
      <c r="H38" s="325">
        <f>Permethrin!N48+Cypermethrin!N48+Cyfluthrin!N48</f>
        <v>7.0739303585794753</v>
      </c>
      <c r="I38" s="426">
        <f>Permethrin!O48+Cypermethrin!O48+Cyfluthrin!O48</f>
        <v>0.15929814830503633</v>
      </c>
      <c r="J38" s="324">
        <f>Permethrin!P48+Cypermethrin!P48+Cyfluthrin!P48</f>
        <v>0.51791850146188367</v>
      </c>
      <c r="K38" s="426">
        <f>Permethrin!Q48+Cypermethrin!Q48+Cyfluthrin!Q48</f>
        <v>1.3841819200523438</v>
      </c>
      <c r="L38" s="324">
        <f>Permethrin!R48+Cypermethrin!R48+Cyfluthrin!R48</f>
        <v>3.8047600451999539</v>
      </c>
      <c r="M38" s="426">
        <f>Permethrin!S48+Cypermethrin!S48+Cyfluthrin!S48</f>
        <v>2.6036505181808693</v>
      </c>
      <c r="N38" s="324">
        <f>Permethrin!T48+Cypermethrin!T48+Cyfluthrin!T48</f>
        <v>7.0739303585794753</v>
      </c>
      <c r="O38" s="228" t="s">
        <v>78</v>
      </c>
      <c r="P38" s="217">
        <v>0.23894722245755445</v>
      </c>
      <c r="Q38" s="239">
        <v>0.23286023155835461</v>
      </c>
      <c r="R38" s="239">
        <v>0.19056674455471145</v>
      </c>
      <c r="S38" s="239">
        <v>6.4025982640479837</v>
      </c>
      <c r="T38" s="177">
        <v>0.28925912402019033</v>
      </c>
      <c r="U38" s="234">
        <v>2.0762728800785157</v>
      </c>
      <c r="V38" s="217">
        <v>6.9121769610435146</v>
      </c>
      <c r="W38" s="217">
        <f t="shared" si="1"/>
        <v>1.8203812590189221</v>
      </c>
      <c r="X38" s="239">
        <f t="shared" si="4"/>
        <v>7.6271553676243151</v>
      </c>
      <c r="Y38" s="179">
        <f t="shared" si="2"/>
        <v>2.2806661710883516</v>
      </c>
      <c r="Z38" s="177">
        <v>3.9054757772713038</v>
      </c>
      <c r="AA38" s="217">
        <v>13.591493690528681</v>
      </c>
      <c r="AB38" s="239">
        <v>3.4501957734831326</v>
      </c>
      <c r="AC38" s="217">
        <v>8.8517124712006474</v>
      </c>
      <c r="AD38" s="177">
        <v>4.2720732181565131</v>
      </c>
      <c r="AE38" s="178">
        <v>0.15929814830503633</v>
      </c>
      <c r="AF38" s="177">
        <v>0.15492571486095527</v>
      </c>
      <c r="AG38" s="177">
        <v>0.12704449636980764</v>
      </c>
      <c r="AH38" s="177">
        <v>4.2683988426986552</v>
      </c>
      <c r="AI38" s="217">
        <v>0.19283941601346025</v>
      </c>
      <c r="AJ38" s="177">
        <v>1.3841819200523438</v>
      </c>
      <c r="AK38" s="177">
        <v>4.6081179740290104</v>
      </c>
      <c r="AL38" s="177">
        <f t="shared" si="3"/>
        <v>1.2135875060126149</v>
      </c>
      <c r="AM38" s="177">
        <f t="shared" si="3"/>
        <v>5.0847702450828756</v>
      </c>
      <c r="AN38" s="177">
        <f t="shared" si="3"/>
        <v>1.5204441140589011</v>
      </c>
      <c r="AO38" s="218">
        <v>2.6036505181808693</v>
      </c>
      <c r="AP38">
        <v>9.0609957936857857</v>
      </c>
      <c r="AQ38">
        <v>2.3001305156554221</v>
      </c>
      <c r="AR38">
        <v>5.9011416474670968</v>
      </c>
      <c r="AS38" s="102">
        <v>2.8480488121043419</v>
      </c>
    </row>
    <row r="39" spans="2:45" x14ac:dyDescent="0.35">
      <c r="B39" s="159" t="s">
        <v>79</v>
      </c>
      <c r="C39" s="428">
        <f>Permethrin!I49+Cypermethrin!I49+Cyfluthrin!I49</f>
        <v>0.16605198560520198</v>
      </c>
      <c r="D39" s="324">
        <f>Permethrin!J49+Cypermethrin!J49+Cyfluthrin!J49</f>
        <v>0.36457577407415864</v>
      </c>
      <c r="E39" s="426">
        <f>Permethrin!K49+Cypermethrin!K49+Cyfluthrin!K49</f>
        <v>1.023044051712886</v>
      </c>
      <c r="F39" s="324">
        <f>Permethrin!L49+Cypermethrin!L49+Cyfluthrin!L49</f>
        <v>1.8963812097135189</v>
      </c>
      <c r="G39" s="426">
        <f>Permethrin!M49+Cypermethrin!M49+Cyfluthrin!M49</f>
        <v>1.8710418600352341</v>
      </c>
      <c r="H39" s="325">
        <f>Permethrin!N49+Cypermethrin!N49+Cyfluthrin!N49</f>
        <v>3.4083880495270225</v>
      </c>
      <c r="I39" s="426">
        <f>Permethrin!O49+Cypermethrin!O49+Cyfluthrin!O49</f>
        <v>0.11070132373680135</v>
      </c>
      <c r="J39" s="324">
        <f>Permethrin!P49+Cypermethrin!P49+Cyfluthrin!P49</f>
        <v>0.36457577407415859</v>
      </c>
      <c r="K39" s="426">
        <f>Permethrin!Q49+Cypermethrin!Q49+Cyfluthrin!Q49</f>
        <v>0.68202936780859091</v>
      </c>
      <c r="L39" s="324">
        <f>Permethrin!R49+Cypermethrin!R49+Cyfluthrin!R49</f>
        <v>1.8963812097135191</v>
      </c>
      <c r="M39" s="426">
        <f>Permethrin!S49+Cypermethrin!S49+Cyfluthrin!S49</f>
        <v>1.2473612400234892</v>
      </c>
      <c r="N39" s="324">
        <f>Permethrin!T49+Cypermethrin!T49+Cyfluthrin!T49</f>
        <v>3.408388049527022</v>
      </c>
      <c r="O39" s="228" t="s">
        <v>79</v>
      </c>
      <c r="P39" s="217">
        <v>0.16605198560520198</v>
      </c>
      <c r="Q39" s="239">
        <v>0.12717688779837599</v>
      </c>
      <c r="R39" s="239">
        <v>0.10418554909742339</v>
      </c>
      <c r="S39" s="239">
        <v>2.77396354786665</v>
      </c>
      <c r="T39" s="177">
        <v>0.15246140287632648</v>
      </c>
      <c r="U39" s="234">
        <v>1.023044051712886</v>
      </c>
      <c r="V39" s="217">
        <v>3.2426577624678763</v>
      </c>
      <c r="W39" s="217">
        <f t="shared" si="1"/>
        <v>1.0031293315281951</v>
      </c>
      <c r="X39" s="239">
        <f t="shared" si="4"/>
        <v>3.3544131723282771</v>
      </c>
      <c r="Y39" s="179">
        <f t="shared" si="2"/>
        <v>0.82583195547907418</v>
      </c>
      <c r="Z39" s="177">
        <v>1.8710418600352341</v>
      </c>
      <c r="AA39" s="217">
        <v>6.3581386371373796</v>
      </c>
      <c r="AB39" s="239">
        <v>1.9020731139589668</v>
      </c>
      <c r="AC39" s="217">
        <v>3.9348627967899037</v>
      </c>
      <c r="AD39" s="177">
        <v>1.4992025080818219</v>
      </c>
      <c r="AE39" s="178">
        <v>0.11070132373680135</v>
      </c>
      <c r="AF39" s="177">
        <v>8.4707554231061966E-2</v>
      </c>
      <c r="AG39" s="177">
        <v>6.9457032731615603E-2</v>
      </c>
      <c r="AH39" s="177">
        <v>1.8493090319110996</v>
      </c>
      <c r="AI39" s="217">
        <v>0.10164093525088436</v>
      </c>
      <c r="AJ39" s="177">
        <v>0.68202936780859091</v>
      </c>
      <c r="AK39" s="177">
        <v>2.1617718416452512</v>
      </c>
      <c r="AL39" s="177">
        <f t="shared" si="3"/>
        <v>0.66875288768546348</v>
      </c>
      <c r="AM39" s="177">
        <f t="shared" si="3"/>
        <v>2.2362754482188514</v>
      </c>
      <c r="AN39" s="177">
        <f t="shared" si="3"/>
        <v>0.55055463698604945</v>
      </c>
      <c r="AO39" s="218">
        <v>1.2473612400234892</v>
      </c>
      <c r="AP39">
        <v>4.23875909142492</v>
      </c>
      <c r="AQ39">
        <v>1.2680487426393114</v>
      </c>
      <c r="AR39">
        <v>2.6232418645266029</v>
      </c>
      <c r="AS39" s="102">
        <v>0.99946833872121466</v>
      </c>
    </row>
    <row r="40" spans="2:45" x14ac:dyDescent="0.35">
      <c r="B40" s="159" t="s">
        <v>80</v>
      </c>
      <c r="C40" s="428">
        <f>Permethrin!I50+Cypermethrin!I50+Cyfluthrin!I50</f>
        <v>0.18849225435011285</v>
      </c>
      <c r="D40" s="324">
        <f>Permethrin!J50+Cypermethrin!J50+Cyfluthrin!J50</f>
        <v>0.41318638682868136</v>
      </c>
      <c r="E40" s="426">
        <f>Permethrin!K50+Cypermethrin!K50+Cyfluthrin!K50</f>
        <v>1.8541254905448323</v>
      </c>
      <c r="F40" s="324">
        <f>Permethrin!L50+Cypermethrin!L50+Cyfluthrin!L50</f>
        <v>3.3748996753574123</v>
      </c>
      <c r="G40" s="426">
        <f>Permethrin!M50+Cypermethrin!M50+Cyfluthrin!M50</f>
        <v>3.512341155122503</v>
      </c>
      <c r="H40" s="325">
        <f>Permethrin!N50+Cypermethrin!N50+Cyfluthrin!N50</f>
        <v>6.3203193096262247</v>
      </c>
      <c r="I40" s="426">
        <f>Permethrin!O50+Cypermethrin!O50+Cyfluthrin!O50</f>
        <v>0.12566150290007524</v>
      </c>
      <c r="J40" s="324">
        <f>Permethrin!P50+Cypermethrin!P50+Cyfluthrin!P50</f>
        <v>0.41318638682868136</v>
      </c>
      <c r="K40" s="426">
        <f>Permethrin!Q50+Cypermethrin!Q50+Cyfluthrin!Q50</f>
        <v>1.2360836603632217</v>
      </c>
      <c r="L40" s="324">
        <f>Permethrin!R50+Cypermethrin!R50+Cyfluthrin!R50</f>
        <v>3.3748996753574119</v>
      </c>
      <c r="M40" s="426">
        <f>Permethrin!S50+Cypermethrin!S50+Cyfluthrin!S50</f>
        <v>2.341560770081669</v>
      </c>
      <c r="N40" s="324">
        <f>Permethrin!T50+Cypermethrin!T50+Cyfluthrin!T50</f>
        <v>6.3203193096262238</v>
      </c>
      <c r="O40" s="228" t="s">
        <v>80</v>
      </c>
      <c r="P40" s="217">
        <v>0.18849225435011285</v>
      </c>
      <c r="Q40" s="239">
        <v>0.18081340443783939</v>
      </c>
      <c r="R40" s="239">
        <v>0.35124592493022871</v>
      </c>
      <c r="S40" s="239">
        <v>9.56895151224073</v>
      </c>
      <c r="T40" s="177">
        <v>0.26021530069888449</v>
      </c>
      <c r="U40" s="234">
        <v>1.8541254905448323</v>
      </c>
      <c r="V40" s="217">
        <v>5.9266827208110886</v>
      </c>
      <c r="W40" s="217">
        <f t="shared" si="1"/>
        <v>2.20257154836463</v>
      </c>
      <c r="X40" s="239">
        <f t="shared" si="4"/>
        <v>10.651901330478722</v>
      </c>
      <c r="Y40" s="179">
        <f t="shared" si="2"/>
        <v>1.6595763110091122</v>
      </c>
      <c r="Z40" s="177">
        <v>3.512341155122503</v>
      </c>
      <c r="AA40" s="217">
        <v>11.672552037184342</v>
      </c>
      <c r="AB40" s="239">
        <v>4.0538971717990311</v>
      </c>
      <c r="AC40" s="217">
        <v>11.734851148716716</v>
      </c>
      <c r="AD40" s="177">
        <v>3.0589373213193398</v>
      </c>
      <c r="AE40" s="178">
        <v>0.12566150290007524</v>
      </c>
      <c r="AF40" s="177">
        <v>0.12038777349192245</v>
      </c>
      <c r="AG40" s="177">
        <v>0.23416394995348588</v>
      </c>
      <c r="AH40" s="177">
        <v>6.3793010081604855</v>
      </c>
      <c r="AI40" s="217">
        <v>0.17347686713258967</v>
      </c>
      <c r="AJ40" s="177">
        <v>1.2360836603632217</v>
      </c>
      <c r="AK40" s="177">
        <v>3.9511218138740594</v>
      </c>
      <c r="AL40" s="177">
        <f t="shared" si="3"/>
        <v>1.4683810322430866</v>
      </c>
      <c r="AM40" s="177">
        <f t="shared" si="3"/>
        <v>7.1012675536524812</v>
      </c>
      <c r="AN40" s="177">
        <f t="shared" si="3"/>
        <v>1.1063842073394081</v>
      </c>
      <c r="AO40" s="218">
        <v>2.341560770081669</v>
      </c>
      <c r="AP40">
        <v>7.7817013581228958</v>
      </c>
      <c r="AQ40">
        <v>2.7025981145326874</v>
      </c>
      <c r="AR40">
        <v>7.8232340991444769</v>
      </c>
      <c r="AS40" s="102">
        <v>2.0392915475462265</v>
      </c>
    </row>
    <row r="41" spans="2:45" x14ac:dyDescent="0.35">
      <c r="B41" s="159" t="s">
        <v>81</v>
      </c>
      <c r="C41" s="428">
        <f>Permethrin!I51+Cypermethrin!I51+Cyfluthrin!I51</f>
        <v>0.24056739930380341</v>
      </c>
      <c r="D41" s="324">
        <f>Permethrin!J51+Cypermethrin!J51+Cyfluthrin!J51</f>
        <v>0.52906184139695822</v>
      </c>
      <c r="E41" s="426">
        <f>Permethrin!K51+Cypermethrin!K51+Cyfluthrin!K51</f>
        <v>2.1080046480494485</v>
      </c>
      <c r="F41" s="324">
        <f>Permethrin!L51+Cypermethrin!L51+Cyfluthrin!L51</f>
        <v>3.7951109716569773</v>
      </c>
      <c r="G41" s="426">
        <f>Permethrin!M51+Cypermethrin!M51+Cyfluthrin!M51</f>
        <v>3.9663948411312298</v>
      </c>
      <c r="H41" s="325">
        <f>Permethrin!N51+Cypermethrin!N51+Cyfluthrin!N51</f>
        <v>7.041183556999318</v>
      </c>
      <c r="I41" s="426">
        <f>Permethrin!O51+Cypermethrin!O51+Cyfluthrin!O51</f>
        <v>0.16037826620253562</v>
      </c>
      <c r="J41" s="324">
        <f>Permethrin!P51+Cypermethrin!P51+Cyfluthrin!P51</f>
        <v>0.52906184139695822</v>
      </c>
      <c r="K41" s="426">
        <f>Permethrin!Q51+Cypermethrin!Q51+Cyfluthrin!Q51</f>
        <v>1.405336432032966</v>
      </c>
      <c r="L41" s="324">
        <f>Permethrin!R51+Cypermethrin!R51+Cyfluthrin!R51</f>
        <v>3.7951109716569773</v>
      </c>
      <c r="M41" s="426">
        <f>Permethrin!S51+Cypermethrin!S51+Cyfluthrin!S51</f>
        <v>2.64426322742082</v>
      </c>
      <c r="N41" s="324">
        <f>Permethrin!T51+Cypermethrin!T51+Cyfluthrin!T51</f>
        <v>7.041183556999318</v>
      </c>
      <c r="O41" s="228" t="s">
        <v>81</v>
      </c>
      <c r="P41" s="217">
        <v>0.24056739930380341</v>
      </c>
      <c r="Q41" s="239">
        <v>0.24103417745257619</v>
      </c>
      <c r="R41" s="239">
        <v>0.18128285011985534</v>
      </c>
      <c r="S41" s="239">
        <v>5.6647026257623452</v>
      </c>
      <c r="T41" s="177">
        <v>0.30008081646246382</v>
      </c>
      <c r="U41" s="234">
        <v>2.1080046480494485</v>
      </c>
      <c r="V41" s="217">
        <v>7.9155693147348085</v>
      </c>
      <c r="W41" s="217">
        <f t="shared" si="1"/>
        <v>1.7383387092504214</v>
      </c>
      <c r="X41" s="239">
        <f t="shared" si="4"/>
        <v>6.8978203767751731</v>
      </c>
      <c r="Y41" s="179">
        <f t="shared" si="2"/>
        <v>1.7425183892286404</v>
      </c>
      <c r="Z41" s="177">
        <v>3.9663948411312298</v>
      </c>
      <c r="AA41" s="217">
        <v>15.590104452017046</v>
      </c>
      <c r="AB41" s="239">
        <v>3.2953945683809875</v>
      </c>
      <c r="AC41" s="217">
        <v>8.1309381277880011</v>
      </c>
      <c r="AD41" s="177">
        <v>3.1849559619948171</v>
      </c>
      <c r="AE41" s="178">
        <v>0.16037826620253562</v>
      </c>
      <c r="AF41" s="177">
        <v>0.16054549547846425</v>
      </c>
      <c r="AG41" s="177">
        <v>0.12085523341323688</v>
      </c>
      <c r="AH41" s="177">
        <v>3.7764684171748963</v>
      </c>
      <c r="AI41" s="217">
        <v>0.20005387764164256</v>
      </c>
      <c r="AJ41" s="177">
        <v>1.405336432032966</v>
      </c>
      <c r="AK41" s="177">
        <v>5.2770462098232063</v>
      </c>
      <c r="AL41" s="177">
        <f t="shared" si="3"/>
        <v>1.1588924728336145</v>
      </c>
      <c r="AM41" s="177">
        <f t="shared" si="3"/>
        <v>4.5985469178501148</v>
      </c>
      <c r="AN41" s="177">
        <f t="shared" si="3"/>
        <v>1.161678926152427</v>
      </c>
      <c r="AO41" s="218">
        <v>2.64426322742082</v>
      </c>
      <c r="AP41">
        <v>10.393402968011367</v>
      </c>
      <c r="AQ41">
        <v>2.1969297122539921</v>
      </c>
      <c r="AR41">
        <v>5.4206254185253337</v>
      </c>
      <c r="AS41" s="102">
        <v>2.1233039746632114</v>
      </c>
    </row>
    <row r="42" spans="2:45" ht="15" thickBot="1" x14ac:dyDescent="0.4">
      <c r="B42" s="176" t="s">
        <v>82</v>
      </c>
      <c r="C42" s="429">
        <f>Permethrin!I52+Cypermethrin!I52+Cyfluthrin!I52</f>
        <v>0.18244938557622706</v>
      </c>
      <c r="D42" s="327">
        <f>Permethrin!J52+Cypermethrin!J52+Cyfluthrin!J52</f>
        <v>0.39983269958887413</v>
      </c>
      <c r="E42" s="427">
        <f>Permethrin!K52+Cypermethrin!K52+Cyfluthrin!K52</f>
        <v>1.2399556502734912</v>
      </c>
      <c r="F42" s="327">
        <f>Permethrin!L52+Cypermethrin!L52+Cyfluthrin!L52</f>
        <v>2.2604239471332863</v>
      </c>
      <c r="G42" s="427">
        <f>Permethrin!M52+Cypermethrin!M52+Cyfluthrin!M52</f>
        <v>2.288614823066804</v>
      </c>
      <c r="H42" s="329">
        <f>Permethrin!N52+Cypermethrin!N52+Cyfluthrin!N52</f>
        <v>4.1015574769990373</v>
      </c>
      <c r="I42" s="429">
        <f>Permethrin!O52+Cypermethrin!O52+Cyfluthrin!O52</f>
        <v>0.12163292371748474</v>
      </c>
      <c r="J42" s="327">
        <f>Permethrin!P52+Cypermethrin!P52+Cyfluthrin!P52</f>
        <v>0.39983269958887407</v>
      </c>
      <c r="K42" s="427">
        <f>Permethrin!Q52+Cypermethrin!Q52+Cyfluthrin!Q52</f>
        <v>0.8266371001823275</v>
      </c>
      <c r="L42" s="327">
        <f>Permethrin!R52+Cypermethrin!R52+Cyfluthrin!R52</f>
        <v>2.2604239471332859</v>
      </c>
      <c r="M42" s="328">
        <f>Permethrin!S52+Cypermethrin!S52+Cyfluthrin!S52</f>
        <v>1.5257432153778696</v>
      </c>
      <c r="N42" s="327">
        <f>Permethrin!T52+Cypermethrin!T52+Cyfluthrin!T52</f>
        <v>4.1015574769990382</v>
      </c>
      <c r="O42" s="229" t="s">
        <v>82</v>
      </c>
      <c r="P42" s="219">
        <v>0.18244938557622706</v>
      </c>
      <c r="Q42" s="240">
        <v>0.1525533742755176</v>
      </c>
      <c r="R42" s="240">
        <v>0.12822201215792992</v>
      </c>
      <c r="S42" s="240">
        <v>0.13514889135588587</v>
      </c>
      <c r="T42" s="191">
        <v>0.19301859356557677</v>
      </c>
      <c r="U42" s="235">
        <v>1.2399556502734912</v>
      </c>
      <c r="V42" s="219">
        <v>4.0748927547491851</v>
      </c>
      <c r="W42" s="219">
        <f t="shared" si="1"/>
        <v>1.2223577511774244</v>
      </c>
      <c r="X42" s="240">
        <f t="shared" si="4"/>
        <v>0.87857841285988325</v>
      </c>
      <c r="Y42" s="210">
        <f t="shared" si="2"/>
        <v>1.0420363332527109</v>
      </c>
      <c r="Z42" s="191">
        <v>2.288614823066804</v>
      </c>
      <c r="AA42" s="219">
        <v>7.9972321352228519</v>
      </c>
      <c r="AB42" s="240">
        <v>2.316493490196919</v>
      </c>
      <c r="AC42" s="219">
        <v>1.6220079343638807</v>
      </c>
      <c r="AD42" s="191">
        <v>1.8910540729398451</v>
      </c>
      <c r="AE42" s="190">
        <v>0.12163292371748474</v>
      </c>
      <c r="AF42" s="191">
        <v>0.10160038710060192</v>
      </c>
      <c r="AG42" s="191">
        <v>8.5481341438619962E-2</v>
      </c>
      <c r="AH42" s="191">
        <v>9.0099260903923908E-2</v>
      </c>
      <c r="AI42" s="219">
        <v>0.12867906237705121</v>
      </c>
      <c r="AJ42" s="191">
        <v>0.8266371001823275</v>
      </c>
      <c r="AK42" s="191">
        <v>2.7165951698327899</v>
      </c>
      <c r="AL42" s="191">
        <f t="shared" si="3"/>
        <v>0.81490516745161634</v>
      </c>
      <c r="AM42" s="191">
        <f t="shared" si="3"/>
        <v>0.58571894190658891</v>
      </c>
      <c r="AN42" s="191">
        <f t="shared" si="3"/>
        <v>0.69469088883514074</v>
      </c>
      <c r="AO42" s="220">
        <v>1.5257432153778696</v>
      </c>
      <c r="AP42" s="100">
        <v>5.3314880901485679</v>
      </c>
      <c r="AQ42" s="100">
        <v>1.5443289934646127</v>
      </c>
      <c r="AR42" s="100">
        <v>1.0813386229092539</v>
      </c>
      <c r="AS42" s="99">
        <v>1.2607027152932302</v>
      </c>
    </row>
    <row r="43" spans="2:45" x14ac:dyDescent="0.35">
      <c r="P43"/>
      <c r="Q43"/>
      <c r="R43"/>
      <c r="S43"/>
      <c r="U43"/>
    </row>
    <row r="44" spans="2:45" x14ac:dyDescent="0.35">
      <c r="B44" s="5"/>
      <c r="Q44"/>
      <c r="R44"/>
      <c r="S44"/>
      <c r="U44"/>
      <c r="V44"/>
      <c r="W44"/>
      <c r="X44"/>
      <c r="AA44"/>
      <c r="AB44"/>
      <c r="AC44"/>
    </row>
    <row r="45" spans="2:45" ht="19" thickBot="1" x14ac:dyDescent="0.5">
      <c r="B45" s="272" t="s">
        <v>130</v>
      </c>
      <c r="C45" s="367"/>
      <c r="P45" s="361"/>
      <c r="Q45"/>
      <c r="R45"/>
      <c r="S45"/>
      <c r="U45"/>
      <c r="V45"/>
      <c r="W45"/>
      <c r="X45"/>
      <c r="AA45"/>
      <c r="AB45"/>
      <c r="AC45" s="361"/>
      <c r="AE45" s="360"/>
      <c r="AF45" s="360"/>
      <c r="AG45" s="360"/>
      <c r="AH45" s="360"/>
      <c r="AI45" s="359"/>
      <c r="AJ45" s="360"/>
      <c r="AL45" s="5"/>
      <c r="AP45" s="360"/>
      <c r="AR45" s="5"/>
    </row>
    <row r="46" spans="2:45" ht="18.5" x14ac:dyDescent="0.45">
      <c r="B46" s="79"/>
      <c r="C46" s="58" t="s">
        <v>33</v>
      </c>
      <c r="D46" s="58"/>
      <c r="E46" s="58"/>
      <c r="F46" s="58"/>
      <c r="G46" s="58"/>
      <c r="H46" s="58"/>
      <c r="I46" s="98" t="s">
        <v>35</v>
      </c>
      <c r="J46" s="58"/>
      <c r="K46" s="58"/>
      <c r="L46" s="58"/>
      <c r="M46" s="58"/>
      <c r="N46" s="192"/>
      <c r="P46" s="361"/>
      <c r="Q46" s="362"/>
      <c r="R46"/>
      <c r="S46"/>
      <c r="U46"/>
      <c r="V46"/>
      <c r="W46"/>
      <c r="X46"/>
      <c r="AA46" s="361"/>
      <c r="AB46" s="361"/>
      <c r="AC46"/>
    </row>
    <row r="47" spans="2:45" x14ac:dyDescent="0.35">
      <c r="B47" s="19" t="s">
        <v>123</v>
      </c>
      <c r="C47" s="5" t="s">
        <v>37</v>
      </c>
      <c r="D47" s="5"/>
      <c r="E47" s="5"/>
      <c r="F47" s="5"/>
      <c r="G47" s="5"/>
      <c r="H47" s="5"/>
      <c r="I47" s="37" t="s">
        <v>37</v>
      </c>
      <c r="J47" s="5"/>
      <c r="K47" s="5"/>
      <c r="L47" s="5"/>
      <c r="M47" s="5"/>
      <c r="N47" s="193"/>
      <c r="P47" s="359"/>
      <c r="Q47" s="359"/>
      <c r="R47" s="359"/>
      <c r="S47" s="359"/>
      <c r="T47" s="360"/>
      <c r="U47" s="360"/>
      <c r="V47" s="360"/>
      <c r="W47" s="360"/>
      <c r="X47" s="360"/>
      <c r="Y47" s="360"/>
      <c r="Z47" s="359"/>
      <c r="AA47" s="360"/>
      <c r="AB47"/>
      <c r="AC47" s="359"/>
      <c r="AD47" s="359"/>
      <c r="AE47" s="359"/>
      <c r="AF47" s="359"/>
      <c r="AG47" s="360"/>
      <c r="AH47" s="360"/>
      <c r="AI47" s="360"/>
      <c r="AJ47" s="360"/>
      <c r="AK47" s="360"/>
      <c r="AL47" s="360"/>
      <c r="AM47" s="359"/>
      <c r="AN47" s="360"/>
    </row>
    <row r="48" spans="2:45" x14ac:dyDescent="0.35">
      <c r="B48" s="245" t="s">
        <v>38</v>
      </c>
      <c r="C48" s="286" t="s">
        <v>39</v>
      </c>
      <c r="D48" s="286"/>
      <c r="E48" s="286" t="s">
        <v>40</v>
      </c>
      <c r="F48" s="286"/>
      <c r="G48" s="286" t="s">
        <v>41</v>
      </c>
      <c r="H48" s="286"/>
      <c r="I48" s="287" t="s">
        <v>39</v>
      </c>
      <c r="J48" s="286"/>
      <c r="K48" s="286" t="s">
        <v>40</v>
      </c>
      <c r="L48" s="286"/>
      <c r="M48" s="286" t="s">
        <v>41</v>
      </c>
      <c r="N48" s="288"/>
      <c r="P48"/>
      <c r="Q48"/>
      <c r="R48"/>
      <c r="S48"/>
      <c r="U48"/>
      <c r="V48"/>
      <c r="W48"/>
      <c r="X48"/>
      <c r="AA48"/>
      <c r="AB48"/>
      <c r="AC48"/>
    </row>
    <row r="49" spans="1:74" ht="15" thickBot="1" x14ac:dyDescent="0.4">
      <c r="B49" s="65"/>
      <c r="C49" s="126" t="s">
        <v>44</v>
      </c>
      <c r="D49" s="126" t="s">
        <v>45</v>
      </c>
      <c r="E49" s="126" t="s">
        <v>44</v>
      </c>
      <c r="F49" s="126" t="s">
        <v>45</v>
      </c>
      <c r="G49" s="126" t="s">
        <v>46</v>
      </c>
      <c r="H49" s="126" t="s">
        <v>45</v>
      </c>
      <c r="I49" s="107" t="s">
        <v>44</v>
      </c>
      <c r="J49" s="203" t="s">
        <v>45</v>
      </c>
      <c r="K49" s="126" t="s">
        <v>44</v>
      </c>
      <c r="L49" s="126" t="s">
        <v>45</v>
      </c>
      <c r="M49" s="126" t="s">
        <v>46</v>
      </c>
      <c r="N49" s="194" t="s">
        <v>45</v>
      </c>
      <c r="P49"/>
      <c r="Q49"/>
      <c r="R49"/>
      <c r="S49"/>
      <c r="U49"/>
      <c r="V49"/>
      <c r="W49"/>
      <c r="X49"/>
      <c r="AA49"/>
      <c r="AB49"/>
      <c r="AC49"/>
    </row>
    <row r="50" spans="1:74" ht="15.5" x14ac:dyDescent="0.35">
      <c r="B50" s="246" t="s">
        <v>47</v>
      </c>
      <c r="C50" s="262">
        <f>Permethrin!I60+Cypermethrin!I60+Cyfluthrin!I60</f>
        <v>0.51383491505026924</v>
      </c>
      <c r="D50" s="209">
        <f>Permethrin!J60+Cypermethrin!J60+Cyfluthrin!J60</f>
        <v>0.15695214679759883</v>
      </c>
      <c r="E50" s="265">
        <f>Permethrin!K60+Cypermethrin!K60+Cyfluthrin!K60</f>
        <v>17.079780918241052</v>
      </c>
      <c r="F50" s="227">
        <f>Permethrin!L60+Cypermethrin!L60+Cyfluthrin!L60</f>
        <v>10.857712822776376</v>
      </c>
      <c r="G50" s="265">
        <f>Permethrin!M60+Cypermethrin!M60+Cyfluthrin!M60</f>
        <v>33.645726921431852</v>
      </c>
      <c r="H50" s="224">
        <f>Permethrin!N60+Cypermethrin!N60+Cyfluthrin!N60</f>
        <v>21.558473498755159</v>
      </c>
      <c r="I50" s="118">
        <f>Permethrin!O60+Cypermethrin!O60+Cyfluthrin!O60</f>
        <v>0.34255661003351279</v>
      </c>
      <c r="J50" s="227">
        <f>Permethrin!P60+Cypermethrin!P60+Cyfluthrin!P60</f>
        <v>0.15695214679759881</v>
      </c>
      <c r="K50" s="265">
        <f>Permethrin!Q60+Cypermethrin!Q60+Cyfluthrin!Q60</f>
        <v>11.386520612160703</v>
      </c>
      <c r="L50" s="227">
        <f>Permethrin!R60+Cypermethrin!R60+Cyfluthrin!R60</f>
        <v>10.857712822776376</v>
      </c>
      <c r="M50" s="265">
        <f>Permethrin!S60+Cypermethrin!S60+Cyfluthrin!S60</f>
        <v>22.430484614287899</v>
      </c>
      <c r="N50" s="226">
        <f>Permethrin!T60+Cypermethrin!T60+Cyfluthrin!T60</f>
        <v>21.558473498755156</v>
      </c>
      <c r="O50" s="198"/>
      <c r="P50"/>
      <c r="Q50"/>
      <c r="R50"/>
      <c r="S50"/>
      <c r="U50"/>
      <c r="V50"/>
      <c r="W50"/>
      <c r="X50"/>
      <c r="AA50"/>
      <c r="AB50"/>
      <c r="AC50"/>
    </row>
    <row r="51" spans="1:74" x14ac:dyDescent="0.35">
      <c r="A51" s="244"/>
      <c r="B51" s="247" t="s">
        <v>48</v>
      </c>
      <c r="C51" s="263">
        <f>Permethrin!I61+Cypermethrin!I61+Cyfluthrin!I61</f>
        <v>0.21682551729123639</v>
      </c>
      <c r="D51" s="154">
        <f>Permethrin!J61+Cypermethrin!J61+Cyfluthrin!J61</f>
        <v>6.1064511994662667E-2</v>
      </c>
      <c r="E51" s="25">
        <f>Permethrin!K61+Cypermethrin!K61+Cyfluthrin!K61</f>
        <v>6.232920660658853</v>
      </c>
      <c r="F51" s="35">
        <f>Permethrin!L61+Cypermethrin!L61+Cyfluthrin!L61</f>
        <v>3.0614876624987453</v>
      </c>
      <c r="G51" s="25">
        <f>Permethrin!M61+Cypermethrin!M61+Cyfluthrin!M61</f>
        <v>12.249015804026463</v>
      </c>
      <c r="H51" s="225">
        <f>Permethrin!N61+Cypermethrin!N61+Cyfluthrin!N61</f>
        <v>6.0619108130028261</v>
      </c>
      <c r="I51" s="103">
        <f>Permethrin!O61+Cypermethrin!O61+Cyfluthrin!O61</f>
        <v>0.14455034486082424</v>
      </c>
      <c r="J51" s="35">
        <f>Permethrin!P61+Cypermethrin!P61+Cyfluthrin!P61</f>
        <v>6.1064511994662674E-2</v>
      </c>
      <c r="K51" s="25">
        <f>Permethrin!Q61+Cypermethrin!Q61+Cyfluthrin!Q61</f>
        <v>4.1552804404392365</v>
      </c>
      <c r="L51" s="35">
        <f>Permethrin!R61+Cypermethrin!R61+Cyfluthrin!R61</f>
        <v>3.0614876624987453</v>
      </c>
      <c r="M51" s="25">
        <f>Permethrin!S61+Cypermethrin!S61+Cyfluthrin!S61</f>
        <v>8.1660105360176445</v>
      </c>
      <c r="N51" s="17">
        <f>Permethrin!T61+Cypermethrin!T61+Cyfluthrin!T61</f>
        <v>6.0619108130028252</v>
      </c>
      <c r="P51"/>
      <c r="Q51"/>
      <c r="R51"/>
      <c r="S51"/>
      <c r="U51"/>
      <c r="V51"/>
      <c r="W51"/>
      <c r="X51"/>
      <c r="AA51"/>
      <c r="AB51"/>
      <c r="AC51"/>
    </row>
    <row r="52" spans="1:74" ht="15.5" x14ac:dyDescent="0.35">
      <c r="A52" s="244"/>
      <c r="B52" s="247" t="s">
        <v>49</v>
      </c>
      <c r="C52" s="263">
        <f>Permethrin!I62+Cypermethrin!I62+Cyfluthrin!I62</f>
        <v>0.2125754803606752</v>
      </c>
      <c r="D52" s="154">
        <f>Permethrin!J62+Cypermethrin!J62+Cyfluthrin!J62</f>
        <v>6.1272540584860188E-2</v>
      </c>
      <c r="E52" s="25">
        <f>Permethrin!K62+Cypermethrin!K62+Cyfluthrin!K62</f>
        <v>6.6845240046770185</v>
      </c>
      <c r="F52" s="35">
        <f>Permethrin!L62+Cypermethrin!L62+Cyfluthrin!L62</f>
        <v>3.341162663136052</v>
      </c>
      <c r="G52" s="25">
        <f>Permethrin!M62+Cypermethrin!M62+Cyfluthrin!M62</f>
        <v>13.156472528993366</v>
      </c>
      <c r="H52" s="225">
        <f>Permethrin!N62+Cypermethrin!N62+Cyfluthrin!N62</f>
        <v>6.6210527856872448</v>
      </c>
      <c r="I52" s="29">
        <f>Permethrin!O62+Cypermethrin!O62+Cyfluthrin!O62</f>
        <v>0.14171698690711682</v>
      </c>
      <c r="J52" s="35">
        <f>Permethrin!P62+Cypermethrin!P62+Cyfluthrin!P62</f>
        <v>6.1272540584860195E-2</v>
      </c>
      <c r="K52" s="25">
        <f>Permethrin!Q62+Cypermethrin!Q62+Cyfluthrin!Q62</f>
        <v>4.4563493364513462</v>
      </c>
      <c r="L52" s="35">
        <f>Permethrin!R62+Cypermethrin!R62+Cyfluthrin!R62</f>
        <v>3.3411626631360525</v>
      </c>
      <c r="M52" s="25">
        <f>Permethrin!S62+Cypermethrin!S62+Cyfluthrin!S62</f>
        <v>8.7709816859955776</v>
      </c>
      <c r="N52" s="17">
        <f>Permethrin!T62+Cypermethrin!T62+Cyfluthrin!T62</f>
        <v>6.6210527856872448</v>
      </c>
      <c r="O52" s="196"/>
      <c r="P52"/>
      <c r="Q52"/>
      <c r="R52"/>
      <c r="S52"/>
      <c r="U52"/>
      <c r="V52"/>
      <c r="W52"/>
      <c r="X52"/>
      <c r="AA52"/>
      <c r="AB52"/>
      <c r="AC52"/>
    </row>
    <row r="53" spans="1:74" x14ac:dyDescent="0.35">
      <c r="A53" s="244"/>
      <c r="B53" s="247" t="s">
        <v>50</v>
      </c>
      <c r="C53" s="263">
        <f>Permethrin!I63+Cypermethrin!I63+Cyfluthrin!I63</f>
        <v>9.4570694056629226E-2</v>
      </c>
      <c r="D53" s="154">
        <f>Permethrin!J63+Cypermethrin!J63+Cyfluthrin!J63</f>
        <v>2.6977705581376746E-2</v>
      </c>
      <c r="E53" s="25">
        <f>Permethrin!K63+Cypermethrin!K63+Cyfluthrin!K63</f>
        <v>3.4072153808955172</v>
      </c>
      <c r="F53" s="35">
        <f>Permethrin!L63+Cypermethrin!L63+Cyfluthrin!L63</f>
        <v>1.5705356806296886</v>
      </c>
      <c r="G53" s="25">
        <f>Permethrin!M63+Cypermethrin!M63+Cyfluthrin!M63</f>
        <v>6.7198600677344063</v>
      </c>
      <c r="H53" s="225">
        <f>Permethrin!N63+Cypermethrin!N63+Cyfluthrin!N63</f>
        <v>3.1140936556780008</v>
      </c>
      <c r="I53" s="103">
        <f>Permethrin!O63+Cypermethrin!O63+Cyfluthrin!O63</f>
        <v>6.3047129371086155E-2</v>
      </c>
      <c r="J53" s="35">
        <f>Permethrin!P63+Cypermethrin!P63+Cyfluthrin!P63</f>
        <v>2.6977705581376746E-2</v>
      </c>
      <c r="K53" s="25">
        <f>Permethrin!Q63+Cypermethrin!Q63+Cyfluthrin!Q63</f>
        <v>2.2714769205970118</v>
      </c>
      <c r="L53" s="35">
        <f>Permethrin!R63+Cypermethrin!R63+Cyfluthrin!R63</f>
        <v>1.5705356806296886</v>
      </c>
      <c r="M53" s="25">
        <f>Permethrin!S63+Cypermethrin!S63+Cyfluthrin!S63</f>
        <v>4.479906711822939</v>
      </c>
      <c r="N53" s="17">
        <f>Permethrin!T63+Cypermethrin!T63+Cyfluthrin!T63</f>
        <v>3.1140936556780012</v>
      </c>
      <c r="P53"/>
      <c r="Q53" s="359"/>
      <c r="R53" s="359"/>
      <c r="S53" s="359"/>
      <c r="T53" s="359"/>
      <c r="U53" s="360"/>
      <c r="V53" s="360"/>
      <c r="W53" s="360"/>
      <c r="X53" s="360"/>
      <c r="Y53" s="360"/>
      <c r="Z53" s="360"/>
      <c r="AA53" s="359"/>
      <c r="AB53" s="360"/>
      <c r="AC53"/>
      <c r="AD53" s="359"/>
      <c r="AE53" s="359"/>
      <c r="AF53" s="359"/>
      <c r="AG53" s="359"/>
      <c r="AH53" s="360"/>
      <c r="AI53" s="360"/>
      <c r="AJ53" s="360"/>
      <c r="AK53" s="360"/>
      <c r="AL53" s="360"/>
      <c r="AM53" s="360"/>
      <c r="AN53" s="359"/>
      <c r="AO53" s="360"/>
      <c r="AP53" s="360"/>
      <c r="AQ53" s="360"/>
      <c r="AR53" s="360"/>
      <c r="AS53" s="360"/>
      <c r="AT53" s="359"/>
      <c r="AU53" s="360"/>
    </row>
    <row r="54" spans="1:74" x14ac:dyDescent="0.35">
      <c r="A54" s="244"/>
      <c r="B54" s="247" t="s">
        <v>51</v>
      </c>
      <c r="C54" s="263">
        <f>Permethrin!I64+Cypermethrin!I64+Cyfluthrin!I64</f>
        <v>0.24258395786382089</v>
      </c>
      <c r="D54" s="154">
        <f>Permethrin!J64+Cypermethrin!J64+Cyfluthrin!J64</f>
        <v>6.4976179021109276E-2</v>
      </c>
      <c r="E54" s="25">
        <f>Permethrin!K64+Cypermethrin!K64+Cyfluthrin!K64</f>
        <v>13.570457475284925</v>
      </c>
      <c r="F54" s="35">
        <f>Permethrin!L64+Cypermethrin!L64+Cyfluthrin!L64</f>
        <v>4.7532055629120586</v>
      </c>
      <c r="G54" s="25">
        <f>Permethrin!M64+Cypermethrin!M64+Cyfluthrin!M64</f>
        <v>26.898330992706029</v>
      </c>
      <c r="H54" s="225">
        <f>Permethrin!N64+Cypermethrin!N64+Cyfluthrin!N64</f>
        <v>9.4414349468030068</v>
      </c>
      <c r="I54" s="103">
        <f>Permethrin!O64+Cypermethrin!O64+Cyfluthrin!O64</f>
        <v>0.16172263857588062</v>
      </c>
      <c r="J54" s="35">
        <f>Permethrin!P64+Cypermethrin!P64+Cyfluthrin!P64</f>
        <v>6.4976179021109276E-2</v>
      </c>
      <c r="K54" s="25">
        <f>Permethrin!Q64+Cypermethrin!Q64+Cyfluthrin!Q64</f>
        <v>9.0469716501899509</v>
      </c>
      <c r="L54" s="35">
        <f>Permethrin!R64+Cypermethrin!R64+Cyfluthrin!R64</f>
        <v>4.7532055629120586</v>
      </c>
      <c r="M54" s="25">
        <f>Permethrin!S64+Cypermethrin!S64+Cyfluthrin!S64</f>
        <v>17.932220661804021</v>
      </c>
      <c r="N54" s="17">
        <f>Permethrin!T64+Cypermethrin!T64+Cyfluthrin!T64</f>
        <v>9.4414349468030068</v>
      </c>
      <c r="O54" s="7"/>
      <c r="P54" s="7"/>
      <c r="Q54"/>
      <c r="R54"/>
      <c r="S54"/>
      <c r="U54"/>
      <c r="V54"/>
      <c r="W54"/>
      <c r="X54"/>
      <c r="AA54"/>
      <c r="AB54"/>
      <c r="AC54"/>
    </row>
    <row r="55" spans="1:74" ht="18.5" x14ac:dyDescent="0.45">
      <c r="A55" s="244"/>
      <c r="B55" s="247" t="s">
        <v>52</v>
      </c>
      <c r="C55" s="263">
        <f>Permethrin!I65+Cypermethrin!I65+Cyfluthrin!I65</f>
        <v>0.25029614073924356</v>
      </c>
      <c r="D55" s="154">
        <f>Permethrin!J65+Cypermethrin!J65+Cyfluthrin!J65</f>
        <v>7.1226959410678567E-2</v>
      </c>
      <c r="E55" s="25">
        <f>Permethrin!K65+Cypermethrin!K65+Cyfluthrin!K65</f>
        <v>5.3235882184329109</v>
      </c>
      <c r="F55" s="35">
        <f>Permethrin!L65+Cypermethrin!L65+Cyfluthrin!L65</f>
        <v>2.3514684630276639</v>
      </c>
      <c r="G55" s="25">
        <f>Permethrin!M65+Cypermethrin!M65+Cyfluthrin!M65</f>
        <v>10.396880296126573</v>
      </c>
      <c r="H55" s="225">
        <f>Permethrin!N65+Cypermethrin!N65+Cyfluthrin!N65</f>
        <v>4.6317099666446495</v>
      </c>
      <c r="I55" s="103">
        <f>Permethrin!O65+Cypermethrin!O65+Cyfluthrin!O65</f>
        <v>0.16686409382616241</v>
      </c>
      <c r="J55" s="35">
        <f>Permethrin!P65+Cypermethrin!P65+Cyfluthrin!P65</f>
        <v>7.1226959410678567E-2</v>
      </c>
      <c r="K55" s="25">
        <f>Permethrin!Q65+Cypermethrin!Q65+Cyfluthrin!Q65</f>
        <v>3.5490588122886075</v>
      </c>
      <c r="L55" s="35">
        <f>Permethrin!R65+Cypermethrin!R65+Cyfluthrin!R65</f>
        <v>2.3514684630276639</v>
      </c>
      <c r="M55" s="25">
        <f>Permethrin!S65+Cypermethrin!S65+Cyfluthrin!S65</f>
        <v>6.931253530751051</v>
      </c>
      <c r="N55" s="17">
        <f>Permethrin!T65+Cypermethrin!T65+Cyfluthrin!T65</f>
        <v>4.6317099666446495</v>
      </c>
      <c r="O55" s="7"/>
      <c r="P55" s="361"/>
      <c r="Q55" s="5"/>
      <c r="R55"/>
      <c r="S55"/>
      <c r="U55"/>
      <c r="V55" s="22"/>
      <c r="W55"/>
      <c r="X55"/>
      <c r="AA55"/>
      <c r="AB55"/>
      <c r="AC55"/>
    </row>
    <row r="56" spans="1:74" ht="18.5" x14ac:dyDescent="0.45">
      <c r="A56" s="244"/>
      <c r="B56" s="247" t="s">
        <v>53</v>
      </c>
      <c r="C56" s="263">
        <f>Permethrin!I66+Cypermethrin!I66+Cyfluthrin!I66</f>
        <v>0.3157189244217527</v>
      </c>
      <c r="D56" s="154">
        <f>Permethrin!J66+Cypermethrin!J66+Cyfluthrin!J66</f>
        <v>8.6377346091109794E-2</v>
      </c>
      <c r="E56" s="25">
        <f>Permethrin!K66+Cypermethrin!K66+Cyfluthrin!K66</f>
        <v>8.4523111257933046</v>
      </c>
      <c r="F56" s="35">
        <f>Permethrin!L66+Cypermethrin!L66+Cyfluthrin!L66</f>
        <v>3.3119300232077284</v>
      </c>
      <c r="G56" s="25">
        <f>Permethrin!M66+Cypermethrin!M66+Cyfluthrin!M66</f>
        <v>16.588903327164864</v>
      </c>
      <c r="H56" s="225">
        <f>Permethrin!N66+Cypermethrin!N66+Cyfluthrin!N66</f>
        <v>6.5374827003243459</v>
      </c>
      <c r="I56" s="103">
        <f>Permethrin!O66+Cypermethrin!O66+Cyfluthrin!O66</f>
        <v>0.21047928294783513</v>
      </c>
      <c r="J56" s="35">
        <f>Permethrin!P66+Cypermethrin!P66+Cyfluthrin!P66</f>
        <v>8.6377346091109794E-2</v>
      </c>
      <c r="K56" s="25">
        <f>Permethrin!Q66+Cypermethrin!Q66+Cyfluthrin!Q66</f>
        <v>5.6348740838622033</v>
      </c>
      <c r="L56" s="35">
        <f>Permethrin!R66+Cypermethrin!R66+Cyfluthrin!R66</f>
        <v>3.311930023207728</v>
      </c>
      <c r="M56" s="25">
        <f>Permethrin!S66+Cypermethrin!S66+Cyfluthrin!S66</f>
        <v>11.059268884776575</v>
      </c>
      <c r="N56" s="17">
        <f>Permethrin!T66+Cypermethrin!T66+Cyfluthrin!T66</f>
        <v>6.5374827003243468</v>
      </c>
      <c r="O56" s="7"/>
      <c r="P56" s="361"/>
      <c r="Q56"/>
      <c r="R56"/>
      <c r="S56"/>
      <c r="U56"/>
      <c r="V56" s="22"/>
      <c r="W56"/>
      <c r="X56"/>
      <c r="AA56"/>
      <c r="AB56"/>
      <c r="AC56"/>
      <c r="AD56" s="361"/>
      <c r="AE56" s="5"/>
    </row>
    <row r="57" spans="1:74" x14ac:dyDescent="0.35">
      <c r="A57" s="244"/>
      <c r="B57" s="247" t="s">
        <v>54</v>
      </c>
      <c r="C57" s="263">
        <f>Permethrin!I67+Cypermethrin!I67+Cyfluthrin!I67</f>
        <v>0.11691922911508233</v>
      </c>
      <c r="D57" s="154">
        <f>Permethrin!J67+Cypermethrin!J67+Cyfluthrin!J67</f>
        <v>3.1871626957500565E-2</v>
      </c>
      <c r="E57" s="25">
        <f>Permethrin!K67+Cypermethrin!K67+Cyfluthrin!K67</f>
        <v>4.1787845777560246</v>
      </c>
      <c r="F57" s="35">
        <f>Permethrin!L67+Cypermethrin!L67+Cyfluthrin!L67</f>
        <v>1.7993070768901269</v>
      </c>
      <c r="G57" s="25">
        <f>Permethrin!M67+Cypermethrin!M67+Cyfluthrin!M67</f>
        <v>8.2406499263969692</v>
      </c>
      <c r="H57" s="225">
        <f>Permethrin!N67+Cypermethrin!N67+Cyfluthrin!N67</f>
        <v>3.5667425268227544</v>
      </c>
      <c r="I57" s="29">
        <f>Permethrin!O67+Cypermethrin!O67+Cyfluthrin!O67</f>
        <v>7.7946152743388231E-2</v>
      </c>
      <c r="J57" s="35">
        <f>Permethrin!P67+Cypermethrin!P67+Cyfluthrin!P67</f>
        <v>3.1871626957500565E-2</v>
      </c>
      <c r="K57" s="25">
        <f>Permethrin!Q67+Cypermethrin!Q67+Cyfluthrin!Q67</f>
        <v>2.7858563851706832</v>
      </c>
      <c r="L57" s="35">
        <f>Permethrin!R67+Cypermethrin!R67+Cyfluthrin!R67</f>
        <v>1.7993070768901271</v>
      </c>
      <c r="M57" s="25">
        <f>Permethrin!S67+Cypermethrin!S67+Cyfluthrin!S67</f>
        <v>5.4937666175979807</v>
      </c>
      <c r="N57" s="17">
        <f>Permethrin!T67+Cypermethrin!T67+Cyfluthrin!T67</f>
        <v>3.5667425268227539</v>
      </c>
      <c r="O57" s="7"/>
      <c r="P57" s="359"/>
      <c r="Q57" s="359"/>
      <c r="R57" s="359"/>
      <c r="S57" s="359"/>
      <c r="T57" s="359"/>
      <c r="U57" s="360"/>
      <c r="V57" s="360"/>
      <c r="W57" s="360"/>
      <c r="X57" s="360"/>
      <c r="Y57" s="360"/>
      <c r="Z57" s="360"/>
      <c r="AA57" s="359"/>
      <c r="AB57" s="360"/>
      <c r="AC57"/>
      <c r="AD57" s="359"/>
      <c r="AE57" s="359"/>
      <c r="AF57" s="359"/>
      <c r="AG57" s="359"/>
      <c r="AH57" s="359"/>
      <c r="AI57" s="360"/>
      <c r="AJ57" s="360"/>
      <c r="AK57" s="360"/>
      <c r="AL57" s="360"/>
      <c r="AM57" s="360"/>
      <c r="AN57" s="360"/>
      <c r="AO57" s="359"/>
      <c r="AP57" s="360"/>
    </row>
    <row r="58" spans="1:74" x14ac:dyDescent="0.35">
      <c r="A58" s="244"/>
      <c r="B58" s="247" t="s">
        <v>55</v>
      </c>
      <c r="C58" s="263">
        <f>Permethrin!I68+Cypermethrin!I68+Cyfluthrin!I68</f>
        <v>9.5387184020439206E-2</v>
      </c>
      <c r="D58" s="154">
        <f>Permethrin!J68+Cypermethrin!J68+Cyfluthrin!J68</f>
        <v>2.6218061469646978E-2</v>
      </c>
      <c r="E58" s="25">
        <f>Permethrin!K68+Cypermethrin!K68+Cyfluthrin!K68</f>
        <v>3.4184766699291727</v>
      </c>
      <c r="F58" s="35">
        <f>Permethrin!L68+Cypermethrin!L68+Cyfluthrin!L68</f>
        <v>1.4199654184298103</v>
      </c>
      <c r="G58" s="25">
        <f>Permethrin!M68+Cypermethrin!M68+Cyfluthrin!M68</f>
        <v>6.7415661558379085</v>
      </c>
      <c r="H58" s="225">
        <f>Permethrin!N68+Cypermethrin!N68+Cyfluthrin!N68</f>
        <v>2.8137127753899742</v>
      </c>
      <c r="I58" s="29">
        <f>Permethrin!O68+Cypermethrin!O68+Cyfluthrin!O68</f>
        <v>6.3591456013626146E-2</v>
      </c>
      <c r="J58" s="35">
        <f>Permethrin!P68+Cypermethrin!P68+Cyfluthrin!P68</f>
        <v>2.6218061469646982E-2</v>
      </c>
      <c r="K58" s="25">
        <f>Permethrin!Q68+Cypermethrin!Q68+Cyfluthrin!Q68</f>
        <v>2.2789844466194484</v>
      </c>
      <c r="L58" s="35">
        <f>Permethrin!R68+Cypermethrin!R68+Cyfluthrin!R68</f>
        <v>1.4199654184298103</v>
      </c>
      <c r="M58" s="25">
        <f>Permethrin!S68+Cypermethrin!S68+Cyfluthrin!S68</f>
        <v>4.4943774372252729</v>
      </c>
      <c r="N58" s="17">
        <f>Permethrin!T68+Cypermethrin!T68+Cyfluthrin!T68</f>
        <v>2.8137127753899742</v>
      </c>
      <c r="O58" s="7"/>
      <c r="P58"/>
      <c r="Q58"/>
      <c r="R58"/>
      <c r="S58"/>
      <c r="U58"/>
      <c r="V58"/>
      <c r="W58"/>
      <c r="X58"/>
      <c r="AA58"/>
      <c r="AB58"/>
      <c r="AC58"/>
    </row>
    <row r="59" spans="1:74" x14ac:dyDescent="0.35">
      <c r="A59" s="244"/>
      <c r="B59" s="247" t="s">
        <v>56</v>
      </c>
      <c r="C59" s="263">
        <f>Permethrin!I69+Cypermethrin!I69+Cyfluthrin!I69</f>
        <v>5.2127589532860924E-2</v>
      </c>
      <c r="D59" s="154">
        <f>Permethrin!J69+Cypermethrin!J69+Cyfluthrin!J69</f>
        <v>1.5882386035301163E-2</v>
      </c>
      <c r="E59" s="25">
        <f>Permethrin!K69+Cypermethrin!K69+Cyfluthrin!K69</f>
        <v>2.5655220989716772</v>
      </c>
      <c r="F59" s="35">
        <f>Permethrin!L69+Cypermethrin!L69+Cyfluthrin!L69</f>
        <v>1.1082082234054815</v>
      </c>
      <c r="G59" s="25">
        <f>Permethrin!M69+Cypermethrin!M69+Cyfluthrin!M69</f>
        <v>5.0789166084104966</v>
      </c>
      <c r="H59" s="225">
        <f>Permethrin!N69+Cypermethrin!N69+Cyfluthrin!N69</f>
        <v>2.2005340607756629</v>
      </c>
      <c r="I59" s="103">
        <f>Permethrin!O69+Cypermethrin!O69+Cyfluthrin!O69</f>
        <v>3.4751726355240625E-2</v>
      </c>
      <c r="J59" s="35">
        <f>Permethrin!P69+Cypermethrin!P69+Cyfluthrin!P69</f>
        <v>1.5882386035301163E-2</v>
      </c>
      <c r="K59" s="25">
        <f>Permethrin!Q69+Cypermethrin!Q69+Cyfluthrin!Q69</f>
        <v>1.7103480659811183</v>
      </c>
      <c r="L59" s="35">
        <f>Permethrin!R69+Cypermethrin!R69+Cyfluthrin!R69</f>
        <v>1.1082082234054815</v>
      </c>
      <c r="M59" s="25">
        <f>Permethrin!S69+Cypermethrin!S69+Cyfluthrin!S69</f>
        <v>3.3859444056069976</v>
      </c>
      <c r="N59" s="17">
        <f>Permethrin!T69+Cypermethrin!T69+Cyfluthrin!T69</f>
        <v>2.2005340607756629</v>
      </c>
      <c r="O59" s="7"/>
      <c r="P59"/>
      <c r="Q59"/>
      <c r="R59"/>
      <c r="S59"/>
      <c r="U59"/>
      <c r="V59"/>
      <c r="W59"/>
      <c r="X59"/>
      <c r="AA59"/>
      <c r="AB59"/>
      <c r="AC59"/>
    </row>
    <row r="60" spans="1:74" s="10" customFormat="1" x14ac:dyDescent="0.35">
      <c r="A60" s="244"/>
      <c r="B60" s="247" t="s">
        <v>57</v>
      </c>
      <c r="C60" s="263">
        <f>Permethrin!I70+Cypermethrin!I70+Cyfluthrin!I70</f>
        <v>0.18562640669466246</v>
      </c>
      <c r="D60" s="154">
        <f>Permethrin!J70+Cypermethrin!J70+Cyfluthrin!J70</f>
        <v>4.739382417762026E-2</v>
      </c>
      <c r="E60" s="25">
        <f>Permethrin!K70+Cypermethrin!K70+Cyfluthrin!K70</f>
        <v>4.2432653478000084</v>
      </c>
      <c r="F60" s="35">
        <f>Permethrin!L70+Cypermethrin!L70+Cyfluthrin!L70</f>
        <v>1.6217957844160442</v>
      </c>
      <c r="G60" s="25">
        <f>Permethrin!M70+Cypermethrin!M70+Cyfluthrin!M70</f>
        <v>8.300904288905361</v>
      </c>
      <c r="H60" s="225">
        <f>Permethrin!N70+Cypermethrin!N70+Cyfluthrin!N70</f>
        <v>3.1961977446544703</v>
      </c>
      <c r="I60" s="103">
        <f>Permethrin!O70+Cypermethrin!O70+Cyfluthrin!O70</f>
        <v>0.12375093779644164</v>
      </c>
      <c r="J60" s="35">
        <f>Permethrin!P70+Cypermethrin!P70+Cyfluthrin!P70</f>
        <v>4.7393824177620253E-2</v>
      </c>
      <c r="K60" s="25">
        <f>Permethrin!Q70+Cypermethrin!Q70+Cyfluthrin!Q70</f>
        <v>2.8288435652000059</v>
      </c>
      <c r="L60" s="35">
        <f>Permethrin!R70+Cypermethrin!R70+Cyfluthrin!R70</f>
        <v>1.6217957844160442</v>
      </c>
      <c r="M60" s="25">
        <f>Permethrin!S70+Cypermethrin!S70+Cyfluthrin!S70</f>
        <v>5.5339361926035737</v>
      </c>
      <c r="N60" s="17">
        <f>Permethrin!T70+Cypermethrin!T70+Cyfluthrin!T70</f>
        <v>3.1961977446544694</v>
      </c>
      <c r="O60" s="7"/>
      <c r="P60"/>
      <c r="Q60"/>
      <c r="R60"/>
      <c r="S60"/>
      <c r="T60"/>
      <c r="U60"/>
      <c r="V60"/>
      <c r="W60"/>
      <c r="X60"/>
      <c r="Y60"/>
      <c r="Z60"/>
      <c r="AA60"/>
      <c r="AB60"/>
      <c r="AC60"/>
      <c r="AD60"/>
      <c r="AE60"/>
      <c r="AF60"/>
      <c r="AG60"/>
      <c r="AH60"/>
      <c r="AI60"/>
      <c r="AJ60"/>
      <c r="AK60"/>
      <c r="AL60"/>
      <c r="AM60"/>
      <c r="AN60"/>
      <c r="AO60"/>
      <c r="AP60"/>
      <c r="AQ60"/>
      <c r="AR60"/>
      <c r="AS60"/>
      <c r="AT60"/>
      <c r="AU60"/>
      <c r="AV60"/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</row>
    <row r="61" spans="1:74" s="10" customFormat="1" x14ac:dyDescent="0.35">
      <c r="A61" s="244"/>
      <c r="B61" s="247" t="s">
        <v>58</v>
      </c>
      <c r="C61" s="263">
        <f>Permethrin!I71+Cypermethrin!I71+Cyfluthrin!I71</f>
        <v>0.32620547037144393</v>
      </c>
      <c r="D61" s="154">
        <f>Permethrin!J71+Cypermethrin!J71+Cyfluthrin!J71</f>
        <v>8.6062314144033189E-2</v>
      </c>
      <c r="E61" s="25">
        <f>Permethrin!K71+Cypermethrin!K71+Cyfluthrin!K71</f>
        <v>9.7714568722763833</v>
      </c>
      <c r="F61" s="35">
        <f>Permethrin!L71+Cypermethrin!L71+Cyfluthrin!L71</f>
        <v>4.0070323448795122</v>
      </c>
      <c r="G61" s="25">
        <f>Permethrin!M71+Cypermethrin!M71+Cyfluthrin!M71</f>
        <v>19.216708274181322</v>
      </c>
      <c r="H61" s="225">
        <f>Permethrin!N71+Cypermethrin!N71+Cyfluthrin!N71</f>
        <v>7.9280023756149909</v>
      </c>
      <c r="I61" s="29">
        <f>Permethrin!O71+Cypermethrin!O71+Cyfluthrin!O71</f>
        <v>0.21747031358096264</v>
      </c>
      <c r="J61" s="35">
        <f>Permethrin!P71+Cypermethrin!P71+Cyfluthrin!P71</f>
        <v>8.6062314144033175E-2</v>
      </c>
      <c r="K61" s="25">
        <f>Permethrin!Q71+Cypermethrin!Q71+Cyfluthrin!Q71</f>
        <v>6.5143045815175906</v>
      </c>
      <c r="L61" s="35">
        <f>Permethrin!R71+Cypermethrin!R71+Cyfluthrin!R71</f>
        <v>4.0070323448795122</v>
      </c>
      <c r="M61" s="25">
        <f>Permethrin!S71+Cypermethrin!S71+Cyfluthrin!S71</f>
        <v>12.811138849454217</v>
      </c>
      <c r="N61" s="17">
        <f>Permethrin!T71+Cypermethrin!T71+Cyfluthrin!T71</f>
        <v>7.9280023756149909</v>
      </c>
      <c r="O61" s="7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/>
      <c r="AG61"/>
      <c r="AH61"/>
      <c r="AI61"/>
      <c r="AJ61"/>
      <c r="AK61"/>
      <c r="AL61"/>
      <c r="AM61"/>
      <c r="AN61"/>
      <c r="AO61"/>
      <c r="AP61"/>
      <c r="AQ61"/>
      <c r="AR61"/>
      <c r="AS61"/>
      <c r="AT61"/>
      <c r="AU61"/>
      <c r="AV61"/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</row>
    <row r="62" spans="1:74" s="10" customFormat="1" x14ac:dyDescent="0.35">
      <c r="A62" s="244"/>
      <c r="B62" s="247" t="s">
        <v>59</v>
      </c>
      <c r="C62" s="263">
        <f>Permethrin!I72+Cypermethrin!I72+Cyfluthrin!I72</f>
        <v>0.11600470484583714</v>
      </c>
      <c r="D62" s="154">
        <f>Permethrin!J72+Cypermethrin!J72+Cyfluthrin!J72</f>
        <v>3.3929269744328701E-2</v>
      </c>
      <c r="E62" s="25">
        <f>Permethrin!K72+Cypermethrin!K72+Cyfluthrin!K72</f>
        <v>2.7760113382358589</v>
      </c>
      <c r="F62" s="35">
        <f>Permethrin!L72+Cypermethrin!L72+Cyfluthrin!L72</f>
        <v>1.8016406392630928</v>
      </c>
      <c r="G62" s="25">
        <f>Permethrin!M72+Cypermethrin!M72+Cyfluthrin!M72</f>
        <v>5.4360179716258834</v>
      </c>
      <c r="H62" s="225">
        <f>Permethrin!N72+Cypermethrin!N72+Cyfluthrin!N72</f>
        <v>3.5693520087818582</v>
      </c>
      <c r="I62" s="103">
        <f>Permethrin!O72+Cypermethrin!O72+Cyfluthrin!O72</f>
        <v>7.7336469897224758E-2</v>
      </c>
      <c r="J62" s="35">
        <f>Permethrin!P72+Cypermethrin!P72+Cyfluthrin!P72</f>
        <v>3.3929269744328701E-2</v>
      </c>
      <c r="K62" s="25">
        <f>Permethrin!Q72+Cypermethrin!Q72+Cyfluthrin!Q72</f>
        <v>1.8506742254905726</v>
      </c>
      <c r="L62" s="35">
        <f>Permethrin!R72+Cypermethrin!R72+Cyfluthrin!R72</f>
        <v>1.801640639263093</v>
      </c>
      <c r="M62" s="25">
        <f>Permethrin!S72+Cypermethrin!S72+Cyfluthrin!S72</f>
        <v>3.6240119810839224</v>
      </c>
      <c r="N62" s="17">
        <f>Permethrin!T72+Cypermethrin!T72+Cyfluthrin!T72</f>
        <v>3.5693520087818582</v>
      </c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</row>
    <row r="63" spans="1:74" s="10" customFormat="1" ht="15.5" x14ac:dyDescent="0.35">
      <c r="A63" s="244"/>
      <c r="B63" s="247" t="s">
        <v>60</v>
      </c>
      <c r="C63" s="263">
        <f>Permethrin!I73+Cypermethrin!I73+Cyfluthrin!I73</f>
        <v>0.25937373636149913</v>
      </c>
      <c r="D63" s="154">
        <f>Permethrin!J73+Cypermethrin!J73+Cyfluthrin!J73</f>
        <v>7.2174457715297263E-2</v>
      </c>
      <c r="E63" s="25">
        <f>Permethrin!K73+Cypermethrin!K73+Cyfluthrin!K73</f>
        <v>7.635759661986163</v>
      </c>
      <c r="F63" s="35">
        <f>Permethrin!L73+Cypermethrin!L73+Cyfluthrin!L73</f>
        <v>3.7010561746350299</v>
      </c>
      <c r="G63" s="25">
        <f>Permethrin!M73+Cypermethrin!M73+Cyfluthrin!M73</f>
        <v>15.012145587610828</v>
      </c>
      <c r="H63" s="225">
        <f>Permethrin!N73+Cypermethrin!N73+Cyfluthrin!N73</f>
        <v>7.3299378915547644</v>
      </c>
      <c r="I63" s="103">
        <f>Permethrin!O73+Cypermethrin!O73+Cyfluthrin!O73</f>
        <v>0.17291582424099947</v>
      </c>
      <c r="J63" s="35">
        <f>Permethrin!P73+Cypermethrin!P73+Cyfluthrin!P73</f>
        <v>7.2174457715297291E-2</v>
      </c>
      <c r="K63" s="25">
        <f>Permethrin!Q73+Cypermethrin!Q73+Cyfluthrin!Q73</f>
        <v>5.0905064413241083</v>
      </c>
      <c r="L63" s="35">
        <f>Permethrin!R73+Cypermethrin!R73+Cyfluthrin!R73</f>
        <v>3.7010561746350303</v>
      </c>
      <c r="M63" s="25">
        <f>Permethrin!S73+Cypermethrin!S73+Cyfluthrin!S73</f>
        <v>10.00809705840722</v>
      </c>
      <c r="N63" s="17">
        <f>Permethrin!T73+Cypermethrin!T73+Cyfluthrin!T73</f>
        <v>7.3299378915547644</v>
      </c>
      <c r="O63" s="198"/>
      <c r="P63"/>
      <c r="Q63"/>
      <c r="R63"/>
      <c r="S63"/>
      <c r="T63"/>
      <c r="U63"/>
      <c r="V63"/>
      <c r="W63"/>
      <c r="X63"/>
      <c r="Y63"/>
      <c r="Z63"/>
      <c r="AA63"/>
      <c r="AB63"/>
      <c r="AC63"/>
      <c r="AD63"/>
      <c r="AE63"/>
      <c r="AF63"/>
      <c r="AG63"/>
      <c r="AH63"/>
      <c r="AI63"/>
      <c r="AJ63"/>
      <c r="AK63"/>
      <c r="AL63"/>
      <c r="AM63"/>
      <c r="AN63"/>
      <c r="AO63"/>
      <c r="AP63"/>
      <c r="AQ63"/>
      <c r="AR63"/>
      <c r="AS63"/>
      <c r="AT63"/>
      <c r="AU63"/>
      <c r="AV63"/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</row>
    <row r="64" spans="1:74" ht="15.5" x14ac:dyDescent="0.35">
      <c r="A64" s="244"/>
      <c r="B64" s="247" t="s">
        <v>61</v>
      </c>
      <c r="C64" s="263">
        <f>Permethrin!I74+Cypermethrin!I74+Cyfluthrin!I74</f>
        <v>0.51913815643289607</v>
      </c>
      <c r="D64" s="154">
        <f>Permethrin!J74+Cypermethrin!J74+Cyfluthrin!J74</f>
        <v>0.12912630142784026</v>
      </c>
      <c r="E64" s="25">
        <f>Permethrin!K74+Cypermethrin!K74+Cyfluthrin!K74</f>
        <v>11.843320467836051</v>
      </c>
      <c r="F64" s="35">
        <f>Permethrin!L74+Cypermethrin!L74+Cyfluthrin!L74</f>
        <v>4.1295908898926603</v>
      </c>
      <c r="G64" s="25">
        <f>Permethrin!M74+Cypermethrin!M74+Cyfluthrin!M74</f>
        <v>23.167502779239211</v>
      </c>
      <c r="H64" s="225">
        <f>Permethrin!N74+Cypermethrin!N74+Cyfluthrin!N74</f>
        <v>8.1300554783574803</v>
      </c>
      <c r="I64" s="29">
        <f>Permethrin!O74+Cypermethrin!O74+Cyfluthrin!O74</f>
        <v>0.34609210428859732</v>
      </c>
      <c r="J64" s="35">
        <f>Permethrin!P74+Cypermethrin!P74+Cyfluthrin!P74</f>
        <v>0.12912630142784026</v>
      </c>
      <c r="K64" s="25">
        <f>Permethrin!Q74+Cypermethrin!Q74+Cyfluthrin!Q74</f>
        <v>7.895546978557368</v>
      </c>
      <c r="L64" s="35">
        <f>Permethrin!R74+Cypermethrin!R74+Cyfluthrin!R74</f>
        <v>4.1295908898926594</v>
      </c>
      <c r="M64" s="25">
        <f>Permethrin!S74+Cypermethrin!S74+Cyfluthrin!S74</f>
        <v>15.445001852826142</v>
      </c>
      <c r="N64" s="17">
        <f>Permethrin!T74+Cypermethrin!T74+Cyfluthrin!T74</f>
        <v>8.1300554783574803</v>
      </c>
      <c r="O64" s="196"/>
      <c r="P64"/>
      <c r="Q64"/>
      <c r="R64"/>
      <c r="S64"/>
      <c r="U64"/>
      <c r="V64"/>
      <c r="W64"/>
      <c r="X64"/>
      <c r="AA64"/>
      <c r="AB64"/>
      <c r="AC64"/>
    </row>
    <row r="65" spans="1:42" x14ac:dyDescent="0.35">
      <c r="A65" s="244"/>
      <c r="B65" s="247" t="s">
        <v>62</v>
      </c>
      <c r="C65" s="263">
        <f>Permethrin!I75+Cypermethrin!I75+Cyfluthrin!I75</f>
        <v>0.35541581236342618</v>
      </c>
      <c r="D65" s="154">
        <f>Permethrin!J75+Cypermethrin!J75+Cyfluthrin!J75</f>
        <v>9.1289556342538061E-2</v>
      </c>
      <c r="E65" s="25">
        <f>Permethrin!K75+Cypermethrin!K75+Cyfluthrin!K75</f>
        <v>8.1717565674333841</v>
      </c>
      <c r="F65" s="35">
        <f>Permethrin!L75+Cypermethrin!L75+Cyfluthrin!L75</f>
        <v>3.1035763653570387</v>
      </c>
      <c r="G65" s="25">
        <f>Permethrin!M75+Cypermethrin!M75+Cyfluthrin!M75</f>
        <v>15.988097322503352</v>
      </c>
      <c r="H65" s="225">
        <f>Permethrin!N75+Cypermethrin!N75+Cyfluthrin!N75</f>
        <v>6.1158631743715421</v>
      </c>
      <c r="I65" s="103">
        <f>Permethrin!O75+Cypermethrin!O75+Cyfluthrin!O75</f>
        <v>0.23694387490895086</v>
      </c>
      <c r="J65" s="35">
        <f>Permethrin!P75+Cypermethrin!P75+Cyfluthrin!P75</f>
        <v>9.1289556342538061E-2</v>
      </c>
      <c r="K65" s="25">
        <f>Permethrin!Q75+Cypermethrin!Q75+Cyfluthrin!Q75</f>
        <v>5.4478377116222569</v>
      </c>
      <c r="L65" s="35">
        <f>Permethrin!R75+Cypermethrin!R75+Cyfluthrin!R75</f>
        <v>3.1035763653570387</v>
      </c>
      <c r="M65" s="25">
        <f>Permethrin!S75+Cypermethrin!S75+Cyfluthrin!S75</f>
        <v>10.658731548335568</v>
      </c>
      <c r="N65" s="17">
        <f>Permethrin!T75+Cypermethrin!T75+Cyfluthrin!T75</f>
        <v>6.1158631743715413</v>
      </c>
      <c r="P65"/>
      <c r="Q65"/>
      <c r="R65"/>
      <c r="S65"/>
      <c r="U65"/>
      <c r="V65"/>
      <c r="W65"/>
      <c r="X65"/>
      <c r="AA65"/>
      <c r="AB65"/>
      <c r="AC65"/>
    </row>
    <row r="66" spans="1:42" x14ac:dyDescent="0.35">
      <c r="A66" s="244"/>
      <c r="B66" s="247" t="s">
        <v>63</v>
      </c>
      <c r="C66" s="263">
        <f>Permethrin!I76+Cypermethrin!I76+Cyfluthrin!I76</f>
        <v>0.36051510660649688</v>
      </c>
      <c r="D66" s="154">
        <f>Permethrin!J76+Cypermethrin!J76+Cyfluthrin!J76</f>
        <v>9.1165633463885648E-2</v>
      </c>
      <c r="E66" s="25">
        <f>Permethrin!K76+Cypermethrin!K76+Cyfluthrin!K76</f>
        <v>8.3232251784504871</v>
      </c>
      <c r="F66" s="35">
        <f>Permethrin!L76+Cypermethrin!L76+Cyfluthrin!L76</f>
        <v>3.0690163736761837</v>
      </c>
      <c r="G66" s="25">
        <f>Permethrin!M76+Cypermethrin!M76+Cyfluthrin!M76</f>
        <v>16.285935250294482</v>
      </c>
      <c r="H66" s="225">
        <f>Permethrin!N76+Cypermethrin!N76+Cyfluthrin!N76</f>
        <v>6.0468671138884824</v>
      </c>
      <c r="I66" s="29">
        <f>Permethrin!O76+Cypermethrin!O76+Cyfluthrin!O76</f>
        <v>0.2403434044043313</v>
      </c>
      <c r="J66" s="35">
        <f>Permethrin!P76+Cypermethrin!P76+Cyfluthrin!P76</f>
        <v>9.1165633463885634E-2</v>
      </c>
      <c r="K66" s="25">
        <f>Permethrin!Q76+Cypermethrin!Q76+Cyfluthrin!Q76</f>
        <v>5.548816785633659</v>
      </c>
      <c r="L66" s="35">
        <f>Permethrin!R76+Cypermethrin!R76+Cyfluthrin!R76</f>
        <v>3.0690163736761833</v>
      </c>
      <c r="M66" s="25">
        <f>Permethrin!S76+Cypermethrin!S76+Cyfluthrin!S76</f>
        <v>10.857290166862988</v>
      </c>
      <c r="N66" s="17">
        <f>Permethrin!T76+Cypermethrin!T76+Cyfluthrin!T76</f>
        <v>6.0468671138884815</v>
      </c>
      <c r="P66"/>
      <c r="Q66"/>
      <c r="R66"/>
      <c r="S66"/>
      <c r="U66"/>
      <c r="V66"/>
      <c r="W66"/>
      <c r="X66"/>
      <c r="Y66" s="22"/>
      <c r="Z66" s="22"/>
      <c r="AA66" s="22"/>
      <c r="AB66" s="22"/>
      <c r="AC66" s="22"/>
    </row>
    <row r="67" spans="1:42" x14ac:dyDescent="0.35">
      <c r="A67" s="244"/>
      <c r="B67" s="247" t="s">
        <v>64</v>
      </c>
      <c r="C67" s="263">
        <f>Permethrin!I77+Cypermethrin!I77+Cyfluthrin!I77</f>
        <v>0.35240585905517136</v>
      </c>
      <c r="D67" s="154">
        <f>Permethrin!J77+Cypermethrin!J77+Cyfluthrin!J77</f>
        <v>9.1028021906548517E-2</v>
      </c>
      <c r="E67" s="25">
        <f>Permethrin!K77+Cypermethrin!K77+Cyfluthrin!K77</f>
        <v>7.7582494751970827</v>
      </c>
      <c r="F67" s="35">
        <f>Permethrin!L77+Cypermethrin!L77+Cyfluthrin!L77</f>
        <v>2.9213251064890784</v>
      </c>
      <c r="G67" s="25">
        <f>Permethrin!M77+Cypermethrin!M77+Cyfluthrin!M77</f>
        <v>15.164093091338998</v>
      </c>
      <c r="H67" s="225">
        <f>Permethrin!N77+Cypermethrin!N77+Cyfluthrin!N77</f>
        <v>5.7516221910716094</v>
      </c>
      <c r="I67" s="103">
        <f>Permethrin!O77+Cypermethrin!O77+Cyfluthrin!O77</f>
        <v>0.23493723937011426</v>
      </c>
      <c r="J67" s="35">
        <f>Permethrin!P77+Cypermethrin!P77+Cyfluthrin!P77</f>
        <v>9.1028021906548504E-2</v>
      </c>
      <c r="K67" s="25">
        <f>Permethrin!Q77+Cypermethrin!Q77+Cyfluthrin!Q77</f>
        <v>5.1721663167980543</v>
      </c>
      <c r="L67" s="35">
        <f>Permethrin!R77+Cypermethrin!R77+Cyfluthrin!R77</f>
        <v>2.9213251064890784</v>
      </c>
      <c r="M67" s="25">
        <f>Permethrin!S77+Cypermethrin!S77+Cyfluthrin!S77</f>
        <v>10.109395394226002</v>
      </c>
      <c r="N67" s="17">
        <f>Permethrin!T77+Cypermethrin!T77+Cyfluthrin!T77</f>
        <v>5.7516221910716112</v>
      </c>
      <c r="P67"/>
      <c r="Q67"/>
      <c r="R67"/>
      <c r="S67"/>
      <c r="U67"/>
      <c r="V67"/>
      <c r="W67"/>
      <c r="X67"/>
      <c r="AA67"/>
      <c r="AB67"/>
      <c r="AC67"/>
    </row>
    <row r="68" spans="1:42" x14ac:dyDescent="0.35">
      <c r="A68" s="244"/>
      <c r="B68" s="247" t="s">
        <v>65</v>
      </c>
      <c r="C68" s="263">
        <f>Permethrin!I78+Cypermethrin!I78+Cyfluthrin!I78</f>
        <v>0.34819626808027543</v>
      </c>
      <c r="D68" s="154">
        <f>Permethrin!J78+Cypermethrin!J78+Cyfluthrin!J78</f>
        <v>8.6796010986463723E-2</v>
      </c>
      <c r="E68" s="25">
        <f>Permethrin!K78+Cypermethrin!K78+Cyfluthrin!K78</f>
        <v>7.3389000118369605</v>
      </c>
      <c r="F68" s="35">
        <f>Permethrin!L78+Cypermethrin!L78+Cyfluthrin!L78</f>
        <v>3.0742557622047251</v>
      </c>
      <c r="G68" s="25">
        <f>Permethrin!M78+Cypermethrin!M78+Cyfluthrin!M78</f>
        <v>14.32960375559365</v>
      </c>
      <c r="H68" s="225">
        <f>Permethrin!N78+Cypermethrin!N78+Cyfluthrin!N78</f>
        <v>6.0617155134229881</v>
      </c>
      <c r="I68" s="103">
        <f>Permethrin!O78+Cypermethrin!O78+Cyfluthrin!O78</f>
        <v>0.23213084538685028</v>
      </c>
      <c r="J68" s="35">
        <f>Permethrin!P78+Cypermethrin!P78+Cyfluthrin!P78</f>
        <v>8.6796010986463709E-2</v>
      </c>
      <c r="K68" s="25">
        <f>Permethrin!Q78+Cypermethrin!Q78+Cyfluthrin!Q78</f>
        <v>4.8926000078913079</v>
      </c>
      <c r="L68" s="35">
        <f>Permethrin!R78+Cypermethrin!R78+Cyfluthrin!R78</f>
        <v>3.0742557622047255</v>
      </c>
      <c r="M68" s="25">
        <f>Permethrin!S78+Cypermethrin!S78+Cyfluthrin!S78</f>
        <v>9.5530691703957693</v>
      </c>
      <c r="N68" s="17">
        <f>Permethrin!T78+Cypermethrin!T78+Cyfluthrin!T78</f>
        <v>6.0617155134229881</v>
      </c>
      <c r="P68" s="7"/>
      <c r="Q68" s="7"/>
      <c r="R68" s="7"/>
      <c r="S68" s="7"/>
      <c r="T68" s="7"/>
      <c r="U68" s="7"/>
      <c r="V68" s="7"/>
      <c r="W68"/>
      <c r="X68"/>
      <c r="AA68"/>
      <c r="AB68"/>
      <c r="AC68"/>
    </row>
    <row r="69" spans="1:42" ht="14.25" customHeight="1" x14ac:dyDescent="0.35">
      <c r="A69" s="244"/>
      <c r="B69" s="247" t="s">
        <v>66</v>
      </c>
      <c r="C69" s="263">
        <f>Permethrin!I79+Cypermethrin!I79+Cyfluthrin!I79</f>
        <v>0.36190134525708939</v>
      </c>
      <c r="D69" s="154">
        <f>Permethrin!J79+Cypermethrin!J79+Cyfluthrin!J79</f>
        <v>8.8575061193558235E-2</v>
      </c>
      <c r="E69" s="25">
        <f>Permethrin!K79+Cypermethrin!K79+Cyfluthrin!K79</f>
        <v>8.3885888048220778</v>
      </c>
      <c r="F69" s="35">
        <f>Permethrin!L79+Cypermethrin!L79+Cyfluthrin!L79</f>
        <v>3.017177733406565</v>
      </c>
      <c r="G69" s="25">
        <f>Permethrin!M79+Cypermethrin!M79+Cyfluthrin!M79</f>
        <v>16.415276264387074</v>
      </c>
      <c r="H69" s="225">
        <f>Permethrin!N79+Cypermethrin!N79+Cyfluthrin!N79</f>
        <v>5.9457804056195744</v>
      </c>
      <c r="I69" s="103">
        <f>Permethrin!O79+Cypermethrin!O79+Cyfluthrin!O79</f>
        <v>0.24126756350472628</v>
      </c>
      <c r="J69" s="35">
        <f>Permethrin!P79+Cypermethrin!P79+Cyfluthrin!P79</f>
        <v>8.8575061193558249E-2</v>
      </c>
      <c r="K69" s="25">
        <f>Permethrin!Q79+Cypermethrin!Q79+Cyfluthrin!Q79</f>
        <v>5.5923925365480534</v>
      </c>
      <c r="L69" s="35">
        <f>Permethrin!R79+Cypermethrin!R79+Cyfluthrin!R79</f>
        <v>3.0171777334065655</v>
      </c>
      <c r="M69" s="25">
        <f>Permethrin!S79+Cypermethrin!S79+Cyfluthrin!S79</f>
        <v>10.943517509591384</v>
      </c>
      <c r="N69" s="17">
        <f>Permethrin!T79+Cypermethrin!T79+Cyfluthrin!T79</f>
        <v>5.9457804056195744</v>
      </c>
      <c r="P69" s="7"/>
      <c r="Q69" s="7"/>
      <c r="R69" s="7"/>
      <c r="S69" s="7"/>
      <c r="T69" s="7"/>
      <c r="U69" s="7"/>
      <c r="V69" s="7"/>
      <c r="W69" s="7"/>
      <c r="X69" s="7"/>
      <c r="Y69" s="7"/>
      <c r="AA69" s="159"/>
      <c r="AB69"/>
      <c r="AC69" s="22"/>
      <c r="AD69" s="22"/>
      <c r="AE69" s="22"/>
      <c r="AF69" s="22"/>
    </row>
    <row r="70" spans="1:42" x14ac:dyDescent="0.35">
      <c r="A70" s="244"/>
      <c r="B70" s="247" t="s">
        <v>67</v>
      </c>
      <c r="C70" s="263">
        <f>Permethrin!I80+Cypermethrin!I80+Cyfluthrin!I80</f>
        <v>0.29051564415185077</v>
      </c>
      <c r="D70" s="154">
        <f>Permethrin!J80+Cypermethrin!J80+Cyfluthrin!J80</f>
        <v>7.8738263601039429E-2</v>
      </c>
      <c r="E70" s="25">
        <f>Permethrin!K80+Cypermethrin!K80+Cyfluthrin!K80</f>
        <v>6.1982869009479185</v>
      </c>
      <c r="F70" s="35">
        <f>Permethrin!L80+Cypermethrin!L80+Cyfluthrin!L80</f>
        <v>2.6219701617937119</v>
      </c>
      <c r="G70" s="25">
        <f>Permethrin!M80+Cypermethrin!M80+Cyfluthrin!M80</f>
        <v>12.106058157743993</v>
      </c>
      <c r="H70" s="225">
        <f>Permethrin!N80+Cypermethrin!N80+Cyfluthrin!N80</f>
        <v>5.1652020599863846</v>
      </c>
      <c r="I70" s="103">
        <f>Permethrin!O80+Cypermethrin!O80+Cyfluthrin!O80</f>
        <v>0.19367709610123385</v>
      </c>
      <c r="J70" s="35">
        <f>Permethrin!P80+Cypermethrin!P80+Cyfluthrin!P80</f>
        <v>7.8738263601039415E-2</v>
      </c>
      <c r="K70" s="25">
        <f>Permethrin!Q80+Cypermethrin!Q80+Cyfluthrin!Q80</f>
        <v>4.1321912672986132</v>
      </c>
      <c r="L70" s="35">
        <f>Permethrin!R80+Cypermethrin!R80+Cyfluthrin!R80</f>
        <v>2.621970161793711</v>
      </c>
      <c r="M70" s="25">
        <f>Permethrin!S80+Cypermethrin!S80+Cyfluthrin!S80</f>
        <v>8.0707054384959953</v>
      </c>
      <c r="N70" s="17">
        <f>Permethrin!T80+Cypermethrin!T80+Cyfluthrin!T80</f>
        <v>5.1652020599863837</v>
      </c>
      <c r="P70" s="7"/>
      <c r="Q70" s="7"/>
      <c r="R70" s="7"/>
      <c r="S70" s="7"/>
      <c r="T70" s="7"/>
      <c r="U70" s="7"/>
      <c r="V70" s="7"/>
      <c r="W70" s="7"/>
      <c r="X70" s="7"/>
      <c r="Y70" s="7"/>
      <c r="AA70" s="159"/>
      <c r="AB70"/>
      <c r="AC70" s="22"/>
      <c r="AD70" s="22"/>
      <c r="AE70" s="22"/>
      <c r="AF70" s="22"/>
    </row>
    <row r="71" spans="1:42" ht="15.5" x14ac:dyDescent="0.35">
      <c r="A71" s="244"/>
      <c r="B71" s="247" t="s">
        <v>68</v>
      </c>
      <c r="C71" s="263">
        <f>Permethrin!I81+Cypermethrin!I81+Cyfluthrin!I81</f>
        <v>6.6466445554191081E-2</v>
      </c>
      <c r="D71" s="154">
        <f>Permethrin!J81+Cypermethrin!J81+Cyfluthrin!J81</f>
        <v>1.6008832023279511E-2</v>
      </c>
      <c r="E71" s="25">
        <f>Permethrin!K81+Cypermethrin!K81+Cyfluthrin!K81</f>
        <v>1.8099123520309073</v>
      </c>
      <c r="F71" s="35">
        <f>Permethrin!L81+Cypermethrin!L81+Cyfluthrin!L81</f>
        <v>0.64157768541199101</v>
      </c>
      <c r="G71" s="25">
        <f>Permethrin!M81+Cypermethrin!M81+Cyfluthrin!M81</f>
        <v>3.5533582585076249</v>
      </c>
      <c r="H71" s="225">
        <f>Permethrin!N81+Cypermethrin!N81+Cyfluthrin!N81</f>
        <v>1.2671465388007026</v>
      </c>
      <c r="I71" s="29">
        <f>Permethrin!O81+Cypermethrin!O81+Cyfluthrin!O81</f>
        <v>4.4310963702794054E-2</v>
      </c>
      <c r="J71" s="35">
        <f>Permethrin!P81+Cypermethrin!P81+Cyfluthrin!P81</f>
        <v>1.6008832023279511E-2</v>
      </c>
      <c r="K71" s="25">
        <f>Permethrin!Q81+Cypermethrin!Q81+Cyfluthrin!Q81</f>
        <v>1.2066082346872717</v>
      </c>
      <c r="L71" s="35">
        <f>Permethrin!R81+Cypermethrin!R81+Cyfluthrin!R81</f>
        <v>0.64157768541199112</v>
      </c>
      <c r="M71" s="25">
        <f>Permethrin!S81+Cypermethrin!S81+Cyfluthrin!S81</f>
        <v>2.3689055056717501</v>
      </c>
      <c r="N71" s="17">
        <f>Permethrin!T81+Cypermethrin!T81+Cyfluthrin!T81</f>
        <v>1.2671465388007026</v>
      </c>
      <c r="O71" s="198"/>
      <c r="P71" s="7"/>
      <c r="Q71" s="7"/>
      <c r="R71" s="7"/>
      <c r="S71" s="7"/>
      <c r="T71" s="7"/>
      <c r="U71" s="7"/>
      <c r="V71" s="7"/>
      <c r="W71"/>
      <c r="X71" s="5"/>
      <c r="AA71"/>
      <c r="AB71"/>
      <c r="AC71" s="22"/>
    </row>
    <row r="72" spans="1:42" ht="15.5" x14ac:dyDescent="0.35">
      <c r="A72" s="244"/>
      <c r="B72" s="247" t="s">
        <v>69</v>
      </c>
      <c r="C72" s="263">
        <f>Permethrin!I82+Cypermethrin!I82+Cyfluthrin!I82</f>
        <v>0.33823035352432868</v>
      </c>
      <c r="D72" s="154">
        <f>Permethrin!J82+Cypermethrin!J82+Cyfluthrin!J82</f>
        <v>9.0124624638119349E-2</v>
      </c>
      <c r="E72" s="25">
        <f>Permethrin!K82+Cypermethrin!K82+Cyfluthrin!K82</f>
        <v>6.4726396303753235</v>
      </c>
      <c r="F72" s="35">
        <f>Permethrin!L82+Cypermethrin!L82+Cyfluthrin!L82</f>
        <v>2.4046233087627469</v>
      </c>
      <c r="G72" s="25">
        <f>Permethrin!M82+Cypermethrin!M82+Cyfluthrin!M82</f>
        <v>12.607048907226321</v>
      </c>
      <c r="H72" s="225">
        <f>Permethrin!N82+Cypermethrin!N82+Cyfluthrin!N82</f>
        <v>4.7191219928873753</v>
      </c>
      <c r="I72" s="103">
        <f>Permethrin!O82+Cypermethrin!O82+Cyfluthrin!O82</f>
        <v>0.22548690234955246</v>
      </c>
      <c r="J72" s="35">
        <f>Permethrin!P82+Cypermethrin!P82+Cyfluthrin!P82</f>
        <v>9.0124624638119349E-2</v>
      </c>
      <c r="K72" s="25">
        <f>Permethrin!Q82+Cypermethrin!Q82+Cyfluthrin!Q82</f>
        <v>4.3150930869168826</v>
      </c>
      <c r="L72" s="35">
        <f>Permethrin!R82+Cypermethrin!R82+Cyfluthrin!R82</f>
        <v>2.4046233087627469</v>
      </c>
      <c r="M72" s="25">
        <f>Permethrin!S82+Cypermethrin!S82+Cyfluthrin!S82</f>
        <v>8.4046992714842172</v>
      </c>
      <c r="N72" s="17">
        <f>Permethrin!T82+Cypermethrin!T82+Cyfluthrin!T82</f>
        <v>4.7191219928873753</v>
      </c>
      <c r="O72" s="196"/>
      <c r="P72" s="197"/>
      <c r="Q72" s="197"/>
      <c r="R72" s="197"/>
      <c r="S72" s="197"/>
      <c r="T72" s="197"/>
      <c r="U72" s="197"/>
      <c r="V72" s="197"/>
      <c r="W72"/>
      <c r="X72"/>
      <c r="AA72"/>
      <c r="AB72"/>
      <c r="AC72" s="22"/>
      <c r="AN72" s="5"/>
    </row>
    <row r="73" spans="1:42" x14ac:dyDescent="0.35">
      <c r="A73" s="244"/>
      <c r="B73" s="247" t="s">
        <v>70</v>
      </c>
      <c r="C73" s="263">
        <f>Permethrin!I83+Cypermethrin!I83+Cyfluthrin!I83</f>
        <v>0.45774330717569101</v>
      </c>
      <c r="D73" s="154">
        <f>Permethrin!J83+Cypermethrin!J83+Cyfluthrin!J83</f>
        <v>0.11543921155353026</v>
      </c>
      <c r="E73" s="25">
        <f>Permethrin!K83+Cypermethrin!K83+Cyfluthrin!K83</f>
        <v>9.5128750617667581</v>
      </c>
      <c r="F73" s="35">
        <f>Permethrin!L83+Cypermethrin!L83+Cyfluthrin!L83</f>
        <v>3.0897270945301312</v>
      </c>
      <c r="G73" s="25">
        <f>Permethrin!M83+Cypermethrin!M83+Cyfluthrin!M83</f>
        <v>18.568006816357833</v>
      </c>
      <c r="H73" s="225">
        <f>Permethrin!N83+Cypermethrin!N83+Cyfluthrin!N83</f>
        <v>6.0640149775067327</v>
      </c>
      <c r="I73" s="103">
        <f>Permethrin!O83+Cypermethrin!O83+Cyfluthrin!O83</f>
        <v>0.30516220478379402</v>
      </c>
      <c r="J73" s="35">
        <f>Permethrin!P83+Cypermethrin!P83+Cyfluthrin!P83</f>
        <v>0.11543921155353028</v>
      </c>
      <c r="K73" s="25">
        <f>Permethrin!Q83+Cypermethrin!Q83+Cyfluthrin!Q83</f>
        <v>6.341916707844506</v>
      </c>
      <c r="L73" s="35">
        <f>Permethrin!R83+Cypermethrin!R83+Cyfluthrin!R83</f>
        <v>3.0897270945301307</v>
      </c>
      <c r="M73" s="25">
        <f>Permethrin!S83+Cypermethrin!S83+Cyfluthrin!S83</f>
        <v>12.378671210905225</v>
      </c>
      <c r="N73" s="17">
        <f>Permethrin!T83+Cypermethrin!T83+Cyfluthrin!T83</f>
        <v>6.0640149775067318</v>
      </c>
      <c r="P73" s="7"/>
      <c r="Q73" s="7"/>
      <c r="R73" s="7"/>
      <c r="S73" s="7"/>
      <c r="T73" s="7"/>
      <c r="U73" s="7"/>
      <c r="V73" s="7"/>
      <c r="W73" s="359"/>
      <c r="X73" s="359"/>
      <c r="Y73" s="359"/>
      <c r="Z73" s="359"/>
      <c r="AA73" s="359"/>
      <c r="AB73" s="360"/>
      <c r="AC73" s="359"/>
      <c r="AD73" s="359"/>
      <c r="AE73" s="359"/>
      <c r="AF73" s="360"/>
      <c r="AG73" s="360"/>
      <c r="AH73" s="360"/>
      <c r="AI73" s="360"/>
      <c r="AJ73" s="360"/>
      <c r="AK73" s="359"/>
      <c r="AL73" s="360"/>
    </row>
    <row r="74" spans="1:42" x14ac:dyDescent="0.35">
      <c r="A74" s="244"/>
      <c r="B74" s="247" t="s">
        <v>71</v>
      </c>
      <c r="C74" s="263">
        <f>Permethrin!I84+Cypermethrin!I84+Cyfluthrin!I84</f>
        <v>8.4825957332251026E-2</v>
      </c>
      <c r="D74" s="154">
        <f>Permethrin!J84+Cypermethrin!J84+Cyfluthrin!J84</f>
        <v>2.3552693482962146E-2</v>
      </c>
      <c r="E74" s="25">
        <f>Permethrin!K84+Cypermethrin!K84+Cyfluthrin!K84</f>
        <v>4.0524770502897507</v>
      </c>
      <c r="F74" s="35">
        <f>Permethrin!L84+Cypermethrin!L84+Cyfluthrin!L84</f>
        <v>1.7713128594694703</v>
      </c>
      <c r="G74" s="25">
        <f>Permethrin!M84+Cypermethrin!M84+Cyfluthrin!M84</f>
        <v>8.020128143247252</v>
      </c>
      <c r="H74" s="225">
        <f>Permethrin!N84+Cypermethrin!N84+Cyfluthrin!N84</f>
        <v>3.5190730254559792</v>
      </c>
      <c r="I74" s="103">
        <f>Permethrin!O84+Cypermethrin!O84+Cyfluthrin!O84</f>
        <v>5.6550638221500686E-2</v>
      </c>
      <c r="J74" s="35">
        <f>Permethrin!P84+Cypermethrin!P84+Cyfluthrin!P84</f>
        <v>2.3552693482962142E-2</v>
      </c>
      <c r="K74" s="25">
        <f>Permethrin!Q84+Cypermethrin!Q84+Cyfluthrin!Q84</f>
        <v>2.7016513668598341</v>
      </c>
      <c r="L74" s="35">
        <f>Permethrin!R84+Cypermethrin!R84+Cyfluthrin!R84</f>
        <v>1.7713128594694703</v>
      </c>
      <c r="M74" s="25">
        <f>Permethrin!S84+Cypermethrin!S84+Cyfluthrin!S84</f>
        <v>5.346752095498168</v>
      </c>
      <c r="N74" s="17">
        <f>Permethrin!T84+Cypermethrin!T84+Cyfluthrin!T84</f>
        <v>3.5190730254559788</v>
      </c>
      <c r="O74" s="7"/>
      <c r="P74" s="7"/>
      <c r="Q74" s="7"/>
      <c r="R74" s="7"/>
      <c r="S74" s="7"/>
      <c r="T74" s="7"/>
      <c r="U74" s="7"/>
      <c r="V74" s="7"/>
      <c r="W74"/>
      <c r="X74"/>
      <c r="AA74"/>
      <c r="AB74"/>
      <c r="AC74"/>
    </row>
    <row r="75" spans="1:42" x14ac:dyDescent="0.35">
      <c r="A75" s="244"/>
      <c r="B75" s="247" t="s">
        <v>72</v>
      </c>
      <c r="C75" s="263">
        <f>Permethrin!I85+Cypermethrin!I85+Cyfluthrin!I85</f>
        <v>0.35222969200701093</v>
      </c>
      <c r="D75" s="154">
        <f>Permethrin!J85+Cypermethrin!J85+Cyfluthrin!J85</f>
        <v>0.10994918145475707</v>
      </c>
      <c r="E75" s="25">
        <f>Permethrin!K85+Cypermethrin!K85+Cyfluthrin!K85</f>
        <v>11.117655581419815</v>
      </c>
      <c r="F75" s="35">
        <f>Permethrin!L85+Cypermethrin!L85+Cyfluthrin!L85</f>
        <v>6.3064181447180836</v>
      </c>
      <c r="G75" s="25">
        <f>Permethrin!M85+Cypermethrin!M85+Cyfluthrin!M85</f>
        <v>21.883081470832629</v>
      </c>
      <c r="H75" s="225">
        <f>Permethrin!N85+Cypermethrin!N85+Cyfluthrin!N85</f>
        <v>12.502887107981412</v>
      </c>
      <c r="I75" s="29">
        <f>Permethrin!O85+Cypermethrin!O85+Cyfluthrin!O85</f>
        <v>0.23481979467134062</v>
      </c>
      <c r="J75" s="35">
        <f>Permethrin!P85+Cypermethrin!P85+Cyfluthrin!P85</f>
        <v>0.10994918145475707</v>
      </c>
      <c r="K75" s="25">
        <f>Permethrin!Q85+Cypermethrin!Q85+Cyfluthrin!Q85</f>
        <v>7.4117703876132115</v>
      </c>
      <c r="L75" s="35">
        <f>Permethrin!R85+Cypermethrin!R85+Cyfluthrin!R85</f>
        <v>6.3064181447180854</v>
      </c>
      <c r="M75" s="25">
        <f>Permethrin!S85+Cypermethrin!S85+Cyfluthrin!S85</f>
        <v>14.588720980555086</v>
      </c>
      <c r="N75" s="17">
        <f>Permethrin!T85+Cypermethrin!T85+Cyfluthrin!T85</f>
        <v>12.502887107981412</v>
      </c>
      <c r="O75" s="7"/>
      <c r="P75" s="7"/>
      <c r="Q75" s="7"/>
      <c r="R75" s="7"/>
      <c r="S75" s="7"/>
      <c r="T75" s="7"/>
      <c r="U75" s="7"/>
      <c r="V75" s="7"/>
      <c r="W75"/>
      <c r="X75"/>
      <c r="AA75"/>
      <c r="AB75"/>
      <c r="AC75" s="22"/>
      <c r="AD75" s="22"/>
      <c r="AE75" s="22"/>
    </row>
    <row r="76" spans="1:42" x14ac:dyDescent="0.35">
      <c r="A76" s="244"/>
      <c r="B76" s="247" t="s">
        <v>73</v>
      </c>
      <c r="C76" s="263">
        <f>Permethrin!I86+Cypermethrin!I86+Cyfluthrin!I86</f>
        <v>0.1932538004240523</v>
      </c>
      <c r="D76" s="154">
        <f>Permethrin!J86+Cypermethrin!J86+Cyfluthrin!J86</f>
        <v>5.5232475294293044E-2</v>
      </c>
      <c r="E76" s="25">
        <f>Permethrin!K86+Cypermethrin!K86+Cyfluthrin!K86</f>
        <v>4.8829572414913462</v>
      </c>
      <c r="F76" s="35">
        <f>Permethrin!L86+Cypermethrin!L86+Cyfluthrin!L86</f>
        <v>2.3010690912509073</v>
      </c>
      <c r="G76" s="25">
        <f>Permethrin!M86+Cypermethrin!M86+Cyfluthrin!M86</f>
        <v>9.5726606825586398</v>
      </c>
      <c r="H76" s="225">
        <f>Permethrin!N86+Cypermethrin!N86+Cyfluthrin!N86</f>
        <v>4.5469057072075216</v>
      </c>
      <c r="I76" s="29">
        <f>Permethrin!O86+Cypermethrin!O86+Cyfluthrin!O86</f>
        <v>0.12883586694936822</v>
      </c>
      <c r="J76" s="35">
        <f>Permethrin!P86+Cypermethrin!P86+Cyfluthrin!P86</f>
        <v>5.5232475294293037E-2</v>
      </c>
      <c r="K76" s="25">
        <f>Permethrin!Q86+Cypermethrin!Q86+Cyfluthrin!Q86</f>
        <v>3.2553048276608978</v>
      </c>
      <c r="L76" s="35">
        <f>Permethrin!R86+Cypermethrin!R86+Cyfluthrin!R86</f>
        <v>2.3010690912509077</v>
      </c>
      <c r="M76" s="25">
        <f>Permethrin!S86+Cypermethrin!S86+Cyfluthrin!S86</f>
        <v>6.3817737883724277</v>
      </c>
      <c r="N76" s="17">
        <f>Permethrin!T86+Cypermethrin!T86+Cyfluthrin!T86</f>
        <v>4.5469057072075216</v>
      </c>
      <c r="P76" s="7"/>
      <c r="Q76" s="7"/>
      <c r="R76" s="7"/>
      <c r="S76" s="7"/>
      <c r="T76" s="7"/>
      <c r="U76" s="7"/>
      <c r="V76" s="7"/>
      <c r="W76"/>
      <c r="X76"/>
      <c r="AA76"/>
      <c r="AB76"/>
      <c r="AC76" s="22"/>
      <c r="AD76" s="22"/>
      <c r="AE76" s="22"/>
    </row>
    <row r="77" spans="1:42" x14ac:dyDescent="0.35">
      <c r="A77" s="244"/>
      <c r="B77" s="247" t="s">
        <v>74</v>
      </c>
      <c r="C77" s="263">
        <f>Permethrin!I87+Cypermethrin!I87+Cyfluthrin!I87</f>
        <v>0.54059570357087716</v>
      </c>
      <c r="D77" s="154">
        <f>Permethrin!J87+Cypermethrin!J87+Cyfluthrin!J87</f>
        <v>0.18210844847336882</v>
      </c>
      <c r="E77" s="25">
        <f>Permethrin!K87+Cypermethrin!K87+Cyfluthrin!K87</f>
        <v>17.060171056138323</v>
      </c>
      <c r="F77" s="35">
        <f>Permethrin!L87+Cypermethrin!L87+Cyfluthrin!L87</f>
        <v>11.436334382012534</v>
      </c>
      <c r="G77" s="25">
        <f>Permethrin!M87+Cypermethrin!M87+Cyfluthrin!M87</f>
        <v>33.579746408705766</v>
      </c>
      <c r="H77" s="225">
        <f>Permethrin!N87+Cypermethrin!N87+Cyfluthrin!N87</f>
        <v>22.690560315551696</v>
      </c>
      <c r="I77" s="103">
        <f>Permethrin!O87+Cypermethrin!O87+Cyfluthrin!O87</f>
        <v>0.36039713571391813</v>
      </c>
      <c r="J77" s="35">
        <f>Permethrin!P87+Cypermethrin!P87+Cyfluthrin!P87</f>
        <v>0.18210844847336882</v>
      </c>
      <c r="K77" s="25">
        <f>Permethrin!Q87+Cypermethrin!Q87+Cyfluthrin!Q87</f>
        <v>11.373447370758882</v>
      </c>
      <c r="L77" s="35">
        <f>Permethrin!R87+Cypermethrin!R87+Cyfluthrin!R87</f>
        <v>11.436334382012536</v>
      </c>
      <c r="M77" s="25">
        <f>Permethrin!S87+Cypermethrin!S87+Cyfluthrin!S87</f>
        <v>22.38649760580385</v>
      </c>
      <c r="N77" s="17">
        <f>Permethrin!T87+Cypermethrin!T87+Cyfluthrin!T87</f>
        <v>22.690560315551696</v>
      </c>
      <c r="P77" s="7"/>
      <c r="Q77" s="7"/>
      <c r="R77" s="7"/>
      <c r="S77" s="7"/>
      <c r="T77" s="7"/>
      <c r="U77" s="7"/>
      <c r="V77" s="7"/>
      <c r="W77"/>
      <c r="X77"/>
      <c r="AA77"/>
      <c r="AB77"/>
      <c r="AC77" s="22"/>
      <c r="AD77" s="22"/>
      <c r="AE77" s="22"/>
    </row>
    <row r="78" spans="1:42" x14ac:dyDescent="0.35">
      <c r="A78" s="244"/>
      <c r="B78" s="247" t="s">
        <v>75</v>
      </c>
      <c r="C78" s="263">
        <f>Permethrin!I88+Cypermethrin!I88+Cyfluthrin!I88</f>
        <v>5.0018000355135553E-2</v>
      </c>
      <c r="D78" s="154">
        <f>Permethrin!J88+Cypermethrin!J88+Cyfluthrin!J88</f>
        <v>1.7200453635624877E-2</v>
      </c>
      <c r="E78" s="25">
        <f>Permethrin!K88+Cypermethrin!K88+Cyfluthrin!K88</f>
        <v>1.9434419606835807</v>
      </c>
      <c r="F78" s="35">
        <f>Permethrin!L88+Cypermethrin!L88+Cyfluthrin!L88</f>
        <v>1.6018023983112251</v>
      </c>
      <c r="G78" s="25">
        <f>Permethrin!M88+Cypermethrin!M88+Cyfluthrin!M88</f>
        <v>3.8368659210120253</v>
      </c>
      <c r="H78" s="225">
        <f>Permethrin!N88+Cypermethrin!N88+Cyfluthrin!N88</f>
        <v>3.1864043429868252</v>
      </c>
      <c r="I78" s="103">
        <f>Permethrin!O88+Cypermethrin!O88+Cyfluthrin!O88</f>
        <v>3.3345333570090369E-2</v>
      </c>
      <c r="J78" s="35">
        <f>Permethrin!P88+Cypermethrin!P88+Cyfluthrin!P88</f>
        <v>1.7200453635624877E-2</v>
      </c>
      <c r="K78" s="25">
        <f>Permethrin!Q88+Cypermethrin!Q88+Cyfluthrin!Q88</f>
        <v>1.2956279737890539</v>
      </c>
      <c r="L78" s="35">
        <f>Permethrin!R88+Cypermethrin!R88+Cyfluthrin!R88</f>
        <v>1.6018023983112251</v>
      </c>
      <c r="M78" s="25">
        <f>Permethrin!S88+Cypermethrin!S88+Cyfluthrin!S88</f>
        <v>2.5579106140080174</v>
      </c>
      <c r="N78" s="17">
        <f>Permethrin!T88+Cypermethrin!T88+Cyfluthrin!T88</f>
        <v>3.1864043429868252</v>
      </c>
      <c r="P78" s="7"/>
      <c r="Q78" s="7"/>
      <c r="R78" s="7"/>
      <c r="S78" s="7"/>
      <c r="T78" s="7"/>
      <c r="U78" s="7"/>
      <c r="V78" s="7"/>
      <c r="W78"/>
      <c r="X78"/>
      <c r="AA78"/>
      <c r="AB78"/>
      <c r="AC78" s="22"/>
      <c r="AD78" s="22"/>
      <c r="AE78" s="22"/>
    </row>
    <row r="79" spans="1:42" x14ac:dyDescent="0.35">
      <c r="A79" s="244"/>
      <c r="B79" s="247" t="s">
        <v>76</v>
      </c>
      <c r="C79" s="263">
        <f>Permethrin!I89+Cypermethrin!I89+Cyfluthrin!I89</f>
        <v>0.29669195560563977</v>
      </c>
      <c r="D79" s="154">
        <f>Permethrin!J89+Cypermethrin!J89+Cyfluthrin!J89</f>
        <v>8.7027181547475851E-2</v>
      </c>
      <c r="E79" s="25">
        <f>Permethrin!K89+Cypermethrin!K89+Cyfluthrin!K89</f>
        <v>7.4590806620713703</v>
      </c>
      <c r="F79" s="35">
        <f>Permethrin!L89+Cypermethrin!L89+Cyfluthrin!L89</f>
        <v>2.9481835762363069</v>
      </c>
      <c r="G79" s="25">
        <f>Permethrin!M89+Cypermethrin!M89+Cyfluthrin!M89</f>
        <v>14.621469368537102</v>
      </c>
      <c r="H79" s="225">
        <f>Permethrin!N89+Cypermethrin!N89+Cyfluthrin!N89</f>
        <v>5.809339970925139</v>
      </c>
      <c r="I79" s="29">
        <f>Permethrin!O89+Cypermethrin!O89+Cyfluthrin!O89</f>
        <v>0.19779463707042652</v>
      </c>
      <c r="J79" s="35">
        <f>Permethrin!P89+Cypermethrin!P89+Cyfluthrin!P89</f>
        <v>8.7027181547475838E-2</v>
      </c>
      <c r="K79" s="25">
        <f>Permethrin!Q89+Cypermethrin!Q89+Cyfluthrin!Q89</f>
        <v>4.9727204413809138</v>
      </c>
      <c r="L79" s="35">
        <f>Permethrin!R89+Cypermethrin!R89+Cyfluthrin!R89</f>
        <v>2.9481835762363069</v>
      </c>
      <c r="M79" s="25">
        <f>Permethrin!S89+Cypermethrin!S89+Cyfluthrin!S89</f>
        <v>9.7476462456914028</v>
      </c>
      <c r="N79" s="17">
        <f>Permethrin!T89+Cypermethrin!T89+Cyfluthrin!T89</f>
        <v>5.809339970925139</v>
      </c>
      <c r="P79" s="7"/>
      <c r="Q79" s="7"/>
      <c r="R79" s="7"/>
      <c r="S79" s="7"/>
      <c r="T79" s="7"/>
      <c r="U79" s="7"/>
      <c r="V79" s="7"/>
      <c r="W79"/>
      <c r="X79"/>
      <c r="AA79"/>
      <c r="AB79"/>
      <c r="AC79" s="22"/>
      <c r="AD79" s="22"/>
      <c r="AE79" s="22"/>
      <c r="AN79" s="357"/>
      <c r="AO79" s="357"/>
      <c r="AP79" s="358"/>
    </row>
    <row r="80" spans="1:42" x14ac:dyDescent="0.35">
      <c r="A80" s="244"/>
      <c r="B80" s="247" t="s">
        <v>77</v>
      </c>
      <c r="C80" s="263">
        <f>Permethrin!I90+Cypermethrin!I90+Cyfluthrin!I90</f>
        <v>0.32696017841644676</v>
      </c>
      <c r="D80" s="154">
        <f>Permethrin!J90+Cypermethrin!J90+Cyfluthrin!J90</f>
        <v>7.9102184927000441E-2</v>
      </c>
      <c r="E80" s="25">
        <f>Permethrin!K90+Cypermethrin!K90+Cyfluthrin!K90</f>
        <v>8.2725734011828784</v>
      </c>
      <c r="F80" s="35">
        <f>Permethrin!L90+Cypermethrin!L90+Cyfluthrin!L90</f>
        <v>2.8604275811636919</v>
      </c>
      <c r="G80" s="25">
        <f>Permethrin!M90+Cypermethrin!M90+Cyfluthrin!M90</f>
        <v>16.218186623949311</v>
      </c>
      <c r="H80" s="225">
        <f>Permethrin!N90+Cypermethrin!N90+Cyfluthrin!N90</f>
        <v>5.6417529774003849</v>
      </c>
      <c r="I80" s="103">
        <f>Permethrin!O90+Cypermethrin!O90+Cyfluthrin!O90</f>
        <v>0.21797345227763121</v>
      </c>
      <c r="J80" s="35">
        <f>Permethrin!P90+Cypermethrin!P90+Cyfluthrin!P90</f>
        <v>7.9102184927000441E-2</v>
      </c>
      <c r="K80" s="25">
        <f>Permethrin!Q90+Cypermethrin!Q90+Cyfluthrin!Q90</f>
        <v>5.5150489341219204</v>
      </c>
      <c r="L80" s="35">
        <f>Permethrin!R90+Cypermethrin!R90+Cyfluthrin!R90</f>
        <v>2.8604275811636919</v>
      </c>
      <c r="M80" s="25">
        <f>Permethrin!S90+Cypermethrin!S90+Cyfluthrin!S90</f>
        <v>10.81212441596621</v>
      </c>
      <c r="N80" s="17">
        <f>Permethrin!T90+Cypermethrin!T90+Cyfluthrin!T90</f>
        <v>5.6417529774003832</v>
      </c>
      <c r="P80"/>
      <c r="Q80"/>
      <c r="R80"/>
      <c r="S80"/>
      <c r="U80"/>
      <c r="V80"/>
      <c r="W80"/>
      <c r="X80"/>
      <c r="AA80"/>
      <c r="AB80"/>
      <c r="AC80" s="22"/>
      <c r="AD80" s="22"/>
      <c r="AE80" s="22"/>
      <c r="AN80" s="357"/>
      <c r="AO80" s="357"/>
      <c r="AP80" s="357"/>
    </row>
    <row r="81" spans="1:42" x14ac:dyDescent="0.35">
      <c r="A81" s="244"/>
      <c r="B81" s="247" t="s">
        <v>78</v>
      </c>
      <c r="C81" s="263">
        <f>Permethrin!I91+Cypermethrin!I91+Cyfluthrin!I91</f>
        <v>0.23286023155835461</v>
      </c>
      <c r="D81" s="154">
        <f>Permethrin!J91+Cypermethrin!J91+Cyfluthrin!J91</f>
        <v>6.8740128148912699E-2</v>
      </c>
      <c r="E81" s="25">
        <f>Permethrin!K91+Cypermethrin!K91+Cyfluthrin!K91</f>
        <v>6.9121769610435146</v>
      </c>
      <c r="F81" s="35">
        <f>Permethrin!L91+Cypermethrin!L91+Cyfluthrin!L91</f>
        <v>2.9039563728688353</v>
      </c>
      <c r="G81" s="25">
        <f>Permethrin!M91+Cypermethrin!M91+Cyfluthrin!M91</f>
        <v>13.591493690528681</v>
      </c>
      <c r="H81" s="225">
        <f>Permethrin!N91+Cypermethrin!N91+Cyfluthrin!N91</f>
        <v>5.7391726175887596</v>
      </c>
      <c r="I81" s="103">
        <f>Permethrin!O91+Cypermethrin!O91+Cyfluthrin!O91</f>
        <v>0.15524015437223643</v>
      </c>
      <c r="J81" s="35">
        <f>Permethrin!P91+Cypermethrin!P91+Cyfluthrin!P91</f>
        <v>6.8740128148912699E-2</v>
      </c>
      <c r="K81" s="25">
        <f>Permethrin!Q91+Cypermethrin!Q91+Cyfluthrin!Q91</f>
        <v>4.6081179740290104</v>
      </c>
      <c r="L81" s="35">
        <f>Permethrin!R91+Cypermethrin!R91+Cyfluthrin!R91</f>
        <v>2.9039563728688353</v>
      </c>
      <c r="M81" s="25">
        <f>Permethrin!S91+Cypermethrin!S91+Cyfluthrin!S91</f>
        <v>9.0609957936857857</v>
      </c>
      <c r="N81" s="17">
        <f>Permethrin!T91+Cypermethrin!T91+Cyfluthrin!T91</f>
        <v>5.7391726175887587</v>
      </c>
      <c r="P81"/>
      <c r="Q81"/>
      <c r="R81"/>
      <c r="S81"/>
      <c r="U81"/>
      <c r="V81"/>
      <c r="W81"/>
      <c r="X81"/>
      <c r="AA81"/>
      <c r="AB81"/>
      <c r="AC81" s="22"/>
      <c r="AD81" s="22"/>
      <c r="AE81" s="22"/>
    </row>
    <row r="82" spans="1:42" x14ac:dyDescent="0.35">
      <c r="A82" s="244"/>
      <c r="B82" s="247" t="s">
        <v>79</v>
      </c>
      <c r="C82" s="263">
        <f>Permethrin!I92+Cypermethrin!I92+Cyfluthrin!I92</f>
        <v>0.12717688779837599</v>
      </c>
      <c r="D82" s="154">
        <f>Permethrin!J92+Cypermethrin!J92+Cyfluthrin!J92</f>
        <v>3.2375776154624343E-2</v>
      </c>
      <c r="E82" s="25">
        <f>Permethrin!K92+Cypermethrin!K92+Cyfluthrin!K92</f>
        <v>3.2426577624678763</v>
      </c>
      <c r="F82" s="35">
        <f>Permethrin!L92+Cypermethrin!L92+Cyfluthrin!L92</f>
        <v>1.1874874074485646</v>
      </c>
      <c r="G82" s="25">
        <f>Permethrin!M92+Cypermethrin!M92+Cyfluthrin!M92</f>
        <v>6.3581386371373796</v>
      </c>
      <c r="H82" s="225">
        <f>Permethrin!N92+Cypermethrin!N92+Cyfluthrin!N92</f>
        <v>2.342599038742506</v>
      </c>
      <c r="I82" s="103">
        <f>Permethrin!O92+Cypermethrin!O92+Cyfluthrin!O92</f>
        <v>8.4784591865584014E-2</v>
      </c>
      <c r="J82" s="35">
        <f>Permethrin!P92+Cypermethrin!P92+Cyfluthrin!P92</f>
        <v>3.237577615462435E-2</v>
      </c>
      <c r="K82" s="25">
        <f>Permethrin!Q92+Cypermethrin!Q92+Cyfluthrin!Q92</f>
        <v>2.1617718416452512</v>
      </c>
      <c r="L82" s="35">
        <f>Permethrin!R92+Cypermethrin!R92+Cyfluthrin!R92</f>
        <v>1.1874874074485648</v>
      </c>
      <c r="M82" s="25">
        <f>Permethrin!S92+Cypermethrin!S92+Cyfluthrin!S92</f>
        <v>4.23875909142492</v>
      </c>
      <c r="N82" s="17">
        <f>Permethrin!T92+Cypermethrin!T92+Cyfluthrin!T92</f>
        <v>2.3425990387425055</v>
      </c>
      <c r="P82"/>
      <c r="Q82"/>
      <c r="R82"/>
      <c r="S82"/>
      <c r="U82"/>
      <c r="V82"/>
      <c r="W82"/>
      <c r="X82"/>
      <c r="AA82"/>
      <c r="AB82"/>
      <c r="AC82"/>
      <c r="AF82" s="22"/>
      <c r="AG82" s="22"/>
      <c r="AH82" s="22"/>
      <c r="AI82" s="22"/>
      <c r="AJ82" s="22"/>
      <c r="AK82" s="22"/>
      <c r="AL82" s="22"/>
    </row>
    <row r="83" spans="1:42" x14ac:dyDescent="0.35">
      <c r="A83" s="244"/>
      <c r="B83" s="247" t="s">
        <v>80</v>
      </c>
      <c r="C83" s="263">
        <f>Permethrin!I93+Cypermethrin!I93+Cyfluthrin!I93</f>
        <v>0.18081340443783939</v>
      </c>
      <c r="D83" s="154">
        <f>Permethrin!J93+Cypermethrin!J93+Cyfluthrin!J93</f>
        <v>4.8488902261370134E-2</v>
      </c>
      <c r="E83" s="25">
        <f>Permethrin!K93+Cypermethrin!K93+Cyfluthrin!K93</f>
        <v>5.9266827208110886</v>
      </c>
      <c r="F83" s="35">
        <f>Permethrin!L93+Cypermethrin!L93+Cyfluthrin!L93</f>
        <v>2.6071750542915066</v>
      </c>
      <c r="G83" s="25">
        <f>Permethrin!M93+Cypermethrin!M93+Cyfluthrin!M93</f>
        <v>11.672552037184342</v>
      </c>
      <c r="H83" s="225">
        <f>Permethrin!N93+Cypermethrin!N93+Cyfluthrin!N93</f>
        <v>5.1658612063216447</v>
      </c>
      <c r="I83" s="29">
        <f>Permethrin!O93+Cypermethrin!O93+Cyfluthrin!O93</f>
        <v>0.12054226962522627</v>
      </c>
      <c r="J83" s="35">
        <f>Permethrin!P93+Cypermethrin!P93+Cyfluthrin!P93</f>
        <v>4.8488902261370134E-2</v>
      </c>
      <c r="K83" s="25">
        <f>Permethrin!Q93+Cypermethrin!Q93+Cyfluthrin!Q93</f>
        <v>3.9511218138740594</v>
      </c>
      <c r="L83" s="35">
        <f>Permethrin!R93+Cypermethrin!R93+Cyfluthrin!R93</f>
        <v>2.6071750542915066</v>
      </c>
      <c r="M83" s="25">
        <f>Permethrin!S93+Cypermethrin!S93+Cyfluthrin!S93</f>
        <v>7.7817013581228958</v>
      </c>
      <c r="N83" s="17">
        <f>Permethrin!T93+Cypermethrin!T93+Cyfluthrin!T93</f>
        <v>5.1658612063216438</v>
      </c>
      <c r="P83"/>
      <c r="Q83"/>
      <c r="R83"/>
      <c r="S83"/>
      <c r="U83"/>
      <c r="V83"/>
      <c r="W83"/>
      <c r="X83"/>
      <c r="AA83"/>
      <c r="AB83"/>
      <c r="AC83"/>
    </row>
    <row r="84" spans="1:42" x14ac:dyDescent="0.35">
      <c r="A84" s="244"/>
      <c r="B84" s="247" t="s">
        <v>81</v>
      </c>
      <c r="C84" s="263">
        <f>Permethrin!I94+Cypermethrin!I94+Cyfluthrin!I94</f>
        <v>0.24103417745257619</v>
      </c>
      <c r="D84" s="154">
        <f>Permethrin!J94+Cypermethrin!J94+Cyfluthrin!J94</f>
        <v>6.129373937980219E-2</v>
      </c>
      <c r="E84" s="25">
        <f>Permethrin!K94+Cypermethrin!K94+Cyfluthrin!K94</f>
        <v>7.9155693147348085</v>
      </c>
      <c r="F84" s="35">
        <f>Permethrin!L94+Cypermethrin!L94+Cyfluthrin!L94</f>
        <v>3.1312429653195242</v>
      </c>
      <c r="G84" s="25">
        <f>Permethrin!M94+Cypermethrin!M94+Cyfluthrin!M94</f>
        <v>15.590104452017046</v>
      </c>
      <c r="H84" s="225">
        <f>Permethrin!N94+Cypermethrin!N94+Cyfluthrin!N94</f>
        <v>6.2011921912592474</v>
      </c>
      <c r="I84" s="103">
        <f>Permethrin!O94+Cypermethrin!O94+Cyfluthrin!O94</f>
        <v>0.1606894516350508</v>
      </c>
      <c r="J84" s="35">
        <f>Permethrin!P94+Cypermethrin!P94+Cyfluthrin!P94</f>
        <v>6.1293739379802176E-2</v>
      </c>
      <c r="K84" s="25">
        <f>Permethrin!Q94+Cypermethrin!Q94+Cyfluthrin!Q94</f>
        <v>5.2770462098232063</v>
      </c>
      <c r="L84" s="35">
        <f>Permethrin!R94+Cypermethrin!R94+Cyfluthrin!R94</f>
        <v>3.1312429653195237</v>
      </c>
      <c r="M84" s="25">
        <f>Permethrin!S94+Cypermethrin!S94+Cyfluthrin!S94</f>
        <v>10.393402968011367</v>
      </c>
      <c r="N84" s="17">
        <f>Permethrin!T94+Cypermethrin!T94+Cyfluthrin!T94</f>
        <v>6.2011921912592474</v>
      </c>
      <c r="P84"/>
      <c r="Q84"/>
      <c r="R84"/>
      <c r="S84"/>
      <c r="U84"/>
      <c r="V84"/>
      <c r="W84"/>
      <c r="X84"/>
      <c r="AA84"/>
      <c r="AB84"/>
      <c r="AC84"/>
    </row>
    <row r="85" spans="1:42" ht="15" thickBot="1" x14ac:dyDescent="0.4">
      <c r="A85" s="249"/>
      <c r="B85" s="248" t="s">
        <v>82</v>
      </c>
      <c r="C85" s="264">
        <f>Permethrin!I95+Cypermethrin!I95+Cyfluthrin!I95</f>
        <v>0.1525533742755176</v>
      </c>
      <c r="D85" s="230">
        <f>Permethrin!J95+Cypermethrin!J95+Cyfluthrin!J95</f>
        <v>3.936240427838298E-2</v>
      </c>
      <c r="E85" s="191">
        <f>Permethrin!K95+Cypermethrin!K95+Cyfluthrin!K95</f>
        <v>4.0748927547491851</v>
      </c>
      <c r="F85" s="57">
        <f>Permethrin!L95+Cypermethrin!L95+Cyfluthrin!L95</f>
        <v>1.5686449656457548</v>
      </c>
      <c r="G85" s="191">
        <f>Permethrin!M95+Cypermethrin!M95+Cyfluthrin!M95</f>
        <v>7.9972321352228519</v>
      </c>
      <c r="H85" s="231">
        <f>Permethrin!N95+Cypermethrin!N95+Cyfluthrin!N95</f>
        <v>3.0979275270131263</v>
      </c>
      <c r="I85" s="101">
        <f>Permethrin!O95+Cypermethrin!O95+Cyfluthrin!O95</f>
        <v>0.10170224951701176</v>
      </c>
      <c r="J85" s="57">
        <f>Permethrin!P95+Cypermethrin!P95+Cyfluthrin!P95</f>
        <v>3.9362404278382987E-2</v>
      </c>
      <c r="K85" s="266">
        <f>Permethrin!Q95+Cypermethrin!Q95+Cyfluthrin!Q95</f>
        <v>2.7165951698327899</v>
      </c>
      <c r="L85" s="57">
        <f>Permethrin!R95+Cypermethrin!R95+Cyfluthrin!R95</f>
        <v>1.5686449656457548</v>
      </c>
      <c r="M85" s="266">
        <f>Permethrin!S95+Cypermethrin!S95+Cyfluthrin!S95</f>
        <v>5.3314880901485679</v>
      </c>
      <c r="N85" s="16">
        <f>Permethrin!T95+Cypermethrin!T95+Cyfluthrin!T95</f>
        <v>3.0979275270131268</v>
      </c>
      <c r="P85"/>
      <c r="Q85"/>
      <c r="R85"/>
      <c r="S85"/>
      <c r="U85"/>
      <c r="V85"/>
      <c r="W85"/>
      <c r="X85"/>
      <c r="AA85"/>
      <c r="AB85"/>
      <c r="AC85"/>
    </row>
    <row r="86" spans="1:42" x14ac:dyDescent="0.35">
      <c r="K86" s="25"/>
      <c r="P86"/>
      <c r="Q86"/>
      <c r="R86"/>
      <c r="S86"/>
      <c r="U86"/>
      <c r="V86"/>
      <c r="W86"/>
      <c r="X86"/>
      <c r="AA86"/>
      <c r="AB86"/>
      <c r="AC86"/>
    </row>
    <row r="87" spans="1:42" ht="15" thickBot="1" x14ac:dyDescent="0.4">
      <c r="B87" s="284" t="s">
        <v>131</v>
      </c>
      <c r="C87" s="368"/>
      <c r="P87"/>
      <c r="Q87"/>
      <c r="R87"/>
      <c r="S87"/>
      <c r="U87"/>
      <c r="V87"/>
      <c r="W87"/>
      <c r="X87"/>
      <c r="AA87"/>
      <c r="AB87"/>
      <c r="AC87"/>
    </row>
    <row r="88" spans="1:42" ht="15" thickBot="1" x14ac:dyDescent="0.4">
      <c r="B88" s="80"/>
      <c r="C88" s="98" t="s">
        <v>33</v>
      </c>
      <c r="D88" s="58"/>
      <c r="E88" s="58"/>
      <c r="F88" s="58"/>
      <c r="G88" s="58"/>
      <c r="H88" s="58"/>
      <c r="I88" s="98" t="s">
        <v>35</v>
      </c>
      <c r="J88" s="58"/>
      <c r="K88" s="58"/>
      <c r="L88" s="58"/>
      <c r="M88" s="58"/>
      <c r="N88" s="192"/>
      <c r="P88"/>
      <c r="Q88"/>
      <c r="R88"/>
      <c r="S88"/>
      <c r="U88"/>
      <c r="V88"/>
      <c r="W88"/>
      <c r="X88"/>
      <c r="AA88"/>
      <c r="AB88"/>
      <c r="AC88"/>
    </row>
    <row r="89" spans="1:42" x14ac:dyDescent="0.35">
      <c r="B89" s="5" t="s">
        <v>132</v>
      </c>
      <c r="C89" s="37" t="s">
        <v>37</v>
      </c>
      <c r="D89" s="5"/>
      <c r="E89" s="5"/>
      <c r="F89" s="5"/>
      <c r="G89" s="5"/>
      <c r="H89" s="5"/>
      <c r="I89" s="98" t="s">
        <v>37</v>
      </c>
      <c r="J89" s="58"/>
      <c r="K89" s="58"/>
      <c r="L89" s="58"/>
      <c r="M89" s="58"/>
      <c r="N89" s="192"/>
      <c r="P89"/>
      <c r="Q89"/>
      <c r="R89"/>
      <c r="S89"/>
      <c r="U89"/>
      <c r="V89"/>
      <c r="W89"/>
      <c r="X89"/>
      <c r="AA89"/>
      <c r="AB89"/>
      <c r="AC89"/>
    </row>
    <row r="90" spans="1:42" x14ac:dyDescent="0.35">
      <c r="A90" s="250"/>
      <c r="B90" s="174" t="s">
        <v>38</v>
      </c>
      <c r="C90" s="287" t="s">
        <v>39</v>
      </c>
      <c r="D90" s="286"/>
      <c r="E90" s="286" t="s">
        <v>41</v>
      </c>
      <c r="F90" s="286"/>
      <c r="G90" s="5" t="s">
        <v>40</v>
      </c>
      <c r="H90" s="5"/>
      <c r="I90" s="287" t="s">
        <v>39</v>
      </c>
      <c r="J90" s="286"/>
      <c r="K90" s="286" t="s">
        <v>41</v>
      </c>
      <c r="L90" s="286"/>
      <c r="M90" s="5" t="s">
        <v>40</v>
      </c>
      <c r="N90" s="193"/>
      <c r="P90"/>
      <c r="Q90"/>
      <c r="R90"/>
      <c r="S90"/>
      <c r="U90"/>
      <c r="V90"/>
      <c r="W90"/>
      <c r="X90"/>
      <c r="AA90"/>
      <c r="AB90"/>
      <c r="AC90"/>
      <c r="AN90" s="177"/>
      <c r="AO90" s="177"/>
      <c r="AP90" s="279"/>
    </row>
    <row r="91" spans="1:42" ht="15" thickBot="1" x14ac:dyDescent="0.4">
      <c r="B91" s="112"/>
      <c r="C91" s="107" t="s">
        <v>44</v>
      </c>
      <c r="D91" s="126" t="s">
        <v>45</v>
      </c>
      <c r="E91" s="126" t="s">
        <v>44</v>
      </c>
      <c r="F91" s="126" t="s">
        <v>45</v>
      </c>
      <c r="G91" s="126" t="s">
        <v>46</v>
      </c>
      <c r="H91" s="126" t="s">
        <v>45</v>
      </c>
      <c r="I91" s="107" t="s">
        <v>44</v>
      </c>
      <c r="J91" s="126" t="s">
        <v>45</v>
      </c>
      <c r="K91" s="126" t="s">
        <v>44</v>
      </c>
      <c r="L91" s="126" t="s">
        <v>45</v>
      </c>
      <c r="M91" s="126" t="s">
        <v>46</v>
      </c>
      <c r="N91" s="194" t="s">
        <v>45</v>
      </c>
      <c r="P91"/>
      <c r="Q91"/>
      <c r="R91"/>
      <c r="S91"/>
      <c r="U91"/>
      <c r="V91"/>
      <c r="W91"/>
      <c r="X91"/>
      <c r="AA91"/>
      <c r="AB91"/>
      <c r="AC91"/>
    </row>
    <row r="92" spans="1:42" x14ac:dyDescent="0.35">
      <c r="B92" s="175" t="s">
        <v>47</v>
      </c>
      <c r="C92" s="263">
        <f>Permethrin!I103+Cypermethrin!I103+Cyfluthrin!I103</f>
        <v>0.46386036921050017</v>
      </c>
      <c r="D92" s="83">
        <f>Permethrin!J103+Cypermethrin!J103+Cyfluthrin!J103</f>
        <v>0.14818293456423931</v>
      </c>
      <c r="E92" s="25">
        <f>Permethrin!K103+Cypermethrin!K103+Cyfluthrin!K103</f>
        <v>9.3973002129230068</v>
      </c>
      <c r="F92" s="154">
        <f>Permethrin!L103+Cypermethrin!L103+Cyfluthrin!L103</f>
        <v>11.117392161029144</v>
      </c>
      <c r="I92" s="263">
        <f>Permethrin!O103+Cypermethrin!O103+Cyfluthrin!O103</f>
        <v>0.30924024614033346</v>
      </c>
      <c r="J92" s="154">
        <f>Permethrin!P103+Cypermethrin!P103+Cyfluthrin!P103</f>
        <v>0.14818293456423928</v>
      </c>
      <c r="K92" s="25">
        <f>Permethrin!Q103+Cypermethrin!Q103+Cyfluthrin!Q103</f>
        <v>6.2648668086153378</v>
      </c>
      <c r="L92" s="154">
        <f>Permethrin!R103+Cypermethrin!R103+Cyfluthrin!R103</f>
        <v>11.117392161029144</v>
      </c>
      <c r="N92" s="8"/>
      <c r="P92"/>
      <c r="Q92"/>
      <c r="R92"/>
      <c r="S92"/>
      <c r="U92"/>
      <c r="V92"/>
      <c r="W92"/>
      <c r="X92"/>
      <c r="AA92"/>
      <c r="AB92"/>
      <c r="AC92"/>
    </row>
    <row r="93" spans="1:42" x14ac:dyDescent="0.35">
      <c r="B93" s="159" t="s">
        <v>48</v>
      </c>
      <c r="C93" s="263">
        <f>Permethrin!I104+Cypermethrin!I104+Cyfluthrin!I104</f>
        <v>0.20852639056302943</v>
      </c>
      <c r="D93" s="83">
        <f>Permethrin!J104+Cypermethrin!J104+Cyfluthrin!J104</f>
        <v>6.1430146999292876E-2</v>
      </c>
      <c r="E93" s="25">
        <f>Permethrin!K104+Cypermethrin!K104+Cyfluthrin!K104</f>
        <v>3.5855278054533715</v>
      </c>
      <c r="F93" s="154">
        <f>Permethrin!L104+Cypermethrin!L104+Cyfluthrin!L104</f>
        <v>3.239492282625815</v>
      </c>
      <c r="I93" s="263">
        <f>Permethrin!O104+Cypermethrin!O104+Cyfluthrin!O104</f>
        <v>0.1390175937086863</v>
      </c>
      <c r="J93" s="154">
        <f>Permethrin!P104+Cypermethrin!P104+Cyfluthrin!P104</f>
        <v>6.1430146999292876E-2</v>
      </c>
      <c r="K93" s="25">
        <f>Permethrin!Q104+Cypermethrin!Q104+Cyfluthrin!Q104</f>
        <v>2.3903518703022479</v>
      </c>
      <c r="L93" s="154">
        <f>Permethrin!R104+Cypermethrin!R104+Cyfluthrin!R104</f>
        <v>3.2394922826258146</v>
      </c>
      <c r="N93" s="8"/>
      <c r="P93"/>
      <c r="Q93"/>
      <c r="R93"/>
      <c r="S93"/>
      <c r="U93"/>
      <c r="V93"/>
      <c r="W93"/>
      <c r="X93"/>
      <c r="AA93"/>
      <c r="AB93"/>
      <c r="AC93"/>
    </row>
    <row r="94" spans="1:42" x14ac:dyDescent="0.35">
      <c r="B94" s="159" t="s">
        <v>49</v>
      </c>
      <c r="C94" s="263">
        <f>Permethrin!I105+Cypermethrin!I105+Cyfluthrin!I105</f>
        <v>0.20348902607652339</v>
      </c>
      <c r="D94" s="83">
        <f>Permethrin!J105+Cypermethrin!J105+Cyfluthrin!J105</f>
        <v>6.1499860176625745E-2</v>
      </c>
      <c r="E94" s="25">
        <f>Permethrin!K105+Cypermethrin!K105+Cyfluthrin!K105</f>
        <v>3.5842120441660645</v>
      </c>
      <c r="F94" s="154">
        <f>Permethrin!L105+Cypermethrin!L105+Cyfluthrin!L105</f>
        <v>3.5009211506452877</v>
      </c>
      <c r="I94" s="263">
        <f>Permethrin!O105+Cypermethrin!O105+Cyfluthrin!O105</f>
        <v>0.13565935071768226</v>
      </c>
      <c r="J94" s="154">
        <f>Permethrin!P105+Cypermethrin!P105+Cyfluthrin!P105</f>
        <v>6.1499860176625745E-2</v>
      </c>
      <c r="K94" s="25">
        <f>Permethrin!Q105+Cypermethrin!Q105+Cyfluthrin!Q105</f>
        <v>2.3894746961107094</v>
      </c>
      <c r="L94" s="154">
        <f>Permethrin!R105+Cypermethrin!R105+Cyfluthrin!R105</f>
        <v>3.5009211506452882</v>
      </c>
      <c r="N94" s="8"/>
      <c r="P94"/>
      <c r="Q94"/>
      <c r="R94"/>
      <c r="S94"/>
      <c r="U94"/>
      <c r="V94"/>
      <c r="W94"/>
      <c r="X94"/>
      <c r="AA94"/>
      <c r="AB94"/>
      <c r="AC94"/>
    </row>
    <row r="95" spans="1:42" x14ac:dyDescent="0.35">
      <c r="B95" s="159" t="s">
        <v>50</v>
      </c>
      <c r="C95" s="263">
        <f>Permethrin!I106+Cypermethrin!I106+Cyfluthrin!I106</f>
        <v>7.4052418346782278E-2</v>
      </c>
      <c r="D95" s="83">
        <f>Permethrin!J106+Cypermethrin!J106+Cyfluthrin!J106</f>
        <v>2.2999451682932923E-2</v>
      </c>
      <c r="E95" s="25">
        <f>Permethrin!K106+Cypermethrin!K106+Cyfluthrin!K106</f>
        <v>1.9639144463399376</v>
      </c>
      <c r="F95" s="154">
        <f>Permethrin!L106+Cypermethrin!L106+Cyfluthrin!L106</f>
        <v>1.5371585941642478</v>
      </c>
      <c r="I95" s="263">
        <f>Permethrin!O106+Cypermethrin!O106+Cyfluthrin!O106</f>
        <v>4.9368278897854868E-2</v>
      </c>
      <c r="J95" s="154">
        <f>Permethrin!P106+Cypermethrin!P106+Cyfluthrin!P106</f>
        <v>2.2999451682932923E-2</v>
      </c>
      <c r="K95" s="25">
        <f>Permethrin!Q106+Cypermethrin!Q106+Cyfluthrin!Q106</f>
        <v>1.3092762975599586</v>
      </c>
      <c r="L95" s="154">
        <f>Permethrin!R106+Cypermethrin!R106+Cyfluthrin!R106</f>
        <v>1.5371585941642476</v>
      </c>
      <c r="N95" s="8"/>
      <c r="P95"/>
      <c r="Q95"/>
      <c r="R95"/>
      <c r="S95"/>
      <c r="U95"/>
      <c r="V95"/>
      <c r="W95"/>
      <c r="X95"/>
      <c r="AA95"/>
      <c r="AB95"/>
      <c r="AC95"/>
    </row>
    <row r="96" spans="1:42" x14ac:dyDescent="0.35">
      <c r="B96" s="159" t="s">
        <v>51</v>
      </c>
      <c r="C96" s="263">
        <f>Permethrin!I107+Cypermethrin!I107+Cyfluthrin!I107</f>
        <v>0.21583666255933368</v>
      </c>
      <c r="D96" s="83">
        <f>Permethrin!J107+Cypermethrin!J107+Cyfluthrin!J107</f>
        <v>5.7445511431120921E-2</v>
      </c>
      <c r="E96" s="25">
        <f>Permethrin!K107+Cypermethrin!K107+Cyfluthrin!K107</f>
        <v>4.8910120434209148</v>
      </c>
      <c r="F96" s="154">
        <f>Permethrin!L107+Cypermethrin!L107+Cyfluthrin!L107</f>
        <v>3.0507681016635675</v>
      </c>
      <c r="I96" s="263">
        <f>Permethrin!O107+Cypermethrin!O107+Cyfluthrin!O107</f>
        <v>0.14389110837288913</v>
      </c>
      <c r="J96" s="154">
        <f>Permethrin!P107+Cypermethrin!P107+Cyfluthrin!P107</f>
        <v>5.7445511431120921E-2</v>
      </c>
      <c r="K96" s="25">
        <f>Permethrin!Q107+Cypermethrin!Q107+Cyfluthrin!Q107</f>
        <v>3.2606746956139436</v>
      </c>
      <c r="L96" s="154">
        <f>Permethrin!R107+Cypermethrin!R107+Cyfluthrin!R107</f>
        <v>3.050768101663567</v>
      </c>
      <c r="N96" s="8"/>
      <c r="P96"/>
      <c r="Q96"/>
      <c r="R96"/>
      <c r="S96"/>
      <c r="U96"/>
      <c r="V96"/>
      <c r="W96" s="7"/>
      <c r="X96" s="7"/>
      <c r="Y96" s="7"/>
      <c r="AA96" s="159"/>
      <c r="AB96"/>
      <c r="AC96" s="22"/>
      <c r="AD96" s="22"/>
      <c r="AE96" s="22"/>
      <c r="AF96" s="22"/>
    </row>
    <row r="97" spans="2:29" x14ac:dyDescent="0.35">
      <c r="B97" s="159" t="s">
        <v>52</v>
      </c>
      <c r="C97" s="263">
        <f>Permethrin!I108+Cypermethrin!I108+Cyfluthrin!I108</f>
        <v>0.23081484316400189</v>
      </c>
      <c r="D97" s="83">
        <f>Permethrin!J108+Cypermethrin!J108+Cyfluthrin!J108</f>
        <v>6.6653914724257232E-2</v>
      </c>
      <c r="E97" s="25">
        <f>Permethrin!K108+Cypermethrin!K108+Cyfluthrin!K108</f>
        <v>3.5640137080127894</v>
      </c>
      <c r="F97" s="154">
        <f>Permethrin!L108+Cypermethrin!L108+Cyfluthrin!L108</f>
        <v>2.6249659097569014</v>
      </c>
      <c r="I97" s="263">
        <f>Permethrin!O108+Cypermethrin!O108+Cyfluthrin!O108</f>
        <v>0.15387656210933462</v>
      </c>
      <c r="J97" s="154">
        <f>Permethrin!P108+Cypermethrin!P108+Cyfluthrin!P108</f>
        <v>6.6653914724257246E-2</v>
      </c>
      <c r="K97" s="25">
        <f>Permethrin!Q108+Cypermethrin!Q108+Cyfluthrin!Q108</f>
        <v>2.3760091386751925</v>
      </c>
      <c r="L97" s="154">
        <f>Permethrin!R108+Cypermethrin!R108+Cyfluthrin!R108</f>
        <v>2.6249659097569005</v>
      </c>
      <c r="N97" s="8"/>
      <c r="P97"/>
      <c r="Q97"/>
      <c r="R97"/>
      <c r="S97"/>
      <c r="U97"/>
      <c r="V97"/>
      <c r="W97"/>
      <c r="X97"/>
      <c r="AA97"/>
      <c r="AB97"/>
      <c r="AC97"/>
    </row>
    <row r="98" spans="2:29" x14ac:dyDescent="0.35">
      <c r="B98" s="159" t="s">
        <v>53</v>
      </c>
      <c r="C98" s="263">
        <f>Permethrin!I109+Cypermethrin!I109+Cyfluthrin!I109</f>
        <v>0.284488012409298</v>
      </c>
      <c r="D98" s="83">
        <f>Permethrin!J109+Cypermethrin!J109+Cyfluthrin!J109</f>
        <v>7.9398937290006563E-2</v>
      </c>
      <c r="E98" s="25">
        <f>Permethrin!K109+Cypermethrin!K109+Cyfluthrin!K109</f>
        <v>4.1328986909077052</v>
      </c>
      <c r="F98" s="154">
        <f>Permethrin!L109+Cypermethrin!L109+Cyfluthrin!L109</f>
        <v>3.2713471937082099</v>
      </c>
      <c r="I98" s="263">
        <f>Permethrin!O109+Cypermethrin!O109+Cyfluthrin!O109</f>
        <v>0.18965867493953209</v>
      </c>
      <c r="J98" s="154">
        <f>Permethrin!P109+Cypermethrin!P109+Cyfluthrin!P109</f>
        <v>7.9398937290006577E-2</v>
      </c>
      <c r="K98" s="25">
        <f>Permethrin!Q109+Cypermethrin!Q109+Cyfluthrin!Q109</f>
        <v>2.7552657939384702</v>
      </c>
      <c r="L98" s="154">
        <f>Permethrin!R109+Cypermethrin!R109+Cyfluthrin!R109</f>
        <v>3.2713471937082099</v>
      </c>
      <c r="N98" s="8"/>
      <c r="P98"/>
      <c r="Q98"/>
      <c r="R98"/>
      <c r="S98"/>
      <c r="U98"/>
      <c r="V98"/>
      <c r="W98"/>
      <c r="X98"/>
      <c r="AA98"/>
      <c r="AB98"/>
      <c r="AC98"/>
    </row>
    <row r="99" spans="2:29" x14ac:dyDescent="0.35">
      <c r="B99" s="159" t="s">
        <v>54</v>
      </c>
      <c r="C99" s="263">
        <f>Permethrin!I110+Cypermethrin!I110+Cyfluthrin!I110</f>
        <v>0.15699348392998691</v>
      </c>
      <c r="D99" s="83">
        <f>Permethrin!J110+Cypermethrin!J110+Cyfluthrin!J110</f>
        <v>4.2192618569811283E-2</v>
      </c>
      <c r="E99" s="25">
        <f>Permethrin!K110+Cypermethrin!K110+Cyfluthrin!K110</f>
        <v>2.6434454711047595</v>
      </c>
      <c r="F99" s="154">
        <f>Permethrin!L110+Cypermethrin!L110+Cyfluthrin!L110</f>
        <v>1.7095667452651715</v>
      </c>
      <c r="I99" s="263">
        <f>Permethrin!O110+Cypermethrin!O110+Cyfluthrin!O110</f>
        <v>0.10466232261999128</v>
      </c>
      <c r="J99" s="154">
        <f>Permethrin!P110+Cypermethrin!P110+Cyfluthrin!P110</f>
        <v>4.2192618569811269E-2</v>
      </c>
      <c r="K99" s="25">
        <f>Permethrin!Q110+Cypermethrin!Q110+Cyfluthrin!Q110</f>
        <v>1.7622969807365065</v>
      </c>
      <c r="L99" s="154">
        <f>Permethrin!R110+Cypermethrin!R110+Cyfluthrin!R110</f>
        <v>1.7095667452651715</v>
      </c>
      <c r="N99" s="8"/>
      <c r="P99"/>
      <c r="Q99"/>
      <c r="R99"/>
      <c r="S99"/>
      <c r="U99"/>
      <c r="V99"/>
      <c r="W99"/>
      <c r="X99"/>
      <c r="AA99"/>
      <c r="AB99"/>
      <c r="AC99"/>
    </row>
    <row r="100" spans="2:29" x14ac:dyDescent="0.35">
      <c r="B100" s="159" t="s">
        <v>55</v>
      </c>
      <c r="C100" s="263">
        <f>Permethrin!I111+Cypermethrin!I111+Cyfluthrin!I111</f>
        <v>0.11405857440636386</v>
      </c>
      <c r="D100" s="83">
        <f>Permethrin!J111+Cypermethrin!J111+Cyfluthrin!J111</f>
        <v>3.1296808228109284E-2</v>
      </c>
      <c r="E100" s="25">
        <f>Permethrin!K111+Cypermethrin!K111+Cyfluthrin!K111</f>
        <v>2.1815875771582864</v>
      </c>
      <c r="F100" s="154">
        <f>Permethrin!L111+Cypermethrin!L111+Cyfluthrin!L111</f>
        <v>1.3254095321280801</v>
      </c>
      <c r="I100" s="263">
        <f>Permethrin!O111+Cypermethrin!O111+Cyfluthrin!O111</f>
        <v>7.603904960424257E-2</v>
      </c>
      <c r="J100" s="154">
        <f>Permethrin!P111+Cypermethrin!P111+Cyfluthrin!P111</f>
        <v>3.1296808228109284E-2</v>
      </c>
      <c r="K100" s="25">
        <f>Permethrin!Q111+Cypermethrin!Q111+Cyfluthrin!Q111</f>
        <v>1.4543917181055244</v>
      </c>
      <c r="L100" s="154">
        <f>Permethrin!R111+Cypermethrin!R111+Cyfluthrin!R111</f>
        <v>1.3254095321280799</v>
      </c>
      <c r="N100" s="8"/>
      <c r="P100"/>
      <c r="Q100"/>
      <c r="R100"/>
      <c r="S100"/>
      <c r="U100"/>
      <c r="V100"/>
      <c r="W100"/>
      <c r="X100"/>
      <c r="AA100"/>
      <c r="AB100"/>
      <c r="AC100"/>
    </row>
    <row r="101" spans="2:29" x14ac:dyDescent="0.35">
      <c r="B101" s="159" t="s">
        <v>56</v>
      </c>
      <c r="C101" s="263">
        <f>Permethrin!I112+Cypermethrin!I112+Cyfluthrin!I112</f>
        <v>6.0484503982465153E-2</v>
      </c>
      <c r="D101" s="83">
        <f>Permethrin!J112+Cypermethrin!J112+Cyfluthrin!J112</f>
        <v>1.8657244320419927E-2</v>
      </c>
      <c r="E101" s="25">
        <f>Permethrin!K112+Cypermethrin!K112+Cyfluthrin!K112</f>
        <v>1.6992319671523088</v>
      </c>
      <c r="F101" s="154">
        <f>Permethrin!L112+Cypermethrin!L112+Cyfluthrin!L112</f>
        <v>1.2426121683440061</v>
      </c>
      <c r="I101" s="263">
        <f>Permethrin!O112+Cypermethrin!O112+Cyfluthrin!O112</f>
        <v>4.0323002654976771E-2</v>
      </c>
      <c r="J101" s="154">
        <f>Permethrin!P112+Cypermethrin!P112+Cyfluthrin!P112</f>
        <v>1.8657244320419923E-2</v>
      </c>
      <c r="K101" s="25">
        <f>Permethrin!Q112+Cypermethrin!Q112+Cyfluthrin!Q112</f>
        <v>1.1328213114348724</v>
      </c>
      <c r="L101" s="154">
        <f>Permethrin!R112+Cypermethrin!R112+Cyfluthrin!R112</f>
        <v>1.2426121683440061</v>
      </c>
      <c r="N101" s="8"/>
      <c r="P101"/>
      <c r="Q101"/>
      <c r="R101"/>
      <c r="S101"/>
      <c r="U101"/>
      <c r="V101"/>
      <c r="W101"/>
      <c r="X101"/>
      <c r="AA101"/>
      <c r="AB101"/>
      <c r="AC101"/>
    </row>
    <row r="102" spans="2:29" x14ac:dyDescent="0.35">
      <c r="B102" s="159" t="s">
        <v>57</v>
      </c>
      <c r="C102" s="263">
        <f>Permethrin!I113+Cypermethrin!I113+Cyfluthrin!I113</f>
        <v>0.1655183539116086</v>
      </c>
      <c r="D102" s="83">
        <f>Permethrin!J113+Cypermethrin!J113+Cyfluthrin!J113</f>
        <v>4.3695815554046773E-2</v>
      </c>
      <c r="E102" s="25">
        <f>Permethrin!K113+Cypermethrin!K113+Cyfluthrin!K113</f>
        <v>2.3345278840822461</v>
      </c>
      <c r="F102" s="154">
        <f>Permethrin!L113+Cypermethrin!L113+Cyfluthrin!L113</f>
        <v>1.6103492482896815</v>
      </c>
      <c r="I102" s="263">
        <f>Permethrin!O113+Cypermethrin!O113+Cyfluthrin!O113</f>
        <v>0.11034556927440574</v>
      </c>
      <c r="J102" s="154">
        <f>Permethrin!P113+Cypermethrin!P113+Cyfluthrin!P113</f>
        <v>4.3695815554046773E-2</v>
      </c>
      <c r="K102" s="25">
        <f>Permethrin!Q113+Cypermethrin!Q113+Cyfluthrin!Q113</f>
        <v>1.5563519227214977</v>
      </c>
      <c r="L102" s="154">
        <f>Permethrin!R113+Cypermethrin!R113+Cyfluthrin!R113</f>
        <v>1.6103492482896815</v>
      </c>
      <c r="N102" s="8"/>
      <c r="P102"/>
      <c r="Q102"/>
      <c r="R102"/>
      <c r="S102"/>
      <c r="U102"/>
      <c r="V102"/>
      <c r="W102"/>
      <c r="X102"/>
      <c r="AA102"/>
      <c r="AB102"/>
      <c r="AC102"/>
    </row>
    <row r="103" spans="2:29" x14ac:dyDescent="0.35">
      <c r="B103" s="159" t="s">
        <v>58</v>
      </c>
      <c r="C103" s="263">
        <f>Permethrin!I114+Cypermethrin!I114+Cyfluthrin!I114</f>
        <v>0.323797447326923</v>
      </c>
      <c r="D103" s="83">
        <f>Permethrin!J114+Cypermethrin!J114+Cyfluthrin!J114</f>
        <v>8.7740542843301697E-2</v>
      </c>
      <c r="E103" s="25">
        <f>Permethrin!K114+Cypermethrin!K114+Cyfluthrin!K114</f>
        <v>4.6921830479740319</v>
      </c>
      <c r="F103" s="154">
        <f>Permethrin!L114+Cypermethrin!L114+Cyfluthrin!L114</f>
        <v>4.0202642683313661</v>
      </c>
      <c r="I103" s="263">
        <f>Permethrin!O114+Cypermethrin!O114+Cyfluthrin!O114</f>
        <v>0.21586496488461537</v>
      </c>
      <c r="J103" s="154">
        <f>Permethrin!P114+Cypermethrin!P114+Cyfluthrin!P114</f>
        <v>8.7740542843301697E-2</v>
      </c>
      <c r="K103" s="25">
        <f>Permethrin!Q114+Cypermethrin!Q114+Cyfluthrin!Q114</f>
        <v>3.1281220319826883</v>
      </c>
      <c r="L103" s="154">
        <f>Permethrin!R114+Cypermethrin!R114+Cyfluthrin!R114</f>
        <v>4.0202642683313661</v>
      </c>
      <c r="N103" s="8"/>
      <c r="P103"/>
      <c r="Q103"/>
      <c r="R103"/>
      <c r="S103"/>
      <c r="U103"/>
      <c r="V103"/>
      <c r="W103"/>
      <c r="X103"/>
      <c r="AA103"/>
      <c r="AB103"/>
      <c r="AC103"/>
    </row>
    <row r="104" spans="2:29" x14ac:dyDescent="0.35">
      <c r="B104" s="159" t="s">
        <v>59</v>
      </c>
      <c r="C104" s="263">
        <f>Permethrin!I115+Cypermethrin!I115+Cyfluthrin!I115</f>
        <v>9.6513995830860538E-2</v>
      </c>
      <c r="D104" s="83">
        <f>Permethrin!J115+Cypermethrin!J115+Cyfluthrin!J115</f>
        <v>2.5712424160589522E-2</v>
      </c>
      <c r="E104" s="25">
        <f>Permethrin!K115+Cypermethrin!K115+Cyfluthrin!K115</f>
        <v>1.9631938822019026</v>
      </c>
      <c r="F104" s="154">
        <f>Permethrin!L115+Cypermethrin!L115+Cyfluthrin!L115</f>
        <v>1.6725990573631135</v>
      </c>
      <c r="I104" s="263">
        <f>Permethrin!O115+Cypermethrin!O115+Cyfluthrin!O115</f>
        <v>6.4342663887240373E-2</v>
      </c>
      <c r="J104" s="154">
        <f>Permethrin!P115+Cypermethrin!P115+Cyfluthrin!P115</f>
        <v>2.5712424160589529E-2</v>
      </c>
      <c r="K104" s="25">
        <f>Permethrin!Q115+Cypermethrin!Q115+Cyfluthrin!Q115</f>
        <v>1.3087959214679352</v>
      </c>
      <c r="L104" s="154">
        <f>Permethrin!R115+Cypermethrin!R115+Cyfluthrin!R115</f>
        <v>1.6725990573631135</v>
      </c>
      <c r="N104" s="8"/>
      <c r="P104"/>
      <c r="Q104"/>
      <c r="R104"/>
      <c r="S104"/>
      <c r="U104"/>
      <c r="V104"/>
      <c r="W104"/>
      <c r="X104"/>
      <c r="AA104"/>
      <c r="AB104"/>
      <c r="AC104"/>
    </row>
    <row r="105" spans="2:29" x14ac:dyDescent="0.35">
      <c r="B105" s="159" t="s">
        <v>60</v>
      </c>
      <c r="C105" s="263">
        <f>Permethrin!I116+Cypermethrin!I116+Cyfluthrin!I116</f>
        <v>0.21495130223900291</v>
      </c>
      <c r="D105" s="83">
        <f>Permethrin!J116+Cypermethrin!J116+Cyfluthrin!J116</f>
        <v>5.8732166266043988E-2</v>
      </c>
      <c r="E105" s="25">
        <f>Permethrin!K116+Cypermethrin!K116+Cyfluthrin!K116</f>
        <v>4.0160581171495453</v>
      </c>
      <c r="F105" s="154">
        <f>Permethrin!L116+Cypermethrin!L116+Cyfluthrin!L116</f>
        <v>3.642404241016362</v>
      </c>
      <c r="I105" s="263">
        <f>Permethrin!O116+Cypermethrin!O116+Cyfluthrin!O116</f>
        <v>0.14330086815933532</v>
      </c>
      <c r="J105" s="154">
        <f>Permethrin!P116+Cypermethrin!P116+Cyfluthrin!P116</f>
        <v>5.8732166266043988E-2</v>
      </c>
      <c r="K105" s="25">
        <f>Permethrin!Q116+Cypermethrin!Q116+Cyfluthrin!Q116</f>
        <v>2.677372078099697</v>
      </c>
      <c r="L105" s="154">
        <f>Permethrin!R116+Cypermethrin!R116+Cyfluthrin!R116</f>
        <v>3.6424042410163624</v>
      </c>
      <c r="N105" s="8"/>
      <c r="P105"/>
      <c r="Q105"/>
      <c r="R105"/>
      <c r="S105"/>
      <c r="U105"/>
      <c r="V105"/>
      <c r="W105"/>
      <c r="X105"/>
      <c r="AA105"/>
      <c r="AB105"/>
      <c r="AC105"/>
    </row>
    <row r="106" spans="2:29" x14ac:dyDescent="0.35">
      <c r="B106" s="159" t="s">
        <v>61</v>
      </c>
      <c r="C106" s="263">
        <f>Permethrin!I117+Cypermethrin!I117+Cyfluthrin!I117</f>
        <v>0.65914668877073257</v>
      </c>
      <c r="D106" s="83">
        <f>Permethrin!J117+Cypermethrin!J117+Cyfluthrin!J117</f>
        <v>0.17269870690266914</v>
      </c>
      <c r="E106" s="25">
        <f>Permethrin!K117+Cypermethrin!K117+Cyfluthrin!K117</f>
        <v>7.9462904657283975</v>
      </c>
      <c r="F106" s="154">
        <f>Permethrin!L117+Cypermethrin!L117+Cyfluthrin!L117</f>
        <v>5.2469297310254941</v>
      </c>
      <c r="I106" s="263">
        <f>Permethrin!O117+Cypermethrin!O117+Cyfluthrin!O117</f>
        <v>0.4394311258471551</v>
      </c>
      <c r="J106" s="154">
        <f>Permethrin!P117+Cypermethrin!P117+Cyfluthrin!P117</f>
        <v>0.17269870690266914</v>
      </c>
      <c r="K106" s="25">
        <f>Permethrin!Q117+Cypermethrin!Q117+Cyfluthrin!Q117</f>
        <v>5.2975269771522653</v>
      </c>
      <c r="L106" s="154">
        <f>Permethrin!R117+Cypermethrin!R117+Cyfluthrin!R117</f>
        <v>5.2469297310254941</v>
      </c>
      <c r="N106" s="8"/>
      <c r="P106"/>
      <c r="Q106"/>
      <c r="R106"/>
      <c r="S106"/>
      <c r="U106"/>
      <c r="V106"/>
      <c r="W106"/>
      <c r="X106"/>
      <c r="AA106"/>
      <c r="AB106"/>
      <c r="AC106"/>
    </row>
    <row r="107" spans="2:29" x14ac:dyDescent="0.35">
      <c r="B107" s="159" t="s">
        <v>62</v>
      </c>
      <c r="C107" s="263">
        <f>Permethrin!I118+Cypermethrin!I118+Cyfluthrin!I118</f>
        <v>0.36960487033096007</v>
      </c>
      <c r="D107" s="83">
        <f>Permethrin!J118+Cypermethrin!J118+Cyfluthrin!J118</f>
        <v>9.6952789613312065E-2</v>
      </c>
      <c r="E107" s="25">
        <f>Permethrin!K118+Cypermethrin!K118+Cyfluthrin!K118</f>
        <v>4.5491168727755404</v>
      </c>
      <c r="F107" s="154">
        <f>Permethrin!L118+Cypermethrin!L118+Cyfluthrin!L118</f>
        <v>3.055000915861581</v>
      </c>
      <c r="I107" s="263">
        <f>Permethrin!O118+Cypermethrin!O118+Cyfluthrin!O118</f>
        <v>0.24640324688730672</v>
      </c>
      <c r="J107" s="154">
        <f>Permethrin!P118+Cypermethrin!P118+Cyfluthrin!P118</f>
        <v>9.6952789613312079E-2</v>
      </c>
      <c r="K107" s="25">
        <f>Permethrin!Q118+Cypermethrin!Q118+Cyfluthrin!Q118</f>
        <v>3.0327445818503604</v>
      </c>
      <c r="L107" s="154">
        <f>Permethrin!R118+Cypermethrin!R118+Cyfluthrin!R118</f>
        <v>3.0550009158615805</v>
      </c>
      <c r="N107" s="8"/>
      <c r="P107"/>
      <c r="Q107"/>
      <c r="R107"/>
      <c r="S107"/>
      <c r="U107"/>
      <c r="V107"/>
      <c r="W107"/>
      <c r="X107"/>
      <c r="AA107"/>
      <c r="AB107"/>
      <c r="AC107"/>
    </row>
    <row r="108" spans="2:29" x14ac:dyDescent="0.35">
      <c r="B108" s="159" t="s">
        <v>63</v>
      </c>
      <c r="C108" s="263">
        <f>Permethrin!I119+Cypermethrin!I119+Cyfluthrin!I119</f>
        <v>0.38573377811983556</v>
      </c>
      <c r="D108" s="83">
        <f>Permethrin!J119+Cypermethrin!J119+Cyfluthrin!J119</f>
        <v>0.1017242013415475</v>
      </c>
      <c r="E108" s="25">
        <f>Permethrin!K119+Cypermethrin!K119+Cyfluthrin!K119</f>
        <v>4.6661943378393556</v>
      </c>
      <c r="F108" s="154">
        <f>Permethrin!L119+Cypermethrin!L119+Cyfluthrin!L119</f>
        <v>3.0146798378202235</v>
      </c>
      <c r="I108" s="263">
        <f>Permethrin!O119+Cypermethrin!O119+Cyfluthrin!O119</f>
        <v>0.25715585207989039</v>
      </c>
      <c r="J108" s="154">
        <f>Permethrin!P119+Cypermethrin!P119+Cyfluthrin!P119</f>
        <v>0.1017242013415475</v>
      </c>
      <c r="K108" s="25">
        <f>Permethrin!Q119+Cypermethrin!Q119+Cyfluthrin!Q119</f>
        <v>3.1107962252262378</v>
      </c>
      <c r="L108" s="154">
        <f>Permethrin!R119+Cypermethrin!R119+Cyfluthrin!R119</f>
        <v>3.0146798378202235</v>
      </c>
      <c r="N108" s="8"/>
      <c r="P108"/>
      <c r="Q108"/>
      <c r="R108"/>
      <c r="S108"/>
      <c r="U108"/>
      <c r="V108"/>
      <c r="W108"/>
      <c r="X108"/>
      <c r="AA108"/>
      <c r="AB108"/>
      <c r="AC108"/>
    </row>
    <row r="109" spans="2:29" x14ac:dyDescent="0.35">
      <c r="B109" s="159" t="s">
        <v>64</v>
      </c>
      <c r="C109" s="263">
        <f>Permethrin!I120+Cypermethrin!I120+Cyfluthrin!I120</f>
        <v>0.41368821361734476</v>
      </c>
      <c r="D109" s="83">
        <f>Permethrin!J120+Cypermethrin!J120+Cyfluthrin!J120</f>
        <v>0.10886703651165909</v>
      </c>
      <c r="E109" s="25">
        <f>Permethrin!K120+Cypermethrin!K120+Cyfluthrin!K120</f>
        <v>5.2668515754618142</v>
      </c>
      <c r="F109" s="154">
        <f>Permethrin!L120+Cypermethrin!L120+Cyfluthrin!L120</f>
        <v>3.2611348737107102</v>
      </c>
      <c r="I109" s="263">
        <f>Permethrin!O120+Cypermethrin!O120+Cyfluthrin!O120</f>
        <v>0.27579214241156313</v>
      </c>
      <c r="J109" s="154">
        <f>Permethrin!P120+Cypermethrin!P120+Cyfluthrin!P120</f>
        <v>0.10886703651165908</v>
      </c>
      <c r="K109" s="25">
        <f>Permethrin!Q120+Cypermethrin!Q120+Cyfluthrin!Q120</f>
        <v>3.5112343836412094</v>
      </c>
      <c r="L109" s="154">
        <f>Permethrin!R120+Cypermethrin!R120+Cyfluthrin!R120</f>
        <v>3.2611348737107098</v>
      </c>
      <c r="N109" s="8"/>
      <c r="P109"/>
      <c r="Q109"/>
      <c r="R109"/>
      <c r="S109"/>
      <c r="U109"/>
      <c r="V109"/>
      <c r="W109"/>
      <c r="X109"/>
      <c r="AA109"/>
      <c r="AB109"/>
      <c r="AC109"/>
    </row>
    <row r="110" spans="2:29" x14ac:dyDescent="0.35">
      <c r="B110" s="159" t="s">
        <v>65</v>
      </c>
      <c r="C110" s="263">
        <f>Permethrin!I121+Cypermethrin!I121+Cyfluthrin!I121</f>
        <v>0.32853092649370413</v>
      </c>
      <c r="D110" s="83">
        <f>Permethrin!J121+Cypermethrin!J121+Cyfluthrin!J121</f>
        <v>8.2616681320234697E-2</v>
      </c>
      <c r="E110" s="25">
        <f>Permethrin!K121+Cypermethrin!K121+Cyfluthrin!K121</f>
        <v>4.3280604393146218</v>
      </c>
      <c r="F110" s="154">
        <f>Permethrin!L121+Cypermethrin!L121+Cyfluthrin!L121</f>
        <v>2.8323757891718424</v>
      </c>
      <c r="I110" s="263">
        <f>Permethrin!O121+Cypermethrin!O121+Cyfluthrin!O121</f>
        <v>0.21902061766246939</v>
      </c>
      <c r="J110" s="154">
        <f>Permethrin!P121+Cypermethrin!P121+Cyfluthrin!P121</f>
        <v>8.2616681320234683E-2</v>
      </c>
      <c r="K110" s="25">
        <f>Permethrin!Q121+Cypermethrin!Q121+Cyfluthrin!Q121</f>
        <v>2.8853736262097485</v>
      </c>
      <c r="L110" s="154">
        <f>Permethrin!R121+Cypermethrin!R121+Cyfluthrin!R121</f>
        <v>2.8323757891718424</v>
      </c>
      <c r="N110" s="8"/>
      <c r="P110"/>
      <c r="Q110"/>
      <c r="R110"/>
      <c r="S110"/>
      <c r="U110"/>
      <c r="V110"/>
      <c r="W110"/>
      <c r="X110"/>
      <c r="AA110"/>
      <c r="AB110"/>
      <c r="AC110"/>
    </row>
    <row r="111" spans="2:29" x14ac:dyDescent="0.35">
      <c r="B111" s="159" t="s">
        <v>66</v>
      </c>
      <c r="C111" s="263">
        <f>Permethrin!I122+Cypermethrin!I122+Cyfluthrin!I122</f>
        <v>0.41219115284082503</v>
      </c>
      <c r="D111" s="83">
        <f>Permethrin!J122+Cypermethrin!J122+Cyfluthrin!J122</f>
        <v>0.10817182019065512</v>
      </c>
      <c r="E111" s="25">
        <f>Permethrin!K122+Cypermethrin!K122+Cyfluthrin!K122</f>
        <v>4.9165760030740167</v>
      </c>
      <c r="F111" s="154">
        <f>Permethrin!L122+Cypermethrin!L122+Cyfluthrin!L122</f>
        <v>3.391385541013471</v>
      </c>
      <c r="I111" s="263">
        <f>Permethrin!O122+Cypermethrin!O122+Cyfluthrin!O122</f>
        <v>0.27479410189388348</v>
      </c>
      <c r="J111" s="154">
        <f>Permethrin!P122+Cypermethrin!P122+Cyfluthrin!P122</f>
        <v>0.10817182019065513</v>
      </c>
      <c r="K111" s="25">
        <f>Permethrin!Q122+Cypermethrin!Q122+Cyfluthrin!Q122</f>
        <v>3.2777173353826776</v>
      </c>
      <c r="L111" s="154">
        <f>Permethrin!R122+Cypermethrin!R122+Cyfluthrin!R122</f>
        <v>3.3913855410134719</v>
      </c>
      <c r="N111" s="8"/>
      <c r="P111"/>
      <c r="Q111"/>
      <c r="R111"/>
      <c r="S111"/>
      <c r="U111"/>
      <c r="V111"/>
      <c r="W111"/>
      <c r="X111"/>
      <c r="AA111"/>
      <c r="AB111"/>
      <c r="AC111"/>
    </row>
    <row r="112" spans="2:29" x14ac:dyDescent="0.35">
      <c r="B112" s="159" t="s">
        <v>67</v>
      </c>
      <c r="C112" s="263">
        <f>Permethrin!I123+Cypermethrin!I123+Cyfluthrin!I123</f>
        <v>0.33499827692442258</v>
      </c>
      <c r="D112" s="83">
        <f>Permethrin!J123+Cypermethrin!J123+Cyfluthrin!J123</f>
        <v>8.9261429581356022E-2</v>
      </c>
      <c r="E112" s="25">
        <f>Permethrin!K123+Cypermethrin!K123+Cyfluthrin!K123</f>
        <v>4.4445634187067924</v>
      </c>
      <c r="F112" s="154">
        <f>Permethrin!L123+Cypermethrin!L123+Cyfluthrin!L123</f>
        <v>2.8599636073995747</v>
      </c>
      <c r="I112" s="263">
        <f>Permethrin!O123+Cypermethrin!O123+Cyfluthrin!O123</f>
        <v>0.22333218461628174</v>
      </c>
      <c r="J112" s="154">
        <f>Permethrin!P123+Cypermethrin!P123+Cyfluthrin!P123</f>
        <v>8.9261429581356022E-2</v>
      </c>
      <c r="K112" s="25">
        <f>Permethrin!Q123+Cypermethrin!Q123+Cyfluthrin!Q123</f>
        <v>2.9630422791378614</v>
      </c>
      <c r="L112" s="154">
        <f>Permethrin!R123+Cypermethrin!R123+Cyfluthrin!R123</f>
        <v>2.8599636073995747</v>
      </c>
      <c r="N112" s="8"/>
      <c r="P112"/>
      <c r="Q112"/>
      <c r="R112"/>
      <c r="S112"/>
      <c r="U112"/>
      <c r="V112"/>
      <c r="W112"/>
      <c r="X112"/>
      <c r="AA112"/>
      <c r="AB112"/>
      <c r="AC112"/>
    </row>
    <row r="113" spans="2:29" x14ac:dyDescent="0.35">
      <c r="B113" s="159" t="s">
        <v>68</v>
      </c>
      <c r="C113" s="263">
        <f>Permethrin!I124+Cypermethrin!I124+Cyfluthrin!I124</f>
        <v>4.8456156039008602E-2</v>
      </c>
      <c r="D113" s="83">
        <f>Permethrin!J124+Cypermethrin!J124+Cyfluthrin!J124</f>
        <v>1.2069452208574812E-2</v>
      </c>
      <c r="E113" s="25">
        <f>Permethrin!K124+Cypermethrin!K124+Cyfluthrin!K124</f>
        <v>1.122493033275449</v>
      </c>
      <c r="F113" s="154">
        <f>Permethrin!L124+Cypermethrin!L124+Cyfluthrin!L124</f>
        <v>0.53801899425154598</v>
      </c>
      <c r="I113" s="263">
        <f>Permethrin!O124+Cypermethrin!O124+Cyfluthrin!O124</f>
        <v>3.2304104026005739E-2</v>
      </c>
      <c r="J113" s="154">
        <f>Permethrin!P124+Cypermethrin!P124+Cyfluthrin!P124</f>
        <v>1.206945220857481E-2</v>
      </c>
      <c r="K113" s="25">
        <f>Permethrin!Q124+Cypermethrin!Q124+Cyfluthrin!Q124</f>
        <v>0.74832868885029946</v>
      </c>
      <c r="L113" s="154">
        <f>Permethrin!R124+Cypermethrin!R124+Cyfluthrin!R124</f>
        <v>0.53801899425154598</v>
      </c>
      <c r="N113" s="8"/>
      <c r="P113"/>
      <c r="Q113"/>
      <c r="R113"/>
      <c r="S113"/>
      <c r="U113"/>
      <c r="V113"/>
      <c r="W113"/>
      <c r="X113"/>
      <c r="AA113"/>
      <c r="AB113"/>
      <c r="AC113"/>
    </row>
    <row r="114" spans="2:29" x14ac:dyDescent="0.35">
      <c r="B114" s="159" t="s">
        <v>69</v>
      </c>
      <c r="C114" s="263">
        <f>Permethrin!I125+Cypermethrin!I125+Cyfluthrin!I125</f>
        <v>0.20340447342140508</v>
      </c>
      <c r="D114" s="83">
        <f>Permethrin!J125+Cypermethrin!J125+Cyfluthrin!J125</f>
        <v>6.2666510720227178E-2</v>
      </c>
      <c r="E114" s="25">
        <f>Permethrin!K125+Cypermethrin!K125+Cyfluthrin!K125</f>
        <v>3.3854128331672539</v>
      </c>
      <c r="F114" s="154">
        <f>Permethrin!L125+Cypermethrin!L125+Cyfluthrin!L125</f>
        <v>2.4439984746087755</v>
      </c>
      <c r="I114" s="263">
        <f>Permethrin!O125+Cypermethrin!O125+Cyfluthrin!O125</f>
        <v>0.13560298228093676</v>
      </c>
      <c r="J114" s="154">
        <f>Permethrin!P125+Cypermethrin!P125+Cyfluthrin!P125</f>
        <v>6.2666510720227192E-2</v>
      </c>
      <c r="K114" s="25">
        <f>Permethrin!Q125+Cypermethrin!Q125+Cyfluthrin!Q125</f>
        <v>2.2569418887781696</v>
      </c>
      <c r="L114" s="154">
        <f>Permethrin!R125+Cypermethrin!R125+Cyfluthrin!R125</f>
        <v>2.443998474608776</v>
      </c>
      <c r="N114" s="8"/>
      <c r="P114"/>
      <c r="Q114"/>
      <c r="R114"/>
      <c r="S114"/>
      <c r="U114"/>
      <c r="V114"/>
      <c r="W114"/>
      <c r="X114"/>
      <c r="AA114"/>
      <c r="AB114"/>
      <c r="AC114"/>
    </row>
    <row r="115" spans="2:29" x14ac:dyDescent="0.35">
      <c r="B115" s="159" t="s">
        <v>70</v>
      </c>
      <c r="C115" s="263">
        <f>Permethrin!I126+Cypermethrin!I126+Cyfluthrin!I126</f>
        <v>0.26612497047561556</v>
      </c>
      <c r="D115" s="83">
        <f>Permethrin!J126+Cypermethrin!J126+Cyfluthrin!J126</f>
        <v>7.5525429332446312E-2</v>
      </c>
      <c r="E115" s="25">
        <f>Permethrin!K126+Cypermethrin!K126+Cyfluthrin!K126</f>
        <v>4.1494815375297804</v>
      </c>
      <c r="F115" s="154">
        <f>Permethrin!L126+Cypermethrin!L126+Cyfluthrin!L126</f>
        <v>2.7450230693292816</v>
      </c>
      <c r="I115" s="263">
        <f>Permethrin!O126+Cypermethrin!O126+Cyfluthrin!O126</f>
        <v>0.17741664698374376</v>
      </c>
      <c r="J115" s="154">
        <f>Permethrin!P126+Cypermethrin!P126+Cyfluthrin!P126</f>
        <v>7.5525429332446326E-2</v>
      </c>
      <c r="K115" s="25">
        <f>Permethrin!Q126+Cypermethrin!Q126+Cyfluthrin!Q126</f>
        <v>2.7663210250198542</v>
      </c>
      <c r="L115" s="154">
        <f>Permethrin!R126+Cypermethrin!R126+Cyfluthrin!R126</f>
        <v>2.7450230693292821</v>
      </c>
      <c r="N115" s="8"/>
      <c r="P115"/>
      <c r="Q115"/>
      <c r="R115"/>
      <c r="S115"/>
      <c r="U115"/>
      <c r="V115"/>
      <c r="W115"/>
      <c r="X115"/>
      <c r="AA115"/>
      <c r="AB115"/>
      <c r="AC115"/>
    </row>
    <row r="116" spans="2:29" x14ac:dyDescent="0.35">
      <c r="B116" s="159" t="s">
        <v>71</v>
      </c>
      <c r="C116" s="263">
        <f>Permethrin!I127+Cypermethrin!I127+Cyfluthrin!I127</f>
        <v>7.8051222271603146E-2</v>
      </c>
      <c r="D116" s="83">
        <f>Permethrin!J127+Cypermethrin!J127+Cyfluthrin!J127</f>
        <v>2.3572256887689561E-2</v>
      </c>
      <c r="E116" s="25">
        <f>Permethrin!K127+Cypermethrin!K127+Cyfluthrin!K127</f>
        <v>2.2759398601990579</v>
      </c>
      <c r="F116" s="154">
        <f>Permethrin!L127+Cypermethrin!L127+Cyfluthrin!L127</f>
        <v>1.9446465709223113</v>
      </c>
      <c r="I116" s="263">
        <f>Permethrin!O127+Cypermethrin!O127+Cyfluthrin!O127</f>
        <v>5.2034148181068766E-2</v>
      </c>
      <c r="J116" s="154">
        <f>Permethrin!P127+Cypermethrin!P127+Cyfluthrin!P127</f>
        <v>2.3572256887689564E-2</v>
      </c>
      <c r="K116" s="25">
        <f>Permethrin!Q127+Cypermethrin!Q127+Cyfluthrin!Q127</f>
        <v>1.5172932401327055</v>
      </c>
      <c r="L116" s="154">
        <f>Permethrin!R127+Cypermethrin!R127+Cyfluthrin!R127</f>
        <v>1.9446465709223115</v>
      </c>
      <c r="N116" s="8"/>
      <c r="P116"/>
      <c r="Q116"/>
      <c r="R116"/>
      <c r="S116"/>
      <c r="U116"/>
      <c r="V116"/>
      <c r="W116"/>
      <c r="X116"/>
      <c r="AA116"/>
      <c r="AB116"/>
      <c r="AC116"/>
    </row>
    <row r="117" spans="2:29" x14ac:dyDescent="0.35">
      <c r="B117" s="159" t="s">
        <v>72</v>
      </c>
      <c r="C117" s="263">
        <f>Permethrin!I128+Cypermethrin!I128+Cyfluthrin!I128</f>
        <v>0.33698354793077639</v>
      </c>
      <c r="D117" s="83">
        <f>Permethrin!J128+Cypermethrin!J128+Cyfluthrin!J128</f>
        <v>0.10690382562744638</v>
      </c>
      <c r="E117" s="25">
        <f>Permethrin!K128+Cypermethrin!K128+Cyfluthrin!K128</f>
        <v>6.0059296820422796</v>
      </c>
      <c r="F117" s="154">
        <f>Permethrin!L128+Cypermethrin!L128+Cyfluthrin!L128</f>
        <v>6.1331825749122979</v>
      </c>
      <c r="I117" s="263">
        <f>Permethrin!O128+Cypermethrin!O128+Cyfluthrin!O128</f>
        <v>0.2246556986205176</v>
      </c>
      <c r="J117" s="154">
        <f>Permethrin!P128+Cypermethrin!P128+Cyfluthrin!P128</f>
        <v>0.10690382562744638</v>
      </c>
      <c r="K117" s="25">
        <f>Permethrin!Q128+Cypermethrin!Q128+Cyfluthrin!Q128</f>
        <v>4.00395312136152</v>
      </c>
      <c r="L117" s="154">
        <f>Permethrin!R128+Cypermethrin!R128+Cyfluthrin!R128</f>
        <v>6.1331825749122997</v>
      </c>
      <c r="N117" s="8"/>
      <c r="P117"/>
      <c r="Q117"/>
      <c r="R117"/>
      <c r="S117"/>
      <c r="U117"/>
      <c r="V117"/>
      <c r="W117"/>
      <c r="X117"/>
      <c r="AA117"/>
      <c r="AB117"/>
      <c r="AC117"/>
    </row>
    <row r="118" spans="2:29" x14ac:dyDescent="0.35">
      <c r="B118" s="159" t="s">
        <v>73</v>
      </c>
      <c r="C118" s="263">
        <f>Permethrin!I129+Cypermethrin!I129+Cyfluthrin!I129</f>
        <v>0.18031668693833472</v>
      </c>
      <c r="D118" s="83">
        <f>Permethrin!J129+Cypermethrin!J129+Cyfluthrin!J129</f>
        <v>5.4517968695237673E-2</v>
      </c>
      <c r="E118" s="25">
        <f>Permethrin!K129+Cypermethrin!K129+Cyfluthrin!K129</f>
        <v>2.7486644040021506</v>
      </c>
      <c r="F118" s="154">
        <f>Permethrin!L129+Cypermethrin!L129+Cyfluthrin!L129</f>
        <v>2.3375435291535278</v>
      </c>
      <c r="I118" s="263">
        <f>Permethrin!O129+Cypermethrin!O129+Cyfluthrin!O129</f>
        <v>0.12021112462555653</v>
      </c>
      <c r="J118" s="154">
        <f>Permethrin!P129+Cypermethrin!P129+Cyfluthrin!P129</f>
        <v>5.4517968695237673E-2</v>
      </c>
      <c r="K118" s="25">
        <f>Permethrin!Q129+Cypermethrin!Q129+Cyfluthrin!Q129</f>
        <v>1.8324429360014338</v>
      </c>
      <c r="L118" s="154">
        <f>Permethrin!R129+Cypermethrin!R129+Cyfluthrin!R129</f>
        <v>2.3375435291535274</v>
      </c>
      <c r="N118" s="8"/>
      <c r="P118"/>
      <c r="Q118"/>
      <c r="R118"/>
      <c r="S118"/>
      <c r="U118"/>
      <c r="V118"/>
      <c r="W118"/>
      <c r="X118"/>
      <c r="AA118"/>
      <c r="AB118"/>
      <c r="AC118"/>
    </row>
    <row r="119" spans="2:29" x14ac:dyDescent="0.35">
      <c r="B119" s="159" t="s">
        <v>74</v>
      </c>
      <c r="C119" s="263">
        <f>Permethrin!I130+Cypermethrin!I130+Cyfluthrin!I130</f>
        <v>1.7435817485734271</v>
      </c>
      <c r="D119" s="83">
        <f>Permethrin!J130+Cypermethrin!J130+Cyfluthrin!J130</f>
        <v>0.43870054009780662</v>
      </c>
      <c r="E119" s="25">
        <f>Permethrin!K130+Cypermethrin!K130+Cyfluthrin!K130</f>
        <v>14.156122525674979</v>
      </c>
      <c r="F119" s="154">
        <f>Permethrin!L130+Cypermethrin!L130+Cyfluthrin!L130</f>
        <v>12.686260586567203</v>
      </c>
      <c r="I119" s="263">
        <f>Permethrin!O130+Cypermethrin!O130+Cyfluthrin!O130</f>
        <v>1.1623878323822849</v>
      </c>
      <c r="J119" s="154">
        <f>Permethrin!P130+Cypermethrin!P130+Cyfluthrin!P130</f>
        <v>0.43870054009780662</v>
      </c>
      <c r="K119" s="25">
        <f>Permethrin!Q130+Cypermethrin!Q130+Cyfluthrin!Q130</f>
        <v>9.4374150171166526</v>
      </c>
      <c r="L119" s="154">
        <f>Permethrin!R130+Cypermethrin!R130+Cyfluthrin!R130</f>
        <v>12.686260586567201</v>
      </c>
      <c r="N119" s="8"/>
      <c r="P119"/>
      <c r="Q119"/>
      <c r="R119"/>
      <c r="S119"/>
      <c r="U119"/>
      <c r="V119"/>
      <c r="W119"/>
      <c r="X119"/>
      <c r="AA119"/>
      <c r="AB119"/>
      <c r="AC119"/>
    </row>
    <row r="120" spans="2:29" x14ac:dyDescent="0.35">
      <c r="B120" s="159" t="s">
        <v>75</v>
      </c>
      <c r="C120" s="263">
        <f>Permethrin!I131+Cypermethrin!I131+Cyfluthrin!I131</f>
        <v>4.8115877417353001E-2</v>
      </c>
      <c r="D120" s="83">
        <f>Permethrin!J131+Cypermethrin!J131+Cyfluthrin!J131</f>
        <v>1.961934740566245E-2</v>
      </c>
      <c r="E120" s="25">
        <f>Permethrin!K131+Cypermethrin!K131+Cyfluthrin!K131</f>
        <v>1.4998969391389307</v>
      </c>
      <c r="F120" s="154">
        <f>Permethrin!L131+Cypermethrin!L131+Cyfluthrin!L131</f>
        <v>2.1943023462962956</v>
      </c>
      <c r="I120" s="263">
        <f>Permethrin!O131+Cypermethrin!O131+Cyfluthrin!O131</f>
        <v>3.2077251611568672E-2</v>
      </c>
      <c r="J120" s="154">
        <f>Permethrin!P131+Cypermethrin!P131+Cyfluthrin!P131</f>
        <v>1.9619347405662447E-2</v>
      </c>
      <c r="K120" s="25">
        <f>Permethrin!Q131+Cypermethrin!Q131+Cyfluthrin!Q131</f>
        <v>0.99993129275928727</v>
      </c>
      <c r="L120" s="154">
        <f>Permethrin!R131+Cypermethrin!R131+Cyfluthrin!R131</f>
        <v>2.1943023462962961</v>
      </c>
      <c r="N120" s="8"/>
      <c r="P120"/>
      <c r="Q120"/>
      <c r="R120"/>
      <c r="S120"/>
      <c r="U120"/>
      <c r="V120"/>
      <c r="W120"/>
      <c r="X120"/>
      <c r="AA120"/>
      <c r="AB120"/>
      <c r="AC120"/>
    </row>
    <row r="121" spans="2:29" x14ac:dyDescent="0.35">
      <c r="B121" s="159" t="s">
        <v>76</v>
      </c>
      <c r="C121" s="263">
        <f>Permethrin!I132+Cypermethrin!I132+Cyfluthrin!I132</f>
        <v>0.30516150426932021</v>
      </c>
      <c r="D121" s="83">
        <f>Permethrin!J132+Cypermethrin!J132+Cyfluthrin!J132</f>
        <v>9.5806624848363289E-2</v>
      </c>
      <c r="E121" s="25">
        <f>Permethrin!K132+Cypermethrin!K132+Cyfluthrin!K132</f>
        <v>4.0484328266370504</v>
      </c>
      <c r="F121" s="154">
        <f>Permethrin!L132+Cypermethrin!L132+Cyfluthrin!L132</f>
        <v>2.5856094784924752</v>
      </c>
      <c r="I121" s="263">
        <f>Permethrin!O132+Cypermethrin!O132+Cyfluthrin!O132</f>
        <v>0.2034410028462135</v>
      </c>
      <c r="J121" s="154">
        <f>Permethrin!P132+Cypermethrin!P132+Cyfluthrin!P132</f>
        <v>9.5806624848363275E-2</v>
      </c>
      <c r="K121" s="25">
        <f>Permethrin!Q132+Cypermethrin!Q132+Cyfluthrin!Q132</f>
        <v>2.698955217758034</v>
      </c>
      <c r="L121" s="154">
        <f>Permethrin!R132+Cypermethrin!R132+Cyfluthrin!R132</f>
        <v>2.5856094784924752</v>
      </c>
      <c r="N121" s="8"/>
      <c r="P121"/>
      <c r="Q121"/>
      <c r="R121"/>
      <c r="S121"/>
      <c r="U121"/>
      <c r="V121"/>
      <c r="W121"/>
      <c r="X121"/>
      <c r="AA121"/>
      <c r="AB121"/>
      <c r="AC121"/>
    </row>
    <row r="122" spans="2:29" x14ac:dyDescent="0.35">
      <c r="B122" s="159" t="s">
        <v>77</v>
      </c>
      <c r="C122" s="263">
        <f>Permethrin!I133+Cypermethrin!I133+Cyfluthrin!I133</f>
        <v>0.40042698386315201</v>
      </c>
      <c r="D122" s="83">
        <f>Permethrin!J133+Cypermethrin!J133+Cyfluthrin!J133</f>
        <v>0.10737658170327756</v>
      </c>
      <c r="E122" s="25">
        <f>Permethrin!K133+Cypermethrin!K133+Cyfluthrin!K133</f>
        <v>4.9119650987890884</v>
      </c>
      <c r="F122" s="154">
        <f>Permethrin!L133+Cypermethrin!L133+Cyfluthrin!L133</f>
        <v>3.8440346666437648</v>
      </c>
      <c r="I122" s="263">
        <f>Permethrin!O133+Cypermethrin!O133+Cyfluthrin!O133</f>
        <v>0.26695132257543469</v>
      </c>
      <c r="J122" s="154">
        <f>Permethrin!P133+Cypermethrin!P133+Cyfluthrin!P133</f>
        <v>0.10737658170327757</v>
      </c>
      <c r="K122" s="25">
        <f>Permethrin!Q133+Cypermethrin!Q133+Cyfluthrin!Q133</f>
        <v>3.2746433991927257</v>
      </c>
      <c r="L122" s="154">
        <f>Permethrin!R133+Cypermethrin!R133+Cyfluthrin!R133</f>
        <v>3.8440346666437648</v>
      </c>
      <c r="N122" s="8"/>
      <c r="P122"/>
      <c r="Q122"/>
      <c r="R122"/>
      <c r="S122"/>
      <c r="U122"/>
      <c r="V122"/>
      <c r="W122"/>
      <c r="X122"/>
      <c r="AA122"/>
      <c r="AB122"/>
      <c r="AC122"/>
    </row>
    <row r="123" spans="2:29" x14ac:dyDescent="0.35">
      <c r="B123" s="159" t="s">
        <v>78</v>
      </c>
      <c r="C123" s="263">
        <f>Permethrin!I134+Cypermethrin!I134+Cyfluthrin!I134</f>
        <v>0.19056674455471145</v>
      </c>
      <c r="D123" s="83">
        <f>Permethrin!J134+Cypermethrin!J134+Cyfluthrin!J134</f>
        <v>6.1797377761873967E-2</v>
      </c>
      <c r="E123" s="25">
        <f>Permethrin!K134+Cypermethrin!K134+Cyfluthrin!K134</f>
        <v>3.4501957734831326</v>
      </c>
      <c r="F123" s="154">
        <f>Permethrin!L134+Cypermethrin!L134+Cyfluthrin!L134</f>
        <v>2.7101122308677863</v>
      </c>
      <c r="I123" s="263">
        <f>Permethrin!O134+Cypermethrin!O134+Cyfluthrin!O134</f>
        <v>0.12704449636980764</v>
      </c>
      <c r="J123" s="154">
        <f>Permethrin!P134+Cypermethrin!P134+Cyfluthrin!P134</f>
        <v>6.1797377761873967E-2</v>
      </c>
      <c r="K123" s="25">
        <f>Permethrin!Q134+Cypermethrin!Q134+Cyfluthrin!Q134</f>
        <v>2.3001305156554221</v>
      </c>
      <c r="L123" s="154">
        <f>Permethrin!R134+Cypermethrin!R134+Cyfluthrin!R134</f>
        <v>2.7101122308677859</v>
      </c>
      <c r="N123" s="8"/>
      <c r="P123"/>
      <c r="Q123"/>
      <c r="R123"/>
      <c r="S123"/>
      <c r="U123"/>
      <c r="V123"/>
      <c r="W123"/>
      <c r="X123"/>
      <c r="AA123"/>
      <c r="AB123"/>
      <c r="AC123"/>
    </row>
    <row r="124" spans="2:29" x14ac:dyDescent="0.35">
      <c r="B124" s="159" t="s">
        <v>79</v>
      </c>
      <c r="C124" s="263">
        <f>Permethrin!I135+Cypermethrin!I135+Cyfluthrin!I135</f>
        <v>0.10418554909742339</v>
      </c>
      <c r="D124" s="83">
        <f>Permethrin!J135+Cypermethrin!J135+Cyfluthrin!J135</f>
        <v>2.801334562230999E-2</v>
      </c>
      <c r="E124" s="25">
        <f>Permethrin!K135+Cypermethrin!K135+Cyfluthrin!K135</f>
        <v>1.9020731139589668</v>
      </c>
      <c r="F124" s="154">
        <f>Permethrin!L135+Cypermethrin!L135+Cyfluthrin!L135</f>
        <v>1.2113154307380665</v>
      </c>
      <c r="I124" s="263">
        <f>Permethrin!O135+Cypermethrin!O135+Cyfluthrin!O135</f>
        <v>6.9457032731615603E-2</v>
      </c>
      <c r="J124" s="154">
        <f>Permethrin!P135+Cypermethrin!P135+Cyfluthrin!P135</f>
        <v>2.8013345622309997E-2</v>
      </c>
      <c r="K124" s="25">
        <f>Permethrin!Q135+Cypermethrin!Q135+Cyfluthrin!Q135</f>
        <v>1.2680487426393114</v>
      </c>
      <c r="L124" s="154">
        <f>Permethrin!R135+Cypermethrin!R135+Cyfluthrin!R135</f>
        <v>1.2113154307380665</v>
      </c>
      <c r="N124" s="8"/>
      <c r="P124"/>
      <c r="Q124"/>
      <c r="R124"/>
      <c r="S124"/>
      <c r="U124"/>
      <c r="V124"/>
      <c r="W124"/>
      <c r="X124"/>
      <c r="AA124"/>
      <c r="AB124"/>
      <c r="AC124"/>
    </row>
    <row r="125" spans="2:29" x14ac:dyDescent="0.35">
      <c r="B125" s="159" t="s">
        <v>80</v>
      </c>
      <c r="C125" s="263">
        <f>Permethrin!I136+Cypermethrin!I136+Cyfluthrin!I136</f>
        <v>0.35124592493022871</v>
      </c>
      <c r="D125" s="83">
        <f>Permethrin!J136+Cypermethrin!J136+Cyfluthrin!J136</f>
        <v>8.6730787173009943E-2</v>
      </c>
      <c r="E125" s="25">
        <f>Permethrin!K136+Cypermethrin!K136+Cyfluthrin!K136</f>
        <v>4.0538971717990311</v>
      </c>
      <c r="F125" s="154">
        <f>Permethrin!L136+Cypermethrin!L136+Cyfluthrin!L136</f>
        <v>2.4799278952053316</v>
      </c>
      <c r="I125" s="263">
        <f>Permethrin!O136+Cypermethrin!O136+Cyfluthrin!O136</f>
        <v>0.23416394995348588</v>
      </c>
      <c r="J125" s="154">
        <f>Permethrin!P136+Cypermethrin!P136+Cyfluthrin!P136</f>
        <v>8.6730787173009943E-2</v>
      </c>
      <c r="K125" s="25">
        <f>Permethrin!Q136+Cypermethrin!Q136+Cyfluthrin!Q136</f>
        <v>2.7025981145326874</v>
      </c>
      <c r="L125" s="154">
        <f>Permethrin!R136+Cypermethrin!R136+Cyfluthrin!R136</f>
        <v>2.4799278952053316</v>
      </c>
      <c r="N125" s="8"/>
      <c r="P125"/>
      <c r="Q125"/>
      <c r="R125"/>
      <c r="S125"/>
      <c r="U125"/>
      <c r="V125"/>
      <c r="W125"/>
      <c r="X125"/>
      <c r="AA125"/>
      <c r="AB125"/>
      <c r="AC125"/>
    </row>
    <row r="126" spans="2:29" x14ac:dyDescent="0.35">
      <c r="B126" s="159" t="s">
        <v>81</v>
      </c>
      <c r="C126" s="263">
        <f>Permethrin!I137+Cypermethrin!I137+Cyfluthrin!I137</f>
        <v>0.18128285011985534</v>
      </c>
      <c r="D126" s="83">
        <f>Permethrin!J137+Cypermethrin!J137+Cyfluthrin!J137</f>
        <v>4.9649413193313376E-2</v>
      </c>
      <c r="E126" s="25">
        <f>Permethrin!K137+Cypermethrin!K137+Cyfluthrin!K137</f>
        <v>3.2953945683809875</v>
      </c>
      <c r="F126" s="154">
        <f>Permethrin!L137+Cypermethrin!L137+Cyfluthrin!L137</f>
        <v>2.78567547785799</v>
      </c>
      <c r="I126" s="263">
        <f>Permethrin!O137+Cypermethrin!O137+Cyfluthrin!O137</f>
        <v>0.12085523341323688</v>
      </c>
      <c r="J126" s="154">
        <f>Permethrin!P137+Cypermethrin!P137+Cyfluthrin!P137</f>
        <v>4.9649413193313369E-2</v>
      </c>
      <c r="K126" s="25">
        <f>Permethrin!Q137+Cypermethrin!Q137+Cyfluthrin!Q137</f>
        <v>2.1969297122539921</v>
      </c>
      <c r="L126" s="154">
        <f>Permethrin!R137+Cypermethrin!R137+Cyfluthrin!R137</f>
        <v>2.78567547785799</v>
      </c>
      <c r="N126" s="8"/>
      <c r="P126"/>
      <c r="Q126"/>
      <c r="R126"/>
      <c r="S126"/>
      <c r="U126"/>
      <c r="V126"/>
      <c r="W126"/>
      <c r="X126"/>
      <c r="AA126"/>
      <c r="AB126"/>
      <c r="AC126"/>
    </row>
    <row r="127" spans="2:29" ht="15" thickBot="1" x14ac:dyDescent="0.4">
      <c r="B127" s="176" t="s">
        <v>82</v>
      </c>
      <c r="C127" s="264">
        <f>Permethrin!I138+Cypermethrin!I138+Cyfluthrin!I138</f>
        <v>0.12822201215792992</v>
      </c>
      <c r="D127" s="221">
        <f>Permethrin!J138+Cypermethrin!J138+Cyfluthrin!J138</f>
        <v>3.5269085937230049E-2</v>
      </c>
      <c r="E127" s="266">
        <f>Permethrin!K138+Cypermethrin!K138+Cyfluthrin!K138</f>
        <v>2.316493490196919</v>
      </c>
      <c r="F127" s="267">
        <f>Permethrin!L138+Cypermethrin!L138+Cyfluthrin!L138</f>
        <v>1.6572526202621558</v>
      </c>
      <c r="G127" s="100"/>
      <c r="H127" s="100"/>
      <c r="I127" s="264">
        <f>Permethrin!O138+Cypermethrin!O138+Cyfluthrin!O138</f>
        <v>8.5481341438619962E-2</v>
      </c>
      <c r="J127" s="267">
        <f>Permethrin!P138+Cypermethrin!P138+Cyfluthrin!P138</f>
        <v>3.5269085937230049E-2</v>
      </c>
      <c r="K127" s="266">
        <f>Permethrin!Q138+Cypermethrin!Q138+Cyfluthrin!Q138</f>
        <v>1.5443289934646127</v>
      </c>
      <c r="L127" s="267">
        <f>Permethrin!R138+Cypermethrin!R138+Cyfluthrin!R138</f>
        <v>1.6572526202621563</v>
      </c>
      <c r="M127" s="100"/>
      <c r="N127" s="207"/>
      <c r="P127"/>
      <c r="Q127"/>
      <c r="R127"/>
      <c r="S127"/>
      <c r="U127"/>
      <c r="V127"/>
      <c r="W127"/>
      <c r="X127"/>
      <c r="AA127"/>
      <c r="AB127"/>
      <c r="AC127"/>
    </row>
    <row r="128" spans="2:29" x14ac:dyDescent="0.35">
      <c r="P128"/>
      <c r="Q128"/>
      <c r="R128"/>
      <c r="S128"/>
      <c r="U128"/>
      <c r="V128"/>
      <c r="W128"/>
      <c r="X128"/>
      <c r="AA128"/>
      <c r="AB128"/>
      <c r="AC128"/>
    </row>
    <row r="129" spans="2:29" x14ac:dyDescent="0.35">
      <c r="B129" s="5"/>
      <c r="P129"/>
      <c r="Q129"/>
      <c r="R129"/>
      <c r="S129"/>
      <c r="U129"/>
      <c r="V129"/>
      <c r="W129"/>
      <c r="X129"/>
      <c r="AA129"/>
      <c r="AB129"/>
      <c r="AC129"/>
    </row>
    <row r="130" spans="2:29" ht="15" thickBot="1" x14ac:dyDescent="0.4">
      <c r="B130" s="285" t="s">
        <v>133</v>
      </c>
      <c r="C130" s="369"/>
      <c r="P130"/>
      <c r="Q130"/>
      <c r="R130"/>
      <c r="S130"/>
      <c r="U130"/>
      <c r="V130"/>
      <c r="W130"/>
      <c r="X130"/>
      <c r="AA130"/>
      <c r="AB130"/>
      <c r="AC130"/>
    </row>
    <row r="131" spans="2:29" x14ac:dyDescent="0.35">
      <c r="B131" s="80"/>
      <c r="C131" s="98" t="s">
        <v>33</v>
      </c>
      <c r="D131" s="58"/>
      <c r="E131" s="58"/>
      <c r="F131" s="58"/>
      <c r="G131" s="58"/>
      <c r="H131" s="95"/>
      <c r="I131" s="98" t="s">
        <v>35</v>
      </c>
      <c r="J131" s="58"/>
      <c r="K131" s="58"/>
      <c r="L131" s="58"/>
      <c r="M131" s="58"/>
      <c r="N131" s="192"/>
      <c r="P131"/>
      <c r="Q131"/>
      <c r="R131"/>
      <c r="S131"/>
      <c r="U131"/>
      <c r="V131"/>
      <c r="W131"/>
      <c r="X131"/>
      <c r="AA131"/>
      <c r="AB131"/>
      <c r="AC131"/>
    </row>
    <row r="132" spans="2:29" x14ac:dyDescent="0.35">
      <c r="B132" s="5" t="s">
        <v>123</v>
      </c>
      <c r="C132" s="37" t="s">
        <v>37</v>
      </c>
      <c r="D132" s="5"/>
      <c r="E132" s="5"/>
      <c r="F132" s="5"/>
      <c r="G132" s="5"/>
      <c r="H132" s="19"/>
      <c r="I132" s="37" t="s">
        <v>37</v>
      </c>
      <c r="J132" s="5"/>
      <c r="K132" s="5"/>
      <c r="L132" s="5"/>
      <c r="M132" s="5"/>
      <c r="N132" s="193"/>
      <c r="P132"/>
      <c r="Q132"/>
      <c r="R132"/>
      <c r="S132"/>
      <c r="U132"/>
      <c r="V132"/>
      <c r="W132"/>
      <c r="X132"/>
      <c r="AA132"/>
      <c r="AB132"/>
      <c r="AC132"/>
    </row>
    <row r="133" spans="2:29" x14ac:dyDescent="0.35">
      <c r="B133" s="174" t="s">
        <v>38</v>
      </c>
      <c r="C133" s="287" t="s">
        <v>39</v>
      </c>
      <c r="D133" s="286"/>
      <c r="E133" s="286" t="s">
        <v>41</v>
      </c>
      <c r="F133" s="286"/>
      <c r="G133" s="5" t="s">
        <v>40</v>
      </c>
      <c r="H133" s="19"/>
      <c r="I133" s="287" t="s">
        <v>39</v>
      </c>
      <c r="J133" s="286"/>
      <c r="K133" s="286" t="s">
        <v>41</v>
      </c>
      <c r="L133" s="286"/>
      <c r="M133" s="5" t="s">
        <v>40</v>
      </c>
      <c r="N133" s="193"/>
      <c r="P133"/>
      <c r="Q133"/>
      <c r="R133"/>
      <c r="S133"/>
      <c r="U133"/>
      <c r="V133"/>
      <c r="W133"/>
      <c r="X133"/>
      <c r="AA133"/>
      <c r="AB133"/>
      <c r="AC133"/>
    </row>
    <row r="134" spans="2:29" ht="15" thickBot="1" x14ac:dyDescent="0.4">
      <c r="B134" s="112"/>
      <c r="C134" s="107" t="s">
        <v>44</v>
      </c>
      <c r="D134" s="126" t="s">
        <v>45</v>
      </c>
      <c r="E134" s="126" t="s">
        <v>44</v>
      </c>
      <c r="F134" s="126" t="s">
        <v>45</v>
      </c>
      <c r="G134" s="126" t="s">
        <v>46</v>
      </c>
      <c r="H134" s="127" t="s">
        <v>45</v>
      </c>
      <c r="I134" s="107" t="s">
        <v>44</v>
      </c>
      <c r="J134" s="126" t="s">
        <v>45</v>
      </c>
      <c r="K134" s="126" t="s">
        <v>44</v>
      </c>
      <c r="L134" s="126" t="s">
        <v>45</v>
      </c>
      <c r="M134" s="126" t="s">
        <v>46</v>
      </c>
      <c r="N134" s="194" t="s">
        <v>45</v>
      </c>
      <c r="P134"/>
      <c r="Q134"/>
      <c r="R134"/>
      <c r="S134"/>
      <c r="U134"/>
      <c r="V134"/>
      <c r="W134"/>
      <c r="X134"/>
      <c r="AA134"/>
      <c r="AB134"/>
      <c r="AC134"/>
    </row>
    <row r="135" spans="2:29" x14ac:dyDescent="0.35">
      <c r="B135" s="175" t="s">
        <v>47</v>
      </c>
      <c r="C135" s="263">
        <f>Permethrin!I146+Cypermethrin!I146+Cyfluthrin!I146</f>
        <v>19.859260428355871</v>
      </c>
      <c r="D135" s="154">
        <f>Permethrin!J146+Cypermethrin!J146+Cyfluthrin!J146</f>
        <v>4.207338048115159</v>
      </c>
      <c r="E135" s="25">
        <f>Permethrin!K146+Cypermethrin!K146+Cyfluthrin!K146</f>
        <v>27.036164686251638</v>
      </c>
      <c r="F135" s="154">
        <f>Permethrin!L146+Cypermethrin!L146+Cyfluthrin!L146</f>
        <v>15.09412028664693</v>
      </c>
      <c r="H135" s="102"/>
      <c r="I135" s="263">
        <f>Permethrin!O146+Cypermethrin!O146+Cyfluthrin!O146</f>
        <v>13.239506952237248</v>
      </c>
      <c r="J135" s="154">
        <f>Permethrin!P146+Cypermethrin!P146+Cyfluthrin!P146</f>
        <v>4.207338048115159</v>
      </c>
      <c r="K135" s="25">
        <f>Permethrin!Q146+Cypermethrin!Q146+Cyfluthrin!Q146</f>
        <v>18.024109790834423</v>
      </c>
      <c r="L135" s="154">
        <f>Permethrin!R146+Cypermethrin!R146+Cyfluthrin!R146</f>
        <v>15.09412028664693</v>
      </c>
      <c r="N135" s="8"/>
      <c r="P135"/>
      <c r="Q135"/>
      <c r="R135"/>
      <c r="S135"/>
      <c r="U135"/>
      <c r="V135"/>
      <c r="W135"/>
      <c r="X135"/>
      <c r="AA135"/>
      <c r="AB135"/>
      <c r="AC135"/>
    </row>
    <row r="136" spans="2:29" x14ac:dyDescent="0.35">
      <c r="B136" s="159" t="s">
        <v>48</v>
      </c>
      <c r="C136" s="263">
        <f>Permethrin!I147+Cypermethrin!I147+Cyfluthrin!I147</f>
        <v>8.3239404258785612</v>
      </c>
      <c r="D136" s="154">
        <f>Permethrin!J147+Cypermethrin!J147+Cyfluthrin!J147</f>
        <v>1.7986089501648588</v>
      </c>
      <c r="E136" s="25">
        <f>Permethrin!K147+Cypermethrin!K147+Cyfluthrin!K147</f>
        <v>10.710758697292142</v>
      </c>
      <c r="F136" s="154">
        <f>Permethrin!L147+Cypermethrin!L147+Cyfluthrin!L147</f>
        <v>4.836177131429956</v>
      </c>
      <c r="H136" s="102"/>
      <c r="I136" s="263">
        <f>Permethrin!O147+Cypermethrin!O147+Cyfluthrin!O147</f>
        <v>5.5492936172523741</v>
      </c>
      <c r="J136" s="154">
        <f>Permethrin!P147+Cypermethrin!P147+Cyfluthrin!P147</f>
        <v>1.7568615611803697</v>
      </c>
      <c r="K136" s="25">
        <f>Permethrin!Q147+Cypermethrin!Q147+Cyfluthrin!Q147</f>
        <v>7.1405057981947611</v>
      </c>
      <c r="L136" s="154">
        <f>Permethrin!R147+Cypermethrin!R147+Cyfluthrin!R147</f>
        <v>4.836177131429956</v>
      </c>
      <c r="N136" s="8"/>
      <c r="P136"/>
      <c r="Q136"/>
      <c r="R136"/>
      <c r="S136"/>
      <c r="U136"/>
      <c r="V136"/>
      <c r="W136"/>
      <c r="X136"/>
      <c r="AA136"/>
      <c r="AB136"/>
      <c r="AC136"/>
    </row>
    <row r="137" spans="2:29" x14ac:dyDescent="0.35">
      <c r="B137" s="159" t="s">
        <v>49</v>
      </c>
      <c r="C137" s="263">
        <f>Permethrin!I148+Cypermethrin!I148+Cyfluthrin!I148</f>
        <v>7.3556234132281757</v>
      </c>
      <c r="D137" s="154">
        <f>Permethrin!J148+Cypermethrin!J148+Cyfluthrin!J148</f>
        <v>1.5953316861314732</v>
      </c>
      <c r="E137" s="25">
        <f>Permethrin!K148+Cypermethrin!K148+Cyfluthrin!K148</f>
        <v>9.9048964762559528</v>
      </c>
      <c r="F137" s="154">
        <f>Permethrin!L148+Cypermethrin!L148+Cyfluthrin!L148</f>
        <v>4.9427501577490682</v>
      </c>
      <c r="H137" s="102"/>
      <c r="I137" s="263">
        <f>Permethrin!O148+Cypermethrin!O148+Cyfluthrin!O148</f>
        <v>4.9037489421521157</v>
      </c>
      <c r="J137" s="154">
        <f>Permethrin!P148+Cypermethrin!P148+Cyfluthrin!P148</f>
        <v>1.5543925473289155</v>
      </c>
      <c r="K137" s="25">
        <f>Permethrin!Q148+Cypermethrin!Q148+Cyfluthrin!Q148</f>
        <v>6.6032643175039691</v>
      </c>
      <c r="L137" s="154">
        <f>Permethrin!R148+Cypermethrin!R148+Cyfluthrin!R148</f>
        <v>4.9427501577490682</v>
      </c>
      <c r="N137" s="8"/>
      <c r="P137"/>
      <c r="Q137"/>
      <c r="R137"/>
      <c r="S137"/>
      <c r="U137"/>
      <c r="V137"/>
      <c r="W137"/>
      <c r="X137"/>
      <c r="AA137"/>
      <c r="AB137"/>
      <c r="AC137"/>
    </row>
    <row r="138" spans="2:29" x14ac:dyDescent="0.35">
      <c r="B138" s="159" t="s">
        <v>50</v>
      </c>
      <c r="C138" s="263">
        <f>Permethrin!I149+Cypermethrin!I149+Cyfluthrin!I149</f>
        <v>8.4734720726392057E-2</v>
      </c>
      <c r="D138" s="154">
        <f>Permethrin!J149+Cypermethrin!J149+Cyfluthrin!J149</f>
        <v>7.5007363278131137E-2</v>
      </c>
      <c r="E138" s="25">
        <f>Permethrin!K149+Cypermethrin!K149+Cyfluthrin!K149</f>
        <v>1.3880146807655311</v>
      </c>
      <c r="F138" s="154">
        <f>Permethrin!L149+Cypermethrin!L149+Cyfluthrin!L149</f>
        <v>1.4120814780767323</v>
      </c>
      <c r="H138" s="102"/>
      <c r="I138" s="263">
        <f>Permethrin!O149+Cypermethrin!O149+Cyfluthrin!O149</f>
        <v>5.6489813817594707E-2</v>
      </c>
      <c r="J138" s="154">
        <f>Permethrin!P149+Cypermethrin!P149+Cyfluthrin!P149</f>
        <v>2.4959806008362749E-2</v>
      </c>
      <c r="K138" s="25">
        <f>Permethrin!Q149+Cypermethrin!Q149+Cyfluthrin!Q149</f>
        <v>0.92534312051035417</v>
      </c>
      <c r="L138" s="154">
        <f>Permethrin!R149+Cypermethrin!R149+Cyfluthrin!R149</f>
        <v>1.4120814780767321</v>
      </c>
      <c r="N138" s="8"/>
      <c r="P138"/>
      <c r="Q138"/>
      <c r="R138"/>
      <c r="S138"/>
      <c r="U138"/>
      <c r="V138"/>
      <c r="W138"/>
      <c r="X138"/>
      <c r="AA138"/>
      <c r="AB138"/>
      <c r="AC138"/>
    </row>
    <row r="139" spans="2:29" x14ac:dyDescent="0.35">
      <c r="B139" s="159" t="s">
        <v>51</v>
      </c>
      <c r="C139" s="263">
        <f>Permethrin!I150+Cypermethrin!I150+Cyfluthrin!I150</f>
        <v>0.24918303301201422</v>
      </c>
      <c r="D139" s="154">
        <f>Permethrin!J150+Cypermethrin!J150+Cyfluthrin!J150</f>
        <v>0.11092895514254937</v>
      </c>
      <c r="E139" s="25">
        <f>Permethrin!K150+Cypermethrin!K150+Cyfluthrin!K150</f>
        <v>3.9119617611696818</v>
      </c>
      <c r="F139" s="154">
        <f>Permethrin!L150+Cypermethrin!L150+Cyfluthrin!L150</f>
        <v>2.8107517559127446</v>
      </c>
      <c r="H139" s="102"/>
      <c r="I139" s="263">
        <f>Permethrin!O150+Cypermethrin!O150+Cyfluthrin!O150</f>
        <v>0.16612202200800949</v>
      </c>
      <c r="J139" s="154">
        <f>Permethrin!P150+Cypermethrin!P150+Cyfluthrin!P150</f>
        <v>6.6079385534985532E-2</v>
      </c>
      <c r="K139" s="25">
        <f>Permethrin!Q150+Cypermethrin!Q150+Cyfluthrin!Q150</f>
        <v>2.6079745074464542</v>
      </c>
      <c r="L139" s="154">
        <f>Permethrin!R150+Cypermethrin!R150+Cyfluthrin!R150</f>
        <v>2.8107517559127446</v>
      </c>
      <c r="N139" s="8"/>
      <c r="P139"/>
      <c r="Q139"/>
      <c r="R139"/>
      <c r="S139"/>
      <c r="U139"/>
      <c r="V139"/>
      <c r="W139"/>
      <c r="X139"/>
      <c r="AA139"/>
      <c r="AB139"/>
      <c r="AC139"/>
    </row>
    <row r="140" spans="2:29" x14ac:dyDescent="0.35">
      <c r="B140" s="159" t="s">
        <v>52</v>
      </c>
      <c r="C140" s="263">
        <f>Permethrin!I151+Cypermethrin!I151+Cyfluthrin!I151</f>
        <v>3.8115039140193492</v>
      </c>
      <c r="D140" s="154">
        <f>Permethrin!J151+Cypermethrin!J151+Cyfluthrin!J151</f>
        <v>0.85700641114435672</v>
      </c>
      <c r="E140" s="25">
        <f>Permethrin!K151+Cypermethrin!K151+Cyfluthrin!K151</f>
        <v>5.6888606995230582</v>
      </c>
      <c r="F140" s="154">
        <f>Permethrin!L151+Cypermethrin!L151+Cyfluthrin!L151</f>
        <v>3.0797029452543954</v>
      </c>
      <c r="H140" s="102"/>
      <c r="I140" s="263">
        <f>Permethrin!O151+Cypermethrin!O151+Cyfluthrin!O151</f>
        <v>2.5410026093462323</v>
      </c>
      <c r="J140" s="154">
        <f>Permethrin!P151+Cypermethrin!P151+Cyfluthrin!P151</f>
        <v>0.81324515172743694</v>
      </c>
      <c r="K140" s="25">
        <f>Permethrin!Q151+Cypermethrin!Q151+Cyfluthrin!Q151</f>
        <v>3.7925737996820383</v>
      </c>
      <c r="L140" s="154">
        <f>Permethrin!R151+Cypermethrin!R151+Cyfluthrin!R151</f>
        <v>3.0797029452543958</v>
      </c>
      <c r="N140" s="8"/>
      <c r="P140"/>
      <c r="Q140"/>
      <c r="R140"/>
      <c r="S140"/>
      <c r="U140"/>
      <c r="V140"/>
      <c r="W140"/>
      <c r="X140"/>
      <c r="AA140"/>
      <c r="AB140"/>
      <c r="AC140"/>
    </row>
    <row r="141" spans="2:29" x14ac:dyDescent="0.35">
      <c r="B141" s="159" t="s">
        <v>53</v>
      </c>
      <c r="C141" s="263">
        <f>Permethrin!I152+Cypermethrin!I152+Cyfluthrin!I152</f>
        <v>4.0046294124551336</v>
      </c>
      <c r="D141" s="154">
        <f>Permethrin!J152+Cypermethrin!J152+Cyfluthrin!J152</f>
        <v>0.89644170006459889</v>
      </c>
      <c r="E141" s="25">
        <f>Permethrin!K152+Cypermethrin!K152+Cyfluthrin!K152</f>
        <v>6.5542879120197135</v>
      </c>
      <c r="F141" s="154">
        <f>Permethrin!L152+Cypermethrin!L152+Cyfluthrin!L152</f>
        <v>3.8866002364941457</v>
      </c>
      <c r="H141" s="102"/>
      <c r="I141" s="263">
        <f>Permethrin!O152+Cypermethrin!O152+Cyfluthrin!O152</f>
        <v>2.6697529416367556</v>
      </c>
      <c r="J141" s="154">
        <f>Permethrin!P152+Cypermethrin!P152+Cyfluthrin!P152</f>
        <v>0.85425653410408808</v>
      </c>
      <c r="K141" s="25">
        <f>Permethrin!Q152+Cypermethrin!Q152+Cyfluthrin!Q152</f>
        <v>4.369525274679809</v>
      </c>
      <c r="L141" s="154">
        <f>Permethrin!R152+Cypermethrin!R152+Cyfluthrin!R152</f>
        <v>3.8866002364941457</v>
      </c>
      <c r="N141" s="8"/>
      <c r="P141"/>
      <c r="Q141"/>
      <c r="R141"/>
      <c r="S141"/>
      <c r="U141"/>
      <c r="V141"/>
      <c r="W141"/>
      <c r="X141"/>
      <c r="AA141"/>
      <c r="AB141"/>
      <c r="AC141"/>
    </row>
    <row r="142" spans="2:29" x14ac:dyDescent="0.35">
      <c r="B142" s="159" t="s">
        <v>54</v>
      </c>
      <c r="C142" s="263">
        <f>Permethrin!I153+Cypermethrin!I153+Cyfluthrin!I153</f>
        <v>2.0052768728542576</v>
      </c>
      <c r="D142" s="154">
        <f>Permethrin!J153+Cypermethrin!J153+Cyfluthrin!J153</f>
        <v>0.47660312810154098</v>
      </c>
      <c r="E142" s="25">
        <f>Permethrin!K153+Cypermethrin!K153+Cyfluthrin!K153</f>
        <v>3.6210015468514318</v>
      </c>
      <c r="F142" s="154">
        <f>Permethrin!L153+Cypermethrin!L153+Cyfluthrin!L153</f>
        <v>1.8873666079205806</v>
      </c>
      <c r="H142" s="102"/>
      <c r="I142" s="263">
        <f>Permethrin!O153+Cypermethrin!O153+Cyfluthrin!O153</f>
        <v>1.3368512485695054</v>
      </c>
      <c r="J142" s="154">
        <f>Permethrin!P153+Cypermethrin!P153+Cyfluthrin!P153</f>
        <v>0.42681533811627936</v>
      </c>
      <c r="K142" s="25">
        <f>Permethrin!Q153+Cypermethrin!Q153+Cyfluthrin!Q153</f>
        <v>2.4140010312342879</v>
      </c>
      <c r="L142" s="154">
        <f>Permethrin!R153+Cypermethrin!R153+Cyfluthrin!R153</f>
        <v>1.8873666079205804</v>
      </c>
      <c r="N142" s="8"/>
      <c r="P142"/>
      <c r="Q142"/>
      <c r="R142"/>
      <c r="S142"/>
      <c r="U142"/>
      <c r="V142"/>
      <c r="W142"/>
      <c r="X142"/>
      <c r="AA142"/>
      <c r="AB142"/>
      <c r="AC142"/>
    </row>
    <row r="143" spans="2:29" x14ac:dyDescent="0.35">
      <c r="B143" s="159" t="s">
        <v>55</v>
      </c>
      <c r="C143" s="263">
        <f>Permethrin!I154+Cypermethrin!I154+Cyfluthrin!I154</f>
        <v>1.7132898024961027</v>
      </c>
      <c r="D143" s="154">
        <f>Permethrin!J154+Cypermethrin!J154+Cyfluthrin!J154</f>
        <v>0.41552265932667548</v>
      </c>
      <c r="E143" s="25">
        <f>Permethrin!K154+Cypermethrin!K154+Cyfluthrin!K154</f>
        <v>2.9941023879975859</v>
      </c>
      <c r="F143" s="154">
        <f>Permethrin!L154+Cypermethrin!L154+Cyfluthrin!L154</f>
        <v>1.474005743631269</v>
      </c>
      <c r="H143" s="102"/>
      <c r="I143" s="263">
        <f>Permethrin!O154+Cypermethrin!O154+Cyfluthrin!O154</f>
        <v>1.1421932016640681</v>
      </c>
      <c r="J143" s="154">
        <f>Permethrin!P154+Cypermethrin!P154+Cyfluthrin!P154</f>
        <v>0.36387279387356775</v>
      </c>
      <c r="K143" s="25">
        <f>Permethrin!Q154+Cypermethrin!Q154+Cyfluthrin!Q154</f>
        <v>1.9960682586650567</v>
      </c>
      <c r="L143" s="154">
        <f>Permethrin!R154+Cypermethrin!R154+Cyfluthrin!R154</f>
        <v>1.474005743631269</v>
      </c>
      <c r="N143" s="8"/>
      <c r="P143"/>
      <c r="Q143"/>
      <c r="R143"/>
      <c r="S143"/>
      <c r="U143"/>
      <c r="V143"/>
      <c r="W143"/>
      <c r="X143"/>
      <c r="AA143"/>
      <c r="AB143"/>
      <c r="AC143"/>
    </row>
    <row r="144" spans="2:29" x14ac:dyDescent="0.35">
      <c r="B144" s="159" t="s">
        <v>56</v>
      </c>
      <c r="C144" s="263">
        <f>Permethrin!I155+Cypermethrin!I155+Cyfluthrin!I155</f>
        <v>6.1303863993166174E-2</v>
      </c>
      <c r="D144" s="154">
        <f>Permethrin!J155+Cypermethrin!J155+Cyfluthrin!J155</f>
        <v>6.9578300581311148E-2</v>
      </c>
      <c r="E144" s="25">
        <f>Permethrin!K155+Cypermethrin!K155+Cyfluthrin!K155</f>
        <v>1.0628929397241271</v>
      </c>
      <c r="F144" s="154">
        <f>Permethrin!L155+Cypermethrin!L155+Cyfluthrin!L155</f>
        <v>1.1256540894605644</v>
      </c>
      <c r="H144" s="102"/>
      <c r="I144" s="263">
        <f>Permethrin!O155+Cypermethrin!O155+Cyfluthrin!O155</f>
        <v>4.0869242662110783E-2</v>
      </c>
      <c r="J144" s="154">
        <f>Permethrin!P155+Cypermethrin!P155+Cyfluthrin!P155</f>
        <v>2.305966012894814E-2</v>
      </c>
      <c r="K144" s="25">
        <f>Permethrin!Q155+Cypermethrin!Q155+Cyfluthrin!Q155</f>
        <v>0.70859529314941827</v>
      </c>
      <c r="L144" s="154">
        <f>Permethrin!R155+Cypermethrin!R155+Cyfluthrin!R155</f>
        <v>1.1256540894605647</v>
      </c>
      <c r="N144" s="8"/>
      <c r="P144"/>
      <c r="Q144"/>
      <c r="R144"/>
      <c r="S144"/>
      <c r="U144"/>
      <c r="V144"/>
      <c r="W144"/>
      <c r="X144"/>
      <c r="AA144"/>
      <c r="AB144"/>
      <c r="AC144"/>
    </row>
    <row r="145" spans="2:29" x14ac:dyDescent="0.35">
      <c r="B145" s="159" t="s">
        <v>57</v>
      </c>
      <c r="C145" s="263">
        <f>Permethrin!I156+Cypermethrin!I156+Cyfluthrin!I156</f>
        <v>3.9920049785533225</v>
      </c>
      <c r="D145" s="154">
        <f>Permethrin!J156+Cypermethrin!J156+Cyfluthrin!J156</f>
        <v>0.89275560608301019</v>
      </c>
      <c r="E145" s="25">
        <f>Permethrin!K156+Cypermethrin!K156+Cyfluthrin!K156</f>
        <v>5.5738570957183082</v>
      </c>
      <c r="F145" s="154">
        <f>Permethrin!L156+Cypermethrin!L156+Cyfluthrin!L156</f>
        <v>2.4018766513757557</v>
      </c>
      <c r="H145" s="102"/>
      <c r="I145" s="263">
        <f>Permethrin!O156+Cypermethrin!O156+Cyfluthrin!O156</f>
        <v>2.6613366523688811</v>
      </c>
      <c r="J145" s="154">
        <f>Permethrin!P156+Cypermethrin!P156+Cyfluthrin!P156</f>
        <v>0.83973904849582959</v>
      </c>
      <c r="K145" s="25">
        <f>Permethrin!Q156+Cypermethrin!Q156+Cyfluthrin!Q156</f>
        <v>3.715904730478873</v>
      </c>
      <c r="L145" s="154">
        <f>Permethrin!R156+Cypermethrin!R156+Cyfluthrin!R156</f>
        <v>2.4018766513757561</v>
      </c>
      <c r="N145" s="8"/>
      <c r="P145"/>
      <c r="Q145"/>
      <c r="R145"/>
      <c r="S145"/>
      <c r="U145"/>
      <c r="V145"/>
      <c r="W145"/>
      <c r="X145"/>
      <c r="AA145"/>
      <c r="AB145"/>
      <c r="AC145"/>
    </row>
    <row r="146" spans="2:29" x14ac:dyDescent="0.35">
      <c r="B146" s="159" t="s">
        <v>58</v>
      </c>
      <c r="C146" s="263">
        <f>Permethrin!I157+Cypermethrin!I157+Cyfluthrin!I157</f>
        <v>5.8503073662289324</v>
      </c>
      <c r="D146" s="154">
        <f>Permethrin!J157+Cypermethrin!J157+Cyfluthrin!J157</f>
        <v>1.2820416463557909</v>
      </c>
      <c r="E146" s="25">
        <f>Permethrin!K157+Cypermethrin!K157+Cyfluthrin!K157</f>
        <v>8.9471165299072499</v>
      </c>
      <c r="F146" s="154">
        <f>Permethrin!L157+Cypermethrin!L157+Cyfluthrin!L157</f>
        <v>5.0227158500883267</v>
      </c>
      <c r="H146" s="102"/>
      <c r="I146" s="263">
        <f>Permethrin!O157+Cypermethrin!O157+Cyfluthrin!O157</f>
        <v>3.900204910819288</v>
      </c>
      <c r="J146" s="154">
        <f>Permethrin!P157+Cypermethrin!P157+Cyfluthrin!P157</f>
        <v>1.244887450533573</v>
      </c>
      <c r="K146" s="25">
        <f>Permethrin!Q157+Cypermethrin!Q157+Cyfluthrin!Q157</f>
        <v>5.9647443532714988</v>
      </c>
      <c r="L146" s="154">
        <f>Permethrin!R157+Cypermethrin!R157+Cyfluthrin!R157</f>
        <v>5.0227158500883258</v>
      </c>
      <c r="N146" s="8"/>
      <c r="P146"/>
      <c r="Q146"/>
      <c r="R146"/>
      <c r="S146"/>
      <c r="U146"/>
      <c r="V146"/>
      <c r="W146"/>
      <c r="X146"/>
      <c r="AA146"/>
      <c r="AB146"/>
      <c r="AC146"/>
    </row>
    <row r="147" spans="2:29" x14ac:dyDescent="0.35">
      <c r="B147" s="159" t="s">
        <v>59</v>
      </c>
      <c r="C147" s="263">
        <f>Permethrin!I158+Cypermethrin!I158+Cyfluthrin!I158</f>
        <v>2.051827385424946</v>
      </c>
      <c r="D147" s="154">
        <f>Permethrin!J158+Cypermethrin!J158+Cyfluthrin!J158</f>
        <v>0.48679325440562637</v>
      </c>
      <c r="E147" s="25">
        <f>Permethrin!K158+Cypermethrin!K158+Cyfluthrin!K158</f>
        <v>3.26766419869233</v>
      </c>
      <c r="F147" s="154">
        <f>Permethrin!L158+Cypermethrin!L158+Cyfluthrin!L158</f>
        <v>1.9679452592456479</v>
      </c>
      <c r="H147" s="102"/>
      <c r="I147" s="263">
        <f>Permethrin!O158+Cypermethrin!O158+Cyfluthrin!O158</f>
        <v>1.3678849236166304</v>
      </c>
      <c r="J147" s="154">
        <f>Permethrin!P158+Cypermethrin!P158+Cyfluthrin!P158</f>
        <v>0.4441816198312375</v>
      </c>
      <c r="K147" s="25">
        <f>Permethrin!Q158+Cypermethrin!Q158+Cyfluthrin!Q158</f>
        <v>2.17844279912822</v>
      </c>
      <c r="L147" s="154">
        <f>Permethrin!R158+Cypermethrin!R158+Cyfluthrin!R158</f>
        <v>1.9679452592456479</v>
      </c>
      <c r="N147" s="8"/>
      <c r="P147"/>
      <c r="Q147"/>
      <c r="R147"/>
      <c r="S147"/>
      <c r="U147"/>
      <c r="V147"/>
      <c r="W147"/>
      <c r="X147"/>
      <c r="AA147"/>
      <c r="AB147"/>
      <c r="AC147"/>
    </row>
    <row r="148" spans="2:29" x14ac:dyDescent="0.35">
      <c r="B148" s="159" t="s">
        <v>60</v>
      </c>
      <c r="C148" s="263">
        <f>Permethrin!I159+Cypermethrin!I159+Cyfluthrin!I159</f>
        <v>7.7887761418252186</v>
      </c>
      <c r="D148" s="154">
        <f>Permethrin!J159+Cypermethrin!J159+Cyfluthrin!J159</f>
        <v>1.6866444554994406</v>
      </c>
      <c r="E148" s="25">
        <f>Permethrin!K159+Cypermethrin!K159+Cyfluthrin!K159</f>
        <v>10.57135505410592</v>
      </c>
      <c r="F148" s="154">
        <f>Permethrin!L159+Cypermethrin!L159+Cyfluthrin!L159</f>
        <v>5.0527402299656181</v>
      </c>
      <c r="H148" s="102"/>
      <c r="I148" s="263">
        <f>Permethrin!O159+Cypermethrin!O159+Cyfluthrin!O159</f>
        <v>5.1925174278834794</v>
      </c>
      <c r="J148" s="154">
        <f>Permethrin!P159+Cypermethrin!P159+Cyfluthrin!P159</f>
        <v>1.6555073324767906</v>
      </c>
      <c r="K148" s="25">
        <f>Permethrin!Q159+Cypermethrin!Q159+Cyfluthrin!Q159</f>
        <v>7.0475700360706117</v>
      </c>
      <c r="L148" s="154">
        <f>Permethrin!R159+Cypermethrin!R159+Cyfluthrin!R159</f>
        <v>5.0527402299656181</v>
      </c>
      <c r="N148" s="8"/>
      <c r="P148"/>
      <c r="Q148"/>
      <c r="R148"/>
      <c r="S148"/>
      <c r="U148"/>
      <c r="V148"/>
      <c r="W148"/>
      <c r="X148"/>
      <c r="AA148"/>
      <c r="AB148"/>
      <c r="AC148"/>
    </row>
    <row r="149" spans="2:29" x14ac:dyDescent="0.35">
      <c r="B149" s="159" t="s">
        <v>61</v>
      </c>
      <c r="C149" s="263">
        <f>Permethrin!I160+Cypermethrin!I160+Cyfluthrin!I160</f>
        <v>0.46407935570836606</v>
      </c>
      <c r="D149" s="154">
        <f>Permethrin!J160+Cypermethrin!J160+Cyfluthrin!J160</f>
        <v>0.15839682623765344</v>
      </c>
      <c r="E149" s="25">
        <f>Permethrin!K160+Cypermethrin!K160+Cyfluthrin!K160</f>
        <v>4.6519321544303311</v>
      </c>
      <c r="F149" s="154">
        <f>Permethrin!L160+Cypermethrin!L160+Cyfluthrin!L160</f>
        <v>4.4675166247004867</v>
      </c>
      <c r="H149" s="102"/>
      <c r="I149" s="263">
        <f>Permethrin!O160+Cypermethrin!O160+Cyfluthrin!O160</f>
        <v>0.30938623713891072</v>
      </c>
      <c r="J149" s="154">
        <f>Permethrin!P160+Cypermethrin!P160+Cyfluthrin!P160</f>
        <v>0.12027925565632985</v>
      </c>
      <c r="K149" s="25">
        <f>Permethrin!Q160+Cypermethrin!Q160+Cyfluthrin!Q160</f>
        <v>3.1012881029535544</v>
      </c>
      <c r="L149" s="154">
        <f>Permethrin!R160+Cypermethrin!R160+Cyfluthrin!R160</f>
        <v>4.4675166247004867</v>
      </c>
      <c r="N149" s="8"/>
      <c r="P149"/>
      <c r="Q149"/>
      <c r="R149"/>
      <c r="S149"/>
      <c r="U149"/>
      <c r="V149"/>
      <c r="W149"/>
      <c r="X149"/>
      <c r="AA149"/>
      <c r="AB149"/>
      <c r="AC149"/>
    </row>
    <row r="150" spans="2:29" x14ac:dyDescent="0.35">
      <c r="B150" s="159" t="s">
        <v>62</v>
      </c>
      <c r="C150" s="263">
        <f>Permethrin!I161+Cypermethrin!I161+Cyfluthrin!I161</f>
        <v>0.42992050308600832</v>
      </c>
      <c r="D150" s="154">
        <f>Permethrin!J161+Cypermethrin!J161+Cyfluthrin!J161</f>
        <v>0.1510918104738965</v>
      </c>
      <c r="E150" s="25">
        <f>Permethrin!K161+Cypermethrin!K161+Cyfluthrin!K161</f>
        <v>3.146187050351493</v>
      </c>
      <c r="F150" s="154">
        <f>Permethrin!L161+Cypermethrin!L161+Cyfluthrin!L161</f>
        <v>2.914040417182457</v>
      </c>
      <c r="H150" s="102"/>
      <c r="I150" s="263">
        <f>Permethrin!O161+Cypermethrin!O161+Cyfluthrin!O161</f>
        <v>0.28661366872400562</v>
      </c>
      <c r="J150" s="154">
        <f>Permethrin!P161+Cypermethrin!P161+Cyfluthrin!P161</f>
        <v>0.10853519766961527</v>
      </c>
      <c r="K150" s="25">
        <f>Permethrin!Q161+Cypermethrin!Q161+Cyfluthrin!Q161</f>
        <v>2.0974580335676625</v>
      </c>
      <c r="L150" s="154">
        <f>Permethrin!R161+Cypermethrin!R161+Cyfluthrin!R161</f>
        <v>2.9140404171824565</v>
      </c>
      <c r="N150" s="8"/>
      <c r="P150"/>
      <c r="Q150"/>
      <c r="R150"/>
      <c r="S150"/>
      <c r="U150"/>
      <c r="V150"/>
      <c r="W150"/>
      <c r="X150"/>
      <c r="AA150"/>
      <c r="AB150"/>
      <c r="AC150"/>
    </row>
    <row r="151" spans="2:29" x14ac:dyDescent="0.35">
      <c r="B151" s="159" t="s">
        <v>63</v>
      </c>
      <c r="C151" s="263">
        <f>Permethrin!I162+Cypermethrin!I162+Cyfluthrin!I162</f>
        <v>0.48834665014400352</v>
      </c>
      <c r="D151" s="154">
        <f>Permethrin!J162+Cypermethrin!J162+Cyfluthrin!J162</f>
        <v>0.16421851090815731</v>
      </c>
      <c r="E151" s="25">
        <f>Permethrin!K162+Cypermethrin!K162+Cyfluthrin!K162</f>
        <v>3.2496611173884733</v>
      </c>
      <c r="F151" s="154">
        <f>Permethrin!L162+Cypermethrin!L162+Cyfluthrin!L162</f>
        <v>2.7203877365147657</v>
      </c>
      <c r="H151" s="102"/>
      <c r="I151" s="263">
        <f>Permethrin!O162+Cypermethrin!O162+Cyfluthrin!O162</f>
        <v>0.32556443342933572</v>
      </c>
      <c r="J151" s="154">
        <f>Permethrin!P162+Cypermethrin!P162+Cyfluthrin!P162</f>
        <v>0.1207216706644357</v>
      </c>
      <c r="K151" s="25">
        <f>Permethrin!Q162+Cypermethrin!Q162+Cyfluthrin!Q162</f>
        <v>2.1664407449256493</v>
      </c>
      <c r="L151" s="154">
        <f>Permethrin!R162+Cypermethrin!R162+Cyfluthrin!R162</f>
        <v>2.7203877365147657</v>
      </c>
      <c r="N151" s="8"/>
      <c r="P151"/>
      <c r="Q151"/>
      <c r="R151"/>
      <c r="S151"/>
      <c r="U151"/>
      <c r="V151"/>
      <c r="W151"/>
      <c r="X151"/>
      <c r="AA151"/>
      <c r="AB151"/>
      <c r="AC151"/>
    </row>
    <row r="152" spans="2:29" x14ac:dyDescent="0.35">
      <c r="B152" s="159" t="s">
        <v>64</v>
      </c>
      <c r="C152" s="263">
        <f>Permethrin!I163+Cypermethrin!I163+Cyfluthrin!I163</f>
        <v>0.42861309486010829</v>
      </c>
      <c r="D152" s="154">
        <f>Permethrin!J163+Cypermethrin!J163+Cyfluthrin!J163</f>
        <v>0.15091766764149353</v>
      </c>
      <c r="E152" s="25">
        <f>Permethrin!K163+Cypermethrin!K163+Cyfluthrin!K163</f>
        <v>3.3555521056434952</v>
      </c>
      <c r="F152" s="154">
        <f>Permethrin!L163+Cypermethrin!L163+Cyfluthrin!L163</f>
        <v>2.975466642081908</v>
      </c>
      <c r="H152" s="102"/>
      <c r="I152" s="263">
        <f>Permethrin!O163+Cypermethrin!O163+Cyfluthrin!O163</f>
        <v>0.28574206324007223</v>
      </c>
      <c r="J152" s="154">
        <f>Permethrin!P163+Cypermethrin!P163+Cyfluthrin!P163</f>
        <v>0.10817896065463198</v>
      </c>
      <c r="K152" s="25">
        <f>Permethrin!Q163+Cypermethrin!Q163+Cyfluthrin!Q163</f>
        <v>2.2370347370956636</v>
      </c>
      <c r="L152" s="154">
        <f>Permethrin!R163+Cypermethrin!R163+Cyfluthrin!R163</f>
        <v>2.975466642081908</v>
      </c>
      <c r="N152" s="8"/>
      <c r="P152"/>
      <c r="Q152"/>
      <c r="R152"/>
      <c r="S152"/>
      <c r="U152"/>
      <c r="V152"/>
      <c r="W152"/>
      <c r="X152"/>
      <c r="AA152"/>
      <c r="AB152"/>
      <c r="AC152"/>
    </row>
    <row r="153" spans="2:29" x14ac:dyDescent="0.35">
      <c r="B153" s="159" t="s">
        <v>65</v>
      </c>
      <c r="C153" s="263">
        <f>Permethrin!I164+Cypermethrin!I164+Cyfluthrin!I164</f>
        <v>0.45474918643655726</v>
      </c>
      <c r="D153" s="154">
        <f>Permethrin!J164+Cypermethrin!J164+Cyfluthrin!J164</f>
        <v>0.15672554135256836</v>
      </c>
      <c r="E153" s="25">
        <f>Permethrin!K164+Cypermethrin!K164+Cyfluthrin!K164</f>
        <v>3.093709330927231</v>
      </c>
      <c r="F153" s="154">
        <f>Permethrin!L164+Cypermethrin!L164+Cyfluthrin!L164</f>
        <v>2.7035642821311505</v>
      </c>
      <c r="H153" s="102"/>
      <c r="I153" s="263">
        <f>Permethrin!O164+Cypermethrin!O164+Cyfluthrin!O164</f>
        <v>0.30316612429103817</v>
      </c>
      <c r="J153" s="154">
        <f>Permethrin!P164+Cypermethrin!P164+Cyfluthrin!P164</f>
        <v>0.11075023283262792</v>
      </c>
      <c r="K153" s="25">
        <f>Permethrin!Q164+Cypermethrin!Q164+Cyfluthrin!Q164</f>
        <v>2.0624728872848208</v>
      </c>
      <c r="L153" s="154">
        <f>Permethrin!R164+Cypermethrin!R164+Cyfluthrin!R164</f>
        <v>2.7035642821311505</v>
      </c>
      <c r="N153" s="8"/>
      <c r="P153"/>
      <c r="Q153"/>
      <c r="R153"/>
      <c r="S153"/>
      <c r="U153"/>
      <c r="V153"/>
      <c r="W153"/>
      <c r="X153"/>
      <c r="AA153"/>
      <c r="AB153"/>
      <c r="AC153"/>
    </row>
    <row r="154" spans="2:29" x14ac:dyDescent="0.35">
      <c r="B154" s="159" t="s">
        <v>66</v>
      </c>
      <c r="C154" s="263">
        <f>Permethrin!I165+Cypermethrin!I165+Cyfluthrin!I165</f>
        <v>0.47065172757250245</v>
      </c>
      <c r="D154" s="154">
        <f>Permethrin!J165+Cypermethrin!J165+Cyfluthrin!J165</f>
        <v>0.16029660816310953</v>
      </c>
      <c r="E154" s="25">
        <f>Permethrin!K165+Cypermethrin!K165+Cyfluthrin!K165</f>
        <v>3.2973777895333103</v>
      </c>
      <c r="F154" s="154">
        <f>Permethrin!L165+Cypermethrin!L165+Cyfluthrin!L165</f>
        <v>2.9552808892413545</v>
      </c>
      <c r="H154" s="102"/>
      <c r="I154" s="263">
        <f>Permethrin!O165+Cypermethrin!O165+Cyfluthrin!O165</f>
        <v>0.31376781838166834</v>
      </c>
      <c r="J154" s="154">
        <f>Permethrin!P165+Cypermethrin!P165+Cyfluthrin!P165</f>
        <v>0.11649941731041634</v>
      </c>
      <c r="K154" s="25">
        <f>Permethrin!Q165+Cypermethrin!Q165+Cyfluthrin!Q165</f>
        <v>2.1982518596888734</v>
      </c>
      <c r="L154" s="154">
        <f>Permethrin!R165+Cypermethrin!R165+Cyfluthrin!R165</f>
        <v>2.955280889241354</v>
      </c>
      <c r="N154" s="8"/>
      <c r="P154"/>
      <c r="Q154"/>
      <c r="R154"/>
      <c r="S154"/>
      <c r="U154"/>
      <c r="V154"/>
      <c r="W154"/>
      <c r="X154"/>
      <c r="AA154"/>
      <c r="AB154"/>
      <c r="AC154"/>
    </row>
    <row r="155" spans="2:29" x14ac:dyDescent="0.35">
      <c r="B155" s="159" t="s">
        <v>67</v>
      </c>
      <c r="C155" s="263">
        <f>Permethrin!I166+Cypermethrin!I166+Cyfluthrin!I166</f>
        <v>0.27611696087412113</v>
      </c>
      <c r="D155" s="154">
        <f>Permethrin!J166+Cypermethrin!J166+Cyfluthrin!J166</f>
        <v>0.1167391667162109</v>
      </c>
      <c r="E155" s="25">
        <f>Permethrin!K166+Cypermethrin!K166+Cyfluthrin!K166</f>
        <v>3.9881227764788072</v>
      </c>
      <c r="F155" s="154">
        <f>Permethrin!L166+Cypermethrin!L166+Cyfluthrin!L166</f>
        <v>3.0582883573931676</v>
      </c>
      <c r="H155" s="102"/>
      <c r="I155" s="263">
        <f>Permethrin!O166+Cypermethrin!O166+Cyfluthrin!O166</f>
        <v>0.1840779739160808</v>
      </c>
      <c r="J155" s="154">
        <f>Permethrin!P166+Cypermethrin!P166+Cyfluthrin!P166</f>
        <v>7.6246702829194768E-2</v>
      </c>
      <c r="K155" s="25">
        <f>Permethrin!Q166+Cypermethrin!Q166+Cyfluthrin!Q166</f>
        <v>2.6587485176525383</v>
      </c>
      <c r="L155" s="154">
        <f>Permethrin!R166+Cypermethrin!R166+Cyfluthrin!R166</f>
        <v>3.0582883573931676</v>
      </c>
      <c r="N155" s="8"/>
      <c r="P155"/>
      <c r="Q155"/>
      <c r="R155"/>
      <c r="S155"/>
      <c r="U155"/>
      <c r="V155"/>
      <c r="W155"/>
      <c r="X155"/>
      <c r="AA155"/>
      <c r="AB155"/>
      <c r="AC155"/>
    </row>
    <row r="156" spans="2:29" x14ac:dyDescent="0.35">
      <c r="B156" s="159" t="s">
        <v>68</v>
      </c>
      <c r="C156" s="263">
        <f>Permethrin!I167+Cypermethrin!I167+Cyfluthrin!I167</f>
        <v>0.96138000539519353</v>
      </c>
      <c r="D156" s="154">
        <f>Permethrin!J167+Cypermethrin!J167+Cyfluthrin!J167</f>
        <v>0.25805418632848848</v>
      </c>
      <c r="E156" s="25">
        <f>Permethrin!K167+Cypermethrin!K167+Cyfluthrin!K167</f>
        <v>1.4156249660286075</v>
      </c>
      <c r="F156" s="154">
        <f>Permethrin!L167+Cypermethrin!L167+Cyfluthrin!L167</f>
        <v>0.59547236762443334</v>
      </c>
      <c r="H156" s="102"/>
      <c r="I156" s="263">
        <f>Permethrin!O167+Cypermethrin!O167+Cyfluthrin!O167</f>
        <v>0.64092000359679568</v>
      </c>
      <c r="J156" s="154">
        <f>Permethrin!P167+Cypermethrin!P167+Cyfluthrin!P167</f>
        <v>0.20297874009693245</v>
      </c>
      <c r="K156" s="25">
        <f>Permethrin!Q167+Cypermethrin!Q167+Cyfluthrin!Q167</f>
        <v>0.94374997735240485</v>
      </c>
      <c r="L156" s="154">
        <f>Permethrin!R167+Cypermethrin!R167+Cyfluthrin!R167</f>
        <v>0.59547236762443334</v>
      </c>
      <c r="N156" s="8"/>
      <c r="P156"/>
      <c r="Q156"/>
      <c r="R156"/>
      <c r="S156"/>
      <c r="U156"/>
      <c r="V156"/>
      <c r="W156"/>
      <c r="X156"/>
      <c r="AA156"/>
      <c r="AB156"/>
      <c r="AC156"/>
    </row>
    <row r="157" spans="2:29" x14ac:dyDescent="0.35">
      <c r="B157" s="159" t="s">
        <v>69</v>
      </c>
      <c r="C157" s="263">
        <f>Permethrin!I168+Cypermethrin!I168+Cyfluthrin!I168</f>
        <v>0.26555329840828579</v>
      </c>
      <c r="D157" s="154">
        <f>Permethrin!J168+Cypermethrin!J168+Cyfluthrin!J168</f>
        <v>0.1147239350504925</v>
      </c>
      <c r="E157" s="25">
        <f>Permethrin!K168+Cypermethrin!K168+Cyfluthrin!K168</f>
        <v>2.0431650754046018</v>
      </c>
      <c r="F157" s="154">
        <f>Permethrin!L168+Cypermethrin!L168+Cyfluthrin!L168</f>
        <v>2.1856573196969271</v>
      </c>
      <c r="H157" s="102"/>
      <c r="I157" s="263">
        <f>Permethrin!O168+Cypermethrin!O168+Cyfluthrin!O168</f>
        <v>0.17703553227219054</v>
      </c>
      <c r="J157" s="154">
        <f>Permethrin!P168+Cypermethrin!P168+Cyfluthrin!P168</f>
        <v>7.2705599174813784E-2</v>
      </c>
      <c r="K157" s="25">
        <f>Permethrin!Q168+Cypermethrin!Q168+Cyfluthrin!Q168</f>
        <v>1.3621100502697348</v>
      </c>
      <c r="L157" s="154">
        <f>Permethrin!R168+Cypermethrin!R168+Cyfluthrin!R168</f>
        <v>2.1856573196969267</v>
      </c>
      <c r="N157" s="8"/>
      <c r="P157"/>
      <c r="Q157"/>
      <c r="R157"/>
      <c r="S157"/>
      <c r="U157"/>
      <c r="V157"/>
      <c r="W157"/>
      <c r="X157"/>
      <c r="AA157"/>
      <c r="AB157"/>
      <c r="AC157"/>
    </row>
    <row r="158" spans="2:29" x14ac:dyDescent="0.35">
      <c r="B158" s="159" t="s">
        <v>70</v>
      </c>
      <c r="C158" s="263">
        <f>Permethrin!I169+Cypermethrin!I169+Cyfluthrin!I169</f>
        <v>0.33107157465378995</v>
      </c>
      <c r="D158" s="154">
        <f>Permethrin!J169+Cypermethrin!J169+Cyfluthrin!J169</f>
        <v>0.12932802945712946</v>
      </c>
      <c r="E158" s="25">
        <f>Permethrin!K169+Cypermethrin!K169+Cyfluthrin!K169</f>
        <v>2.541673985968925</v>
      </c>
      <c r="F158" s="154">
        <f>Permethrin!L169+Cypermethrin!L169+Cyfluthrin!L169</f>
        <v>2.4623410112536619</v>
      </c>
      <c r="H158" s="102"/>
      <c r="I158" s="263">
        <f>Permethrin!O169+Cypermethrin!O169+Cyfluthrin!O169</f>
        <v>0.22071438310252661</v>
      </c>
      <c r="J158" s="154">
        <f>Permethrin!P169+Cypermethrin!P169+Cyfluthrin!P169</f>
        <v>8.6587021087424693E-2</v>
      </c>
      <c r="K158" s="25">
        <f>Permethrin!Q169+Cypermethrin!Q169+Cyfluthrin!Q169</f>
        <v>1.6944493239792835</v>
      </c>
      <c r="L158" s="154">
        <f>Permethrin!R169+Cypermethrin!R169+Cyfluthrin!R169</f>
        <v>2.4623410112536619</v>
      </c>
      <c r="N158" s="8"/>
      <c r="P158"/>
      <c r="Q158"/>
      <c r="R158"/>
      <c r="S158"/>
      <c r="U158"/>
      <c r="V158"/>
      <c r="W158"/>
      <c r="X158"/>
      <c r="AA158"/>
      <c r="AB158"/>
      <c r="AC158"/>
    </row>
    <row r="159" spans="2:29" x14ac:dyDescent="0.35">
      <c r="B159" s="159" t="s">
        <v>71</v>
      </c>
      <c r="C159" s="263">
        <f>Permethrin!I170+Cypermethrin!I170+Cyfluthrin!I170</f>
        <v>0.10185395403514047</v>
      </c>
      <c r="D159" s="154">
        <f>Permethrin!J170+Cypermethrin!J170+Cyfluthrin!J170</f>
        <v>7.8749644648118469E-2</v>
      </c>
      <c r="E159" s="25">
        <f>Permethrin!K170+Cypermethrin!K170+Cyfluthrin!K170</f>
        <v>1.5408937168691774</v>
      </c>
      <c r="F159" s="154">
        <f>Permethrin!L170+Cypermethrin!L170+Cyfluthrin!L170</f>
        <v>1.8193146780266263</v>
      </c>
      <c r="H159" s="102"/>
      <c r="I159" s="263">
        <f>Permethrin!O170+Cypermethrin!O170+Cyfluthrin!O170</f>
        <v>6.7902636023426985E-2</v>
      </c>
      <c r="J159" s="154">
        <f>Permethrin!P170+Cypermethrin!P170+Cyfluthrin!P170</f>
        <v>2.9252402788890571E-2</v>
      </c>
      <c r="K159" s="25">
        <f>Permethrin!Q170+Cypermethrin!Q170+Cyfluthrin!Q170</f>
        <v>1.027262477912785</v>
      </c>
      <c r="L159" s="154">
        <f>Permethrin!R170+Cypermethrin!R170+Cyfluthrin!R170</f>
        <v>1.8193146780266265</v>
      </c>
      <c r="N159" s="8"/>
      <c r="P159"/>
      <c r="Q159"/>
      <c r="R159"/>
      <c r="S159"/>
      <c r="U159"/>
      <c r="V159"/>
      <c r="W159"/>
      <c r="X159"/>
      <c r="AA159"/>
      <c r="AB159"/>
      <c r="AC159"/>
    </row>
    <row r="160" spans="2:29" x14ac:dyDescent="0.35">
      <c r="B160" s="159" t="s">
        <v>72</v>
      </c>
      <c r="C160" s="263">
        <f>Permethrin!I171+Cypermethrin!I171+Cyfluthrin!I171</f>
        <v>5.0212827376442757</v>
      </c>
      <c r="D160" s="154">
        <f>Permethrin!J171+Cypermethrin!J171+Cyfluthrin!J171</f>
        <v>1.1078087283524902</v>
      </c>
      <c r="E160" s="25">
        <f>Permethrin!K171+Cypermethrin!K171+Cyfluthrin!K171</f>
        <v>9.4129635612626572</v>
      </c>
      <c r="F160" s="154">
        <f>Permethrin!L171+Cypermethrin!L171+Cyfluthrin!L171</f>
        <v>6.9786974679265468</v>
      </c>
      <c r="H160" s="102"/>
      <c r="I160" s="263">
        <f>Permethrin!O171+Cypermethrin!O171+Cyfluthrin!O171</f>
        <v>3.3475218250961838</v>
      </c>
      <c r="J160" s="154">
        <f>Permethrin!P171+Cypermethrin!P171+Cyfluthrin!P171</f>
        <v>1.0904166866147713</v>
      </c>
      <c r="K160" s="25">
        <f>Permethrin!Q171+Cypermethrin!Q171+Cyfluthrin!Q171</f>
        <v>6.2753090408417718</v>
      </c>
      <c r="L160" s="154">
        <f>Permethrin!R171+Cypermethrin!R171+Cyfluthrin!R171</f>
        <v>6.9786974679265459</v>
      </c>
      <c r="N160" s="8"/>
      <c r="P160"/>
      <c r="Q160"/>
      <c r="R160"/>
      <c r="S160"/>
      <c r="U160"/>
      <c r="V160"/>
      <c r="W160"/>
      <c r="X160"/>
      <c r="AA160"/>
      <c r="AB160"/>
      <c r="AC160"/>
    </row>
    <row r="161" spans="2:29" x14ac:dyDescent="0.35">
      <c r="B161" s="159" t="s">
        <v>73</v>
      </c>
      <c r="C161" s="263">
        <f>Permethrin!I172+Cypermethrin!I172+Cyfluthrin!I172</f>
        <v>2.6077286421496475</v>
      </c>
      <c r="D161" s="154">
        <f>Permethrin!J172+Cypermethrin!J172+Cyfluthrin!J172</f>
        <v>0.60407960789427573</v>
      </c>
      <c r="E161" s="25">
        <f>Permethrin!K172+Cypermethrin!K172+Cyfluthrin!K172</f>
        <v>4.4100110360951223</v>
      </c>
      <c r="F161" s="154">
        <f>Permethrin!L172+Cypermethrin!L172+Cyfluthrin!L172</f>
        <v>2.7805153665479949</v>
      </c>
      <c r="H161" s="102"/>
      <c r="I161" s="263">
        <f>Permethrin!O172+Cypermethrin!O172+Cyfluthrin!O172</f>
        <v>1.7384857614330982</v>
      </c>
      <c r="J161" s="154">
        <f>Permethrin!P172+Cypermethrin!P172+Cyfluthrin!P172</f>
        <v>0.56327539670603388</v>
      </c>
      <c r="K161" s="25">
        <f>Permethrin!Q172+Cypermethrin!Q172+Cyfluthrin!Q172</f>
        <v>2.9400073573967473</v>
      </c>
      <c r="L161" s="154">
        <f>Permethrin!R172+Cypermethrin!R172+Cyfluthrin!R172</f>
        <v>2.7805153665479945</v>
      </c>
      <c r="N161" s="8"/>
      <c r="P161"/>
      <c r="Q161"/>
      <c r="R161"/>
      <c r="S161"/>
      <c r="U161"/>
      <c r="V161"/>
      <c r="W161"/>
      <c r="X161"/>
      <c r="AA161"/>
      <c r="AB161"/>
      <c r="AC161"/>
    </row>
    <row r="162" spans="2:29" x14ac:dyDescent="0.35">
      <c r="B162" s="159" t="s">
        <v>74</v>
      </c>
      <c r="C162" s="263">
        <f>Permethrin!I173+Cypermethrin!I173+Cyfluthrin!I173</f>
        <v>9.196347964935935</v>
      </c>
      <c r="D162" s="154">
        <f>Permethrin!J173+Cypermethrin!J173+Cyfluthrin!J173</f>
        <v>1.9813080962233216</v>
      </c>
      <c r="E162" s="25">
        <f>Permethrin!K173+Cypermethrin!K173+Cyfluthrin!K173</f>
        <v>18.413028339882143</v>
      </c>
      <c r="F162" s="154">
        <f>Permethrin!L173+Cypermethrin!L173+Cyfluthrin!L173</f>
        <v>13.609495528332857</v>
      </c>
      <c r="H162" s="102"/>
      <c r="I162" s="263">
        <f>Permethrin!O173+Cypermethrin!O173+Cyfluthrin!O173</f>
        <v>6.1308986432906218</v>
      </c>
      <c r="J162" s="154">
        <f>Permethrin!P173+Cypermethrin!P173+Cyfluthrin!P173</f>
        <v>2.0008460413462075</v>
      </c>
      <c r="K162" s="25">
        <f>Permethrin!Q173+Cypermethrin!Q173+Cyfluthrin!Q173</f>
        <v>12.275352226588094</v>
      </c>
      <c r="L162" s="154">
        <f>Permethrin!R173+Cypermethrin!R173+Cyfluthrin!R173</f>
        <v>13.609495528332857</v>
      </c>
      <c r="N162" s="8"/>
      <c r="P162"/>
      <c r="Q162"/>
      <c r="R162"/>
      <c r="S162"/>
      <c r="U162"/>
      <c r="V162"/>
      <c r="W162"/>
      <c r="X162"/>
      <c r="AA162"/>
      <c r="AB162"/>
      <c r="AC162"/>
    </row>
    <row r="163" spans="2:29" x14ac:dyDescent="0.35">
      <c r="B163" s="159" t="s">
        <v>75</v>
      </c>
      <c r="C163" s="263">
        <f>Permethrin!I174+Cypermethrin!I174+Cyfluthrin!I174</f>
        <v>6.1175135104822212E-2</v>
      </c>
      <c r="D163" s="154">
        <f>Permethrin!J174+Cypermethrin!J174+Cyfluthrin!J174</f>
        <v>6.9585244450615036E-2</v>
      </c>
      <c r="E163" s="25">
        <f>Permethrin!K174+Cypermethrin!K174+Cyfluthrin!K174</f>
        <v>1.3950530082850463</v>
      </c>
      <c r="F163" s="154">
        <f>Permethrin!L174+Cypermethrin!L174+Cyfluthrin!L174</f>
        <v>2.2347056694792</v>
      </c>
      <c r="H163" s="102"/>
      <c r="I163" s="263">
        <f>Permethrin!O174+Cypermethrin!O174+Cyfluthrin!O174</f>
        <v>4.0783423403214808E-2</v>
      </c>
      <c r="J163" s="154">
        <f>Permethrin!P174+Cypermethrin!P174+Cyfluthrin!P174</f>
        <v>2.3067249107070371E-2</v>
      </c>
      <c r="K163" s="25">
        <f>Permethrin!Q174+Cypermethrin!Q174+Cyfluthrin!Q174</f>
        <v>0.93003533885669776</v>
      </c>
      <c r="L163" s="154">
        <f>Permethrin!R174+Cypermethrin!R174+Cyfluthrin!R174</f>
        <v>2.2347056694791996</v>
      </c>
      <c r="N163" s="8"/>
      <c r="P163"/>
      <c r="Q163"/>
      <c r="R163"/>
      <c r="S163"/>
      <c r="U163"/>
      <c r="V163"/>
      <c r="W163"/>
      <c r="X163"/>
      <c r="AA163"/>
      <c r="AB163"/>
      <c r="AC163"/>
    </row>
    <row r="164" spans="2:29" x14ac:dyDescent="0.35">
      <c r="B164" s="159" t="s">
        <v>76</v>
      </c>
      <c r="C164" s="263">
        <f>Permethrin!I175+Cypermethrin!I175+Cyfluthrin!I175</f>
        <v>0.25669787711129</v>
      </c>
      <c r="D164" s="154">
        <f>Permethrin!J175+Cypermethrin!J175+Cyfluthrin!J175</f>
        <v>0.1122939423128492</v>
      </c>
      <c r="E164" s="25">
        <f>Permethrin!K175+Cypermethrin!K175+Cyfluthrin!K175</f>
        <v>2.636094651137193</v>
      </c>
      <c r="F164" s="154">
        <f>Permethrin!L175+Cypermethrin!L175+Cyfluthrin!L175</f>
        <v>2.2873731610641044</v>
      </c>
      <c r="H164" s="102"/>
      <c r="I164" s="263">
        <f>Permethrin!O175+Cypermethrin!O175+Cyfluthrin!O175</f>
        <v>0.17113191807419334</v>
      </c>
      <c r="J164" s="154">
        <f>Permethrin!P175+Cypermethrin!P175+Cyfluthrin!P175</f>
        <v>7.6542594245645135E-2</v>
      </c>
      <c r="K164" s="25">
        <f>Permethrin!Q175+Cypermethrin!Q175+Cyfluthrin!Q175</f>
        <v>1.7573964340914623</v>
      </c>
      <c r="L164" s="154">
        <f>Permethrin!R175+Cypermethrin!R175+Cyfluthrin!R175</f>
        <v>2.2873731610641044</v>
      </c>
      <c r="N164" s="8"/>
      <c r="P164"/>
      <c r="Q164"/>
      <c r="R164"/>
      <c r="S164"/>
      <c r="U164"/>
      <c r="V164"/>
      <c r="W164"/>
      <c r="X164"/>
      <c r="AA164"/>
      <c r="AB164"/>
      <c r="AC164"/>
    </row>
    <row r="165" spans="2:29" x14ac:dyDescent="0.35">
      <c r="B165" s="159" t="s">
        <v>77</v>
      </c>
      <c r="C165" s="263">
        <f>Permethrin!I176+Cypermethrin!I176+Cyfluthrin!I176</f>
        <v>3.5458808470322611</v>
      </c>
      <c r="D165" s="154">
        <f>Permethrin!J176+Cypermethrin!J176+Cyfluthrin!J176</f>
        <v>0.80062560811333483</v>
      </c>
      <c r="E165" s="25">
        <f>Permethrin!K176+Cypermethrin!K176+Cyfluthrin!K176</f>
        <v>6.4582341835171864</v>
      </c>
      <c r="F165" s="154">
        <f>Permethrin!L176+Cypermethrin!L176+Cyfluthrin!L176</f>
        <v>4.0289794634494998</v>
      </c>
      <c r="H165" s="102"/>
      <c r="I165" s="263">
        <f>Permethrin!O176+Cypermethrin!O176+Cyfluthrin!O176</f>
        <v>2.3639205646881738</v>
      </c>
      <c r="J165" s="154">
        <f>Permethrin!P176+Cypermethrin!P176+Cyfluthrin!P176</f>
        <v>0.75767796757321082</v>
      </c>
      <c r="K165" s="25">
        <f>Permethrin!Q176+Cypermethrin!Q176+Cyfluthrin!Q176</f>
        <v>4.3054894556781234</v>
      </c>
      <c r="L165" s="154">
        <f>Permethrin!R176+Cypermethrin!R176+Cyfluthrin!R176</f>
        <v>4.0289794634494998</v>
      </c>
      <c r="N165" s="8"/>
      <c r="P165"/>
      <c r="Q165"/>
      <c r="R165"/>
      <c r="S165"/>
      <c r="U165"/>
      <c r="V165"/>
      <c r="W165"/>
      <c r="X165"/>
      <c r="AA165"/>
      <c r="AB165"/>
      <c r="AC165"/>
    </row>
    <row r="166" spans="2:29" x14ac:dyDescent="0.35">
      <c r="B166" s="159" t="s">
        <v>78</v>
      </c>
      <c r="C166" s="263">
        <f>Permethrin!I177+Cypermethrin!I177+Cyfluthrin!I177</f>
        <v>6.4025982640479837</v>
      </c>
      <c r="D166" s="154">
        <f>Permethrin!J177+Cypermethrin!J177+Cyfluthrin!J177</f>
        <v>1.3964057716115985</v>
      </c>
      <c r="E166" s="25">
        <f>Permethrin!K177+Cypermethrin!K177+Cyfluthrin!K177</f>
        <v>8.8517124712006474</v>
      </c>
      <c r="F166" s="154">
        <f>Permethrin!L177+Cypermethrin!L177+Cyfluthrin!L177</f>
        <v>3.9327082256992134</v>
      </c>
      <c r="H166" s="102"/>
      <c r="I166" s="263">
        <f>Permethrin!O177+Cypermethrin!O177+Cyfluthrin!O177</f>
        <v>4.2683988426986552</v>
      </c>
      <c r="J166" s="154">
        <f>Permethrin!P177+Cypermethrin!P177+Cyfluthrin!P177</f>
        <v>1.3558759209321622</v>
      </c>
      <c r="K166" s="25">
        <f>Permethrin!Q177+Cypermethrin!Q177+Cyfluthrin!Q177</f>
        <v>5.9011416474670968</v>
      </c>
      <c r="L166" s="154">
        <f>Permethrin!R177+Cypermethrin!R177+Cyfluthrin!R177</f>
        <v>3.9327082256992121</v>
      </c>
      <c r="N166" s="8"/>
      <c r="P166"/>
      <c r="Q166"/>
      <c r="R166"/>
      <c r="S166"/>
      <c r="U166"/>
      <c r="V166"/>
      <c r="W166"/>
      <c r="X166"/>
      <c r="AA166"/>
      <c r="AB166"/>
      <c r="AC166"/>
    </row>
    <row r="167" spans="2:29" x14ac:dyDescent="0.35">
      <c r="B167" s="159" t="s">
        <v>79</v>
      </c>
      <c r="C167" s="263">
        <f>Permethrin!I178+Cypermethrin!I178+Cyfluthrin!I178</f>
        <v>2.77396354786665</v>
      </c>
      <c r="D167" s="154">
        <f>Permethrin!J178+Cypermethrin!J178+Cyfluthrin!J178</f>
        <v>0.6373754699574683</v>
      </c>
      <c r="E167" s="25">
        <f>Permethrin!K178+Cypermethrin!K178+Cyfluthrin!K178</f>
        <v>3.9348627967899037</v>
      </c>
      <c r="F167" s="154">
        <f>Permethrin!L178+Cypermethrin!L178+Cyfluthrin!L178</f>
        <v>1.7099531369593293</v>
      </c>
      <c r="H167" s="102"/>
      <c r="I167" s="263">
        <f>Permethrin!O178+Cypermethrin!O178+Cyfluthrin!O178</f>
        <v>1.8493090319110996</v>
      </c>
      <c r="J167" s="154">
        <f>Permethrin!P178+Cypermethrin!P178+Cyfluthrin!P178</f>
        <v>0.58435080834541253</v>
      </c>
      <c r="K167" s="25">
        <f>Permethrin!Q178+Cypermethrin!Q178+Cyfluthrin!Q178</f>
        <v>2.6232418645266029</v>
      </c>
      <c r="L167" s="154">
        <f>Permethrin!R178+Cypermethrin!R178+Cyfluthrin!R178</f>
        <v>1.7099531369593293</v>
      </c>
      <c r="N167" s="8"/>
      <c r="P167"/>
      <c r="Q167"/>
      <c r="R167"/>
      <c r="S167"/>
      <c r="U167"/>
      <c r="V167"/>
      <c r="W167"/>
      <c r="X167"/>
      <c r="AA167"/>
      <c r="AB167"/>
      <c r="AC167"/>
    </row>
    <row r="168" spans="2:29" x14ac:dyDescent="0.35">
      <c r="B168" s="159" t="s">
        <v>80</v>
      </c>
      <c r="C168" s="263">
        <f>Permethrin!I179+Cypermethrin!I179+Cyfluthrin!I179</f>
        <v>9.56895151224073</v>
      </c>
      <c r="D168" s="154">
        <f>Permethrin!J179+Cypermethrin!J179+Cyfluthrin!J179</f>
        <v>2.0571546649395334</v>
      </c>
      <c r="E168" s="25">
        <f>Permethrin!K179+Cypermethrin!K179+Cyfluthrin!K179</f>
        <v>11.734851148716716</v>
      </c>
      <c r="F168" s="154">
        <f>Permethrin!L179+Cypermethrin!L179+Cyfluthrin!L179</f>
        <v>4.2825422458900588</v>
      </c>
      <c r="H168" s="102"/>
      <c r="I168" s="263">
        <f>Permethrin!O179+Cypermethrin!O179+Cyfluthrin!O179</f>
        <v>6.3793010081604855</v>
      </c>
      <c r="J168" s="154">
        <f>Permethrin!P179+Cypermethrin!P179+Cyfluthrin!P179</f>
        <v>2.0105809484914312</v>
      </c>
      <c r="K168" s="25">
        <f>Permethrin!Q179+Cypermethrin!Q179+Cyfluthrin!Q179</f>
        <v>7.8232340991444769</v>
      </c>
      <c r="L168" s="154">
        <f>Permethrin!R179+Cypermethrin!R179+Cyfluthrin!R179</f>
        <v>4.2825422458900588</v>
      </c>
      <c r="N168" s="8"/>
      <c r="P168"/>
      <c r="Q168"/>
      <c r="R168"/>
      <c r="S168"/>
      <c r="U168"/>
      <c r="V168"/>
      <c r="W168"/>
      <c r="X168"/>
      <c r="AA168"/>
      <c r="AB168"/>
      <c r="AC168"/>
    </row>
    <row r="169" spans="2:29" x14ac:dyDescent="0.35">
      <c r="B169" s="159" t="s">
        <v>81</v>
      </c>
      <c r="C169" s="263">
        <f>Permethrin!I180+Cypermethrin!I180+Cyfluthrin!I180</f>
        <v>5.6647026257623452</v>
      </c>
      <c r="D169" s="154">
        <f>Permethrin!J180+Cypermethrin!J180+Cyfluthrin!J180</f>
        <v>1.2421504364434159</v>
      </c>
      <c r="E169" s="25">
        <f>Permethrin!K180+Cypermethrin!K180+Cyfluthrin!K180</f>
        <v>8.1309381277880011</v>
      </c>
      <c r="F169" s="154">
        <f>Permethrin!L180+Cypermethrin!L180+Cyfluthrin!L180</f>
        <v>3.9200286788712129</v>
      </c>
      <c r="H169" s="102"/>
      <c r="I169" s="263">
        <f>Permethrin!O180+Cypermethrin!O180+Cyfluthrin!O180</f>
        <v>3.7764684171748963</v>
      </c>
      <c r="J169" s="154">
        <f>Permethrin!P180+Cypermethrin!P180+Cyfluthrin!P180</f>
        <v>1.1944785749345548</v>
      </c>
      <c r="K169" s="25">
        <f>Permethrin!Q180+Cypermethrin!Q180+Cyfluthrin!Q180</f>
        <v>5.4206254185253337</v>
      </c>
      <c r="L169" s="154">
        <f>Permethrin!R180+Cypermethrin!R180+Cyfluthrin!R180</f>
        <v>3.9200286788712129</v>
      </c>
      <c r="N169" s="8"/>
      <c r="P169"/>
      <c r="Q169"/>
      <c r="R169"/>
      <c r="S169"/>
      <c r="U169"/>
      <c r="V169"/>
      <c r="W169"/>
      <c r="X169"/>
      <c r="AA169"/>
      <c r="AB169"/>
      <c r="AC169"/>
    </row>
    <row r="170" spans="2:29" ht="15" thickBot="1" x14ac:dyDescent="0.4">
      <c r="B170" s="176" t="s">
        <v>82</v>
      </c>
      <c r="C170" s="264">
        <f>Permethrin!I181+Cypermethrin!I181+Cyfluthrin!I181</f>
        <v>0.13514889135588587</v>
      </c>
      <c r="D170" s="267">
        <f>Permethrin!J181+Cypermethrin!J181+Cyfluthrin!J181</f>
        <v>8.6332205584817426E-2</v>
      </c>
      <c r="E170" s="266">
        <f>Permethrin!K181+Cypermethrin!K181+Cyfluthrin!K181</f>
        <v>1.6220079343638807</v>
      </c>
      <c r="F170" s="267">
        <f>Permethrin!L181+Cypermethrin!L181+Cyfluthrin!L181</f>
        <v>1.5883458783558224</v>
      </c>
      <c r="G170" s="100"/>
      <c r="H170" s="99"/>
      <c r="I170" s="264">
        <f>Permethrin!O181+Cypermethrin!O181+Cyfluthrin!O181</f>
        <v>9.0099260903923908E-2</v>
      </c>
      <c r="J170" s="267">
        <f>Permethrin!P181+Cypermethrin!P181+Cyfluthrin!P181</f>
        <v>3.4607568153744828E-2</v>
      </c>
      <c r="K170" s="266">
        <f>Permethrin!Q181+Cypermethrin!Q181+Cyfluthrin!Q181</f>
        <v>1.0813386229092539</v>
      </c>
      <c r="L170" s="267">
        <f>Permethrin!R181+Cypermethrin!R181+Cyfluthrin!R181</f>
        <v>1.5883458783558222</v>
      </c>
      <c r="M170" s="100"/>
      <c r="N170" s="207"/>
      <c r="P170"/>
      <c r="Q170"/>
      <c r="R170"/>
      <c r="S170"/>
      <c r="U170"/>
      <c r="V170"/>
      <c r="W170"/>
      <c r="X170"/>
      <c r="AA170"/>
      <c r="AB170"/>
      <c r="AC170"/>
    </row>
    <row r="171" spans="2:29" x14ac:dyDescent="0.35">
      <c r="P171"/>
      <c r="Q171"/>
      <c r="R171"/>
      <c r="S171"/>
      <c r="U171"/>
      <c r="V171"/>
      <c r="W171"/>
      <c r="X171"/>
      <c r="AA171"/>
      <c r="AB171"/>
      <c r="AC171"/>
    </row>
    <row r="172" spans="2:29" x14ac:dyDescent="0.35">
      <c r="B172" s="319" t="s">
        <v>134</v>
      </c>
      <c r="C172" s="370"/>
      <c r="P172"/>
      <c r="Q172"/>
      <c r="R172"/>
      <c r="S172"/>
      <c r="U172"/>
      <c r="V172"/>
      <c r="W172"/>
      <c r="X172"/>
      <c r="AA172"/>
      <c r="AB172"/>
      <c r="AC172"/>
    </row>
    <row r="173" spans="2:29" ht="15" thickBot="1" x14ac:dyDescent="0.4">
      <c r="B173" s="5" t="s">
        <v>120</v>
      </c>
      <c r="P173"/>
      <c r="Q173"/>
      <c r="R173"/>
      <c r="S173"/>
      <c r="U173"/>
      <c r="V173"/>
      <c r="W173"/>
      <c r="X173"/>
      <c r="AA173"/>
      <c r="AB173"/>
      <c r="AC173"/>
    </row>
    <row r="174" spans="2:29" x14ac:dyDescent="0.35">
      <c r="B174" s="80"/>
      <c r="C174" s="98" t="s">
        <v>33</v>
      </c>
      <c r="D174" s="58"/>
      <c r="E174" s="58"/>
      <c r="F174" s="58"/>
      <c r="G174" s="58"/>
      <c r="H174" s="58"/>
      <c r="I174" s="98" t="s">
        <v>35</v>
      </c>
      <c r="J174" s="58"/>
      <c r="K174" s="58"/>
      <c r="L174" s="58"/>
      <c r="M174" s="58"/>
      <c r="N174" s="192"/>
      <c r="P174"/>
      <c r="Q174"/>
      <c r="R174"/>
      <c r="S174"/>
      <c r="U174"/>
      <c r="V174"/>
      <c r="W174"/>
      <c r="X174"/>
      <c r="AA174"/>
      <c r="AB174"/>
      <c r="AC174"/>
    </row>
    <row r="175" spans="2:29" x14ac:dyDescent="0.35">
      <c r="B175" s="5" t="s">
        <v>123</v>
      </c>
      <c r="C175" s="37" t="s">
        <v>37</v>
      </c>
      <c r="D175" s="5"/>
      <c r="E175" s="5"/>
      <c r="F175" s="5"/>
      <c r="G175" s="5"/>
      <c r="H175" s="5"/>
      <c r="I175" s="37" t="s">
        <v>37</v>
      </c>
      <c r="J175" s="5"/>
      <c r="K175" s="5"/>
      <c r="L175" s="5"/>
      <c r="M175" s="5"/>
      <c r="N175" s="193"/>
      <c r="P175"/>
      <c r="Q175"/>
      <c r="R175"/>
      <c r="S175"/>
      <c r="U175"/>
      <c r="V175"/>
      <c r="W175"/>
      <c r="X175"/>
      <c r="AA175"/>
      <c r="AB175"/>
      <c r="AC175"/>
    </row>
    <row r="176" spans="2:29" x14ac:dyDescent="0.35">
      <c r="B176" s="174" t="s">
        <v>38</v>
      </c>
      <c r="C176" s="287" t="s">
        <v>39</v>
      </c>
      <c r="D176" s="286"/>
      <c r="E176" s="286" t="s">
        <v>41</v>
      </c>
      <c r="F176" s="286"/>
      <c r="G176" s="5" t="s">
        <v>40</v>
      </c>
      <c r="H176" s="5"/>
      <c r="I176" s="287" t="s">
        <v>39</v>
      </c>
      <c r="J176" s="286"/>
      <c r="K176" s="286" t="s">
        <v>41</v>
      </c>
      <c r="L176" s="286"/>
      <c r="M176" s="5" t="s">
        <v>40</v>
      </c>
      <c r="N176" s="193"/>
      <c r="P176"/>
      <c r="Q176"/>
      <c r="R176"/>
      <c r="S176"/>
      <c r="U176"/>
      <c r="V176"/>
      <c r="W176"/>
      <c r="X176"/>
      <c r="AA176"/>
      <c r="AB176"/>
      <c r="AC176"/>
    </row>
    <row r="177" spans="2:29" ht="15" thickBot="1" x14ac:dyDescent="0.4">
      <c r="B177" s="112"/>
      <c r="C177" s="107" t="s">
        <v>44</v>
      </c>
      <c r="D177" s="126" t="s">
        <v>45</v>
      </c>
      <c r="E177" s="126" t="s">
        <v>44</v>
      </c>
      <c r="F177" s="126" t="s">
        <v>45</v>
      </c>
      <c r="G177" s="126" t="s">
        <v>46</v>
      </c>
      <c r="H177" s="126" t="s">
        <v>45</v>
      </c>
      <c r="I177" s="107" t="s">
        <v>44</v>
      </c>
      <c r="J177" s="126" t="s">
        <v>45</v>
      </c>
      <c r="K177" s="126" t="s">
        <v>44</v>
      </c>
      <c r="L177" s="126" t="s">
        <v>45</v>
      </c>
      <c r="M177" s="126" t="s">
        <v>46</v>
      </c>
      <c r="N177" s="194" t="s">
        <v>45</v>
      </c>
      <c r="P177"/>
      <c r="Q177"/>
      <c r="R177"/>
      <c r="S177"/>
      <c r="U177"/>
      <c r="V177"/>
      <c r="W177"/>
      <c r="X177"/>
      <c r="AA177"/>
      <c r="AB177"/>
      <c r="AC177"/>
    </row>
    <row r="178" spans="2:29" x14ac:dyDescent="0.35">
      <c r="B178" s="175" t="s">
        <v>47</v>
      </c>
      <c r="C178" s="270">
        <f>Permethrin!I189+Cypermethrin!I189+Cyfluthrin!I189</f>
        <v>0.57863332820909807</v>
      </c>
      <c r="D178" s="209">
        <f>Permethrin!J189+Cypermethrin!J189+Cyfluthrin!J189</f>
        <v>0.17363381176470591</v>
      </c>
      <c r="E178" s="265">
        <f>Permethrin!K189+Cypermethrin!K189+Cyfluthrin!K189</f>
        <v>11.057477174827536</v>
      </c>
      <c r="F178" s="209">
        <f>Permethrin!L189+Cypermethrin!L189+Cyfluthrin!L189</f>
        <v>11.208071307739942</v>
      </c>
      <c r="G178" s="80">
        <f>Permethrin!M189+Cypermethrin!M189+Cyfluthrin!M189</f>
        <v>5.8180552515183175</v>
      </c>
      <c r="H178" s="80">
        <f>Permethrin!N189+Cypermethrin!N189+Cyfluthrin!N189</f>
        <v>0</v>
      </c>
      <c r="I178" s="262">
        <f>Permethrin!O189+Cypermethrin!O189+Cyfluthrin!O189</f>
        <v>0.38575555213939872</v>
      </c>
      <c r="J178" s="209">
        <f>Permethrin!P189+Cypermethrin!P189+Cyfluthrin!P189</f>
        <v>0.17363381176470594</v>
      </c>
      <c r="K178" s="265">
        <f>Permethrin!Q189+Cypermethrin!Q189+Cyfluthrin!Q189</f>
        <v>7.3716514498850252</v>
      </c>
      <c r="L178" s="209">
        <f>Permethrin!R189+Cypermethrin!R189+Cyfluthrin!R189</f>
        <v>11.208071307739939</v>
      </c>
      <c r="M178" s="80">
        <f>Permethrin!S189+Cypermethrin!S189+Cyfluthrin!S189</f>
        <v>3.878703501012212</v>
      </c>
      <c r="N178" s="208">
        <f>Permethrin!T189+Cypermethrin!T189+Cyfluthrin!T189</f>
        <v>0</v>
      </c>
      <c r="P178"/>
      <c r="Q178"/>
      <c r="R178"/>
      <c r="S178"/>
      <c r="U178"/>
      <c r="V178"/>
      <c r="W178"/>
      <c r="X178"/>
      <c r="AA178"/>
      <c r="AB178"/>
      <c r="AC178"/>
    </row>
    <row r="179" spans="2:29" x14ac:dyDescent="0.35">
      <c r="B179" s="159" t="s">
        <v>48</v>
      </c>
      <c r="C179" s="268"/>
      <c r="D179" s="154"/>
      <c r="E179" s="25"/>
      <c r="F179" s="154"/>
      <c r="I179" s="263"/>
      <c r="J179" s="154"/>
      <c r="K179" s="25"/>
      <c r="L179" s="154"/>
      <c r="N179" s="8"/>
      <c r="P179"/>
      <c r="Q179"/>
      <c r="R179"/>
      <c r="S179"/>
      <c r="U179"/>
      <c r="V179"/>
      <c r="W179"/>
      <c r="X179"/>
      <c r="AA179"/>
      <c r="AB179"/>
      <c r="AC179"/>
    </row>
    <row r="180" spans="2:29" x14ac:dyDescent="0.35">
      <c r="B180" s="159" t="s">
        <v>49</v>
      </c>
      <c r="C180" s="268"/>
      <c r="D180" s="154"/>
      <c r="E180" s="25"/>
      <c r="F180" s="154"/>
      <c r="I180" s="263"/>
      <c r="J180" s="154"/>
      <c r="K180" s="25"/>
      <c r="L180" s="154"/>
      <c r="N180" s="8"/>
      <c r="P180"/>
      <c r="Q180"/>
      <c r="R180"/>
      <c r="S180"/>
      <c r="U180"/>
      <c r="V180"/>
      <c r="W180"/>
      <c r="X180"/>
      <c r="AA180"/>
      <c r="AB180"/>
      <c r="AC180"/>
    </row>
    <row r="181" spans="2:29" x14ac:dyDescent="0.35">
      <c r="B181" s="159" t="s">
        <v>50</v>
      </c>
      <c r="C181" s="268">
        <f>Permethrin!I192+Cypermethrin!I192+Cyfluthrin!I192</f>
        <v>0.14141789610217095</v>
      </c>
      <c r="D181" s="154">
        <f>Permethrin!J192+Cypermethrin!J192+Cyfluthrin!J192</f>
        <v>3.6274128306306309E-2</v>
      </c>
      <c r="E181" s="25">
        <f>Permethrin!K192+Cypermethrin!K192+Cyfluthrin!K192</f>
        <v>1.7340381545725558</v>
      </c>
      <c r="F181" s="154">
        <f>Permethrin!L192+Cypermethrin!L192+Cyfluthrin!L192</f>
        <v>1.1228923148108105</v>
      </c>
      <c r="G181">
        <f>Permethrin!M192+Cypermethrin!M192+Cyfluthrin!M192</f>
        <v>0.93772802533736332</v>
      </c>
      <c r="H181">
        <f>Permethrin!N192+Cypermethrin!N192+Cyfluthrin!N192</f>
        <v>0</v>
      </c>
      <c r="I181" s="263">
        <f>Permethrin!O192+Cypermethrin!O192+Cyfluthrin!O192</f>
        <v>9.4278597401447312E-2</v>
      </c>
      <c r="J181" s="154">
        <f>Permethrin!P192+Cypermethrin!P192+Cyfluthrin!P192</f>
        <v>3.6274128306306302E-2</v>
      </c>
      <c r="K181" s="25">
        <f>Permethrin!Q192+Cypermethrin!Q192+Cyfluthrin!Q192</f>
        <v>1.156025436381704</v>
      </c>
      <c r="L181" s="154">
        <f>Permethrin!R192+Cypermethrin!R192+Cyfluthrin!R192</f>
        <v>1.1228923148108105</v>
      </c>
      <c r="M181">
        <f>Permethrin!S192+Cypermethrin!S192+Cyfluthrin!S192</f>
        <v>0.62515201689157562</v>
      </c>
      <c r="N181" s="8">
        <f>Permethrin!T192+Cypermethrin!T192+Cyfluthrin!T192</f>
        <v>0</v>
      </c>
      <c r="P181"/>
      <c r="Q181"/>
      <c r="R181"/>
      <c r="S181"/>
      <c r="U181"/>
      <c r="V181"/>
      <c r="W181"/>
      <c r="X181"/>
      <c r="AA181"/>
      <c r="AB181"/>
      <c r="AC181"/>
    </row>
    <row r="182" spans="2:29" x14ac:dyDescent="0.35">
      <c r="B182" s="159" t="s">
        <v>51</v>
      </c>
      <c r="C182" s="268">
        <f>Permethrin!I193+Cypermethrin!I193+Cyfluthrin!I193</f>
        <v>0.35117650225902097</v>
      </c>
      <c r="D182" s="154">
        <f>Permethrin!J193+Cypermethrin!J193+Cyfluthrin!J193</f>
        <v>8.7298310303030313E-2</v>
      </c>
      <c r="E182" s="25">
        <f>Permethrin!K193+Cypermethrin!K193+Cyfluthrin!K193</f>
        <v>4.6177595837069667</v>
      </c>
      <c r="F182" s="154">
        <f>Permethrin!L193+Cypermethrin!L193+Cyfluthrin!L193</f>
        <v>2.8012872645454543</v>
      </c>
      <c r="G182">
        <f>Permethrin!M193+Cypermethrin!M193+Cyfluthrin!M193</f>
        <v>2.4844680429829942</v>
      </c>
      <c r="H182">
        <f>Permethrin!N193+Cypermethrin!N193+Cyfluthrin!N193</f>
        <v>0</v>
      </c>
      <c r="I182" s="263">
        <f>Permethrin!O193+Cypermethrin!O193+Cyfluthrin!O193</f>
        <v>0.23411766817268068</v>
      </c>
      <c r="J182" s="154">
        <f>Permethrin!P193+Cypermethrin!P193+Cyfluthrin!P193</f>
        <v>8.7298310303030299E-2</v>
      </c>
      <c r="K182" s="25">
        <f>Permethrin!Q193+Cypermethrin!Q193+Cyfluthrin!Q193</f>
        <v>3.0785063891379782</v>
      </c>
      <c r="L182" s="154">
        <f>Permethrin!R193+Cypermethrin!R193+Cyfluthrin!R193</f>
        <v>2.8012872645454543</v>
      </c>
      <c r="M182">
        <f>Permethrin!S193+Cypermethrin!S193+Cyfluthrin!S193</f>
        <v>1.6563120286553294</v>
      </c>
      <c r="N182" s="8">
        <f>Permethrin!T193+Cypermethrin!T193+Cyfluthrin!T193</f>
        <v>0</v>
      </c>
      <c r="P182"/>
      <c r="Q182"/>
      <c r="R182"/>
      <c r="S182"/>
      <c r="U182"/>
      <c r="V182"/>
      <c r="W182"/>
      <c r="X182"/>
      <c r="AA182"/>
      <c r="AB182"/>
      <c r="AC182"/>
    </row>
    <row r="183" spans="2:29" x14ac:dyDescent="0.35">
      <c r="B183" s="159" t="s">
        <v>52</v>
      </c>
      <c r="C183" s="268">
        <f>Permethrin!I194+Cypermethrin!I194+Cyfluthrin!I194</f>
        <v>0.30063191640180975</v>
      </c>
      <c r="D183" s="154">
        <f>Permethrin!J194+Cypermethrin!J194+Cyfluthrin!J194</f>
        <v>8.2494417259999994E-2</v>
      </c>
      <c r="E183" s="25">
        <f>Permethrin!K194+Cypermethrin!K194+Cyfluthrin!K194</f>
        <v>3.1173758805398544</v>
      </c>
      <c r="F183" s="154">
        <f>Permethrin!L194+Cypermethrin!L194+Cyfluthrin!L194</f>
        <v>2.3467145169066663</v>
      </c>
      <c r="G183">
        <f>Permethrin!M194+Cypermethrin!M194+Cyfluthrin!M194</f>
        <v>1.709003898470832</v>
      </c>
      <c r="H183">
        <f>Permethrin!N194+Cypermethrin!N194+Cyfluthrin!N194</f>
        <v>0</v>
      </c>
      <c r="I183" s="263">
        <f>Permethrin!O194+Cypermethrin!O194+Cyfluthrin!O194</f>
        <v>0.20042127760120651</v>
      </c>
      <c r="J183" s="154">
        <f>Permethrin!P194+Cypermethrin!P194+Cyfluthrin!P194</f>
        <v>8.2494417259999994E-2</v>
      </c>
      <c r="K183" s="25">
        <f>Permethrin!Q194+Cypermethrin!Q194+Cyfluthrin!Q194</f>
        <v>2.0782505870265697</v>
      </c>
      <c r="L183" s="154">
        <f>Permethrin!R194+Cypermethrin!R194+Cyfluthrin!R194</f>
        <v>2.3467145169066663</v>
      </c>
      <c r="M183">
        <f>Permethrin!S194+Cypermethrin!S194+Cyfluthrin!S194</f>
        <v>1.1393359323138881</v>
      </c>
      <c r="N183" s="8">
        <f>Permethrin!T194+Cypermethrin!T194+Cyfluthrin!T194</f>
        <v>0</v>
      </c>
      <c r="P183"/>
      <c r="Q183"/>
      <c r="R183"/>
      <c r="S183"/>
      <c r="U183"/>
      <c r="V183"/>
      <c r="W183"/>
      <c r="X183"/>
      <c r="AA183"/>
      <c r="AB183"/>
      <c r="AC183"/>
    </row>
    <row r="184" spans="2:29" x14ac:dyDescent="0.35">
      <c r="B184" s="159" t="s">
        <v>53</v>
      </c>
      <c r="C184" s="268">
        <f>Permethrin!I195+Cypermethrin!I195+Cyfluthrin!I195</f>
        <v>0.45465497722426695</v>
      </c>
      <c r="D184" s="154">
        <f>Permethrin!J195+Cypermethrin!J195+Cyfluthrin!J195</f>
        <v>0.11702910104000001</v>
      </c>
      <c r="E184" s="25">
        <f>Permethrin!K195+Cypermethrin!K195+Cyfluthrin!K195</f>
        <v>4.9729657462179997</v>
      </c>
      <c r="F184" s="154">
        <f>Permethrin!L195+Cypermethrin!L195+Cyfluthrin!L195</f>
        <v>3.2926428492733328</v>
      </c>
      <c r="G184">
        <f>Permethrin!M195+Cypermethrin!M195+Cyfluthrin!M195</f>
        <v>2.713810361721134</v>
      </c>
      <c r="H184">
        <f>Permethrin!N195+Cypermethrin!N195+Cyfluthrin!N195</f>
        <v>0</v>
      </c>
      <c r="I184" s="263">
        <f>Permethrin!O195+Cypermethrin!O195+Cyfluthrin!O195</f>
        <v>0.30310331814951136</v>
      </c>
      <c r="J184" s="154">
        <f>Permethrin!P195+Cypermethrin!P195+Cyfluthrin!P195</f>
        <v>0.11702910104000001</v>
      </c>
      <c r="K184" s="25">
        <f>Permethrin!Q195+Cypermethrin!Q195+Cyfluthrin!Q195</f>
        <v>3.3153104974786678</v>
      </c>
      <c r="L184" s="154">
        <f>Permethrin!R195+Cypermethrin!R195+Cyfluthrin!R195</f>
        <v>3.2926428492733328</v>
      </c>
      <c r="M184">
        <f>Permethrin!S195+Cypermethrin!S195+Cyfluthrin!S195</f>
        <v>1.8092069078140895</v>
      </c>
      <c r="N184" s="8">
        <f>Permethrin!T195+Cypermethrin!T195+Cyfluthrin!T195</f>
        <v>0</v>
      </c>
      <c r="P184"/>
      <c r="Q184"/>
      <c r="R184"/>
      <c r="S184"/>
      <c r="U184"/>
      <c r="V184"/>
      <c r="W184"/>
      <c r="X184"/>
      <c r="AA184"/>
      <c r="AB184"/>
      <c r="AC184"/>
    </row>
    <row r="185" spans="2:29" x14ac:dyDescent="0.35">
      <c r="B185" s="159" t="s">
        <v>54</v>
      </c>
      <c r="C185" s="268"/>
      <c r="D185" s="154"/>
      <c r="E185" s="25"/>
      <c r="F185" s="154"/>
      <c r="I185" s="263"/>
      <c r="J185" s="154"/>
      <c r="K185" s="25"/>
      <c r="L185" s="154"/>
      <c r="N185" s="8"/>
      <c r="P185"/>
      <c r="Q185"/>
      <c r="R185"/>
      <c r="S185"/>
      <c r="U185"/>
      <c r="V185"/>
      <c r="W185"/>
      <c r="X185"/>
      <c r="AA185"/>
      <c r="AB185"/>
      <c r="AC185"/>
    </row>
    <row r="186" spans="2:29" x14ac:dyDescent="0.35">
      <c r="B186" s="159" t="s">
        <v>55</v>
      </c>
      <c r="C186" s="268"/>
      <c r="D186" s="154"/>
      <c r="E186" s="25"/>
      <c r="F186" s="154"/>
      <c r="I186" s="263"/>
      <c r="J186" s="154"/>
      <c r="K186" s="25"/>
      <c r="L186" s="154"/>
      <c r="N186" s="8"/>
      <c r="P186"/>
      <c r="Q186"/>
      <c r="R186"/>
      <c r="S186"/>
      <c r="U186"/>
      <c r="V186"/>
      <c r="W186"/>
      <c r="X186"/>
      <c r="AA186"/>
      <c r="AB186"/>
      <c r="AC186"/>
    </row>
    <row r="187" spans="2:29" x14ac:dyDescent="0.35">
      <c r="B187" s="159" t="s">
        <v>56</v>
      </c>
      <c r="C187" s="268">
        <f>Permethrin!I198+Cypermethrin!I198+Cyfluthrin!I198</f>
        <v>9.3383089685516146E-2</v>
      </c>
      <c r="D187" s="154">
        <f>Permethrin!J198+Cypermethrin!J198+Cyfluthrin!J198</f>
        <v>2.3653103423095546E-2</v>
      </c>
      <c r="E187" s="25">
        <f>Permethrin!K198+Cypermethrin!K198+Cyfluthrin!K198</f>
        <v>1.3045273795470844</v>
      </c>
      <c r="F187" s="154">
        <f>Permethrin!L198+Cypermethrin!L198+Cyfluthrin!L198</f>
        <v>1.0360978098420062</v>
      </c>
      <c r="G187">
        <f>Permethrin!M198+Cypermethrin!M198+Cyfluthrin!M198</f>
        <v>0.69895523461630027</v>
      </c>
      <c r="H187">
        <f>Permethrin!N198+Cypermethrin!N198+Cyfluthrin!N198</f>
        <v>0</v>
      </c>
      <c r="I187" s="263">
        <f>Permethrin!O198+Cypermethrin!O198+Cyfluthrin!O198</f>
        <v>6.2255393123677429E-2</v>
      </c>
      <c r="J187" s="154">
        <f>Permethrin!P198+Cypermethrin!P198+Cyfluthrin!P198</f>
        <v>2.3653103423095546E-2</v>
      </c>
      <c r="K187" s="25">
        <f>Permethrin!Q198+Cypermethrin!Q198+Cyfluthrin!Q198</f>
        <v>0.86968491969805628</v>
      </c>
      <c r="L187" s="154">
        <f>Permethrin!R198+Cypermethrin!R198+Cyfluthrin!R198</f>
        <v>1.0360978098420059</v>
      </c>
      <c r="M187">
        <f>Permethrin!S198+Cypermethrin!S198+Cyfluthrin!S198</f>
        <v>0.46597015641086681</v>
      </c>
      <c r="N187" s="8">
        <f>Permethrin!T198+Cypermethrin!T198+Cyfluthrin!T198</f>
        <v>0</v>
      </c>
      <c r="P187"/>
      <c r="Q187"/>
      <c r="R187"/>
      <c r="S187"/>
      <c r="U187"/>
      <c r="V187"/>
      <c r="W187"/>
      <c r="X187"/>
      <c r="AA187"/>
      <c r="AB187"/>
      <c r="AC187"/>
    </row>
    <row r="188" spans="2:29" x14ac:dyDescent="0.35">
      <c r="B188" s="159" t="s">
        <v>57</v>
      </c>
      <c r="C188" s="268">
        <f>Permethrin!I199+Cypermethrin!I199+Cyfluthrin!I199</f>
        <v>0.23680252979180141</v>
      </c>
      <c r="D188" s="154">
        <f>Permethrin!J199+Cypermethrin!J199+Cyfluthrin!J199</f>
        <v>6.130124644444445E-2</v>
      </c>
      <c r="E188" s="25">
        <f>Permethrin!K199+Cypermethrin!K199+Cyfluthrin!K199</f>
        <v>2.6217302061826575</v>
      </c>
      <c r="F188" s="154">
        <f>Permethrin!L199+Cypermethrin!L199+Cyfluthrin!L199</f>
        <v>1.3329091272222222</v>
      </c>
      <c r="G188">
        <f>Permethrin!M199+Cypermethrin!M199+Cyfluthrin!M199</f>
        <v>1.4292663679872293</v>
      </c>
      <c r="H188">
        <f>Permethrin!N199+Cypermethrin!N199+Cyfluthrin!N199</f>
        <v>0</v>
      </c>
      <c r="I188" s="263">
        <f>Permethrin!O199+Cypermethrin!O199+Cyfluthrin!O199</f>
        <v>0.15786835319453429</v>
      </c>
      <c r="J188" s="154">
        <f>Permethrin!P199+Cypermethrin!P199+Cyfluthrin!P199</f>
        <v>6.1301246444444457E-2</v>
      </c>
      <c r="K188" s="25">
        <f>Permethrin!Q199+Cypermethrin!Q199+Cyfluthrin!Q199</f>
        <v>1.7478201374551052</v>
      </c>
      <c r="L188" s="154">
        <f>Permethrin!R199+Cypermethrin!R199+Cyfluthrin!R199</f>
        <v>1.3329091272222222</v>
      </c>
      <c r="M188">
        <f>Permethrin!S199+Cypermethrin!S199+Cyfluthrin!S199</f>
        <v>0.95284424532481982</v>
      </c>
      <c r="N188" s="8">
        <f>Permethrin!T199+Cypermethrin!T199+Cyfluthrin!T199</f>
        <v>0</v>
      </c>
      <c r="P188"/>
      <c r="Q188"/>
      <c r="R188"/>
      <c r="S188"/>
      <c r="U188"/>
      <c r="V188"/>
      <c r="W188"/>
      <c r="X188"/>
      <c r="AA188"/>
      <c r="AB188"/>
      <c r="AC188"/>
    </row>
    <row r="189" spans="2:29" x14ac:dyDescent="0.35">
      <c r="B189" s="159" t="s">
        <v>58</v>
      </c>
      <c r="C189" s="268">
        <f>Permethrin!I200+Cypermethrin!I200+Cyfluthrin!I200</f>
        <v>0</v>
      </c>
      <c r="D189" s="154">
        <f>Permethrin!J200+Cypermethrin!J200+Cyfluthrin!J200</f>
        <v>0</v>
      </c>
      <c r="E189" s="25">
        <f>Permethrin!K200+Cypermethrin!K200+Cyfluthrin!K200</f>
        <v>0</v>
      </c>
      <c r="F189" s="154">
        <f>Permethrin!L200+Cypermethrin!L200+Cyfluthrin!L200</f>
        <v>0</v>
      </c>
      <c r="G189">
        <f>Permethrin!M200+Cypermethrin!M200+Cyfluthrin!M200</f>
        <v>0</v>
      </c>
      <c r="H189">
        <f>Permethrin!N200+Cypermethrin!N200+Cyfluthrin!N200</f>
        <v>0</v>
      </c>
      <c r="I189" s="263">
        <f>Permethrin!O200+Cypermethrin!O200+Cyfluthrin!O200</f>
        <v>0</v>
      </c>
      <c r="J189" s="154">
        <f>Permethrin!P200+Cypermethrin!P200+Cyfluthrin!P200</f>
        <v>0</v>
      </c>
      <c r="K189" s="25">
        <f>Permethrin!Q200+Cypermethrin!Q200+Cyfluthrin!Q200</f>
        <v>0</v>
      </c>
      <c r="L189" s="154">
        <f>Permethrin!R200+Cypermethrin!R200+Cyfluthrin!R200</f>
        <v>0</v>
      </c>
      <c r="M189">
        <f>Permethrin!S200+Cypermethrin!S200+Cyfluthrin!S200</f>
        <v>0</v>
      </c>
      <c r="N189" s="8">
        <f>Permethrin!T200+Cypermethrin!T200+Cyfluthrin!T200</f>
        <v>0</v>
      </c>
      <c r="P189"/>
      <c r="Q189"/>
      <c r="R189"/>
      <c r="S189"/>
      <c r="U189"/>
      <c r="V189"/>
      <c r="W189"/>
      <c r="X189"/>
      <c r="AA189"/>
      <c r="AB189"/>
      <c r="AC189"/>
    </row>
    <row r="190" spans="2:29" x14ac:dyDescent="0.35">
      <c r="B190" s="159" t="s">
        <v>59</v>
      </c>
      <c r="C190" s="268">
        <f>Permethrin!I201+Cypermethrin!I201+Cyfluthrin!I201</f>
        <v>0.23351897981232322</v>
      </c>
      <c r="D190" s="154">
        <f>Permethrin!J201+Cypermethrin!J201+Cyfluthrin!J201</f>
        <v>6.4633697727272718E-2</v>
      </c>
      <c r="E190" s="25">
        <f>Permethrin!K201+Cypermethrin!K201+Cyfluthrin!K201</f>
        <v>5.4129456375595764</v>
      </c>
      <c r="F190" s="154">
        <f>Permethrin!L201+Cypermethrin!L201+Cyfluthrin!L201</f>
        <v>3.8388305454545448</v>
      </c>
      <c r="G190">
        <f>Permethrin!M201+Cypermethrin!M201+Cyfluthrin!M201</f>
        <v>2.8232323086859497</v>
      </c>
      <c r="H190">
        <f>Permethrin!N201+Cypermethrin!N201+Cyfluthrin!N201</f>
        <v>0</v>
      </c>
      <c r="I190" s="263">
        <f>Permethrin!O201+Cypermethrin!O201+Cyfluthrin!O201</f>
        <v>0.15567931987488218</v>
      </c>
      <c r="J190" s="154">
        <f>Permethrin!P201+Cypermethrin!P201+Cyfluthrin!P201</f>
        <v>6.4633697727272718E-2</v>
      </c>
      <c r="K190" s="25">
        <f>Permethrin!Q201+Cypermethrin!Q201+Cyfluthrin!Q201</f>
        <v>3.6086304250397179</v>
      </c>
      <c r="L190" s="154">
        <f>Permethrin!R201+Cypermethrin!R201+Cyfluthrin!R201</f>
        <v>3.8388305454545448</v>
      </c>
      <c r="M190">
        <f>Permethrin!S201+Cypermethrin!S201+Cyfluthrin!S201</f>
        <v>1.8821548724572998</v>
      </c>
      <c r="N190" s="8">
        <f>Permethrin!T201+Cypermethrin!T201+Cyfluthrin!T201</f>
        <v>0</v>
      </c>
      <c r="P190"/>
      <c r="Q190"/>
      <c r="R190"/>
      <c r="S190"/>
      <c r="U190"/>
      <c r="V190"/>
      <c r="W190"/>
      <c r="X190"/>
      <c r="AA190"/>
      <c r="AB190"/>
      <c r="AC190"/>
    </row>
    <row r="191" spans="2:29" x14ac:dyDescent="0.35">
      <c r="B191" s="159" t="s">
        <v>60</v>
      </c>
      <c r="C191" s="268">
        <f>Permethrin!I202+Cypermethrin!I202+Cyfluthrin!I202</f>
        <v>0.43558870668056715</v>
      </c>
      <c r="D191" s="154">
        <f>Permethrin!J202+Cypermethrin!J202+Cyfluthrin!J202</f>
        <v>0.11320203584905661</v>
      </c>
      <c r="E191" s="25">
        <f>Permethrin!K202+Cypermethrin!K202+Cyfluthrin!K202</f>
        <v>4.7626459897251205</v>
      </c>
      <c r="F191" s="154">
        <f>Permethrin!L202+Cypermethrin!L202+Cyfluthrin!L202</f>
        <v>4.6493632327044025</v>
      </c>
      <c r="G191">
        <f>Permethrin!M202+Cypermethrin!M202+Cyfluthrin!M202</f>
        <v>2.599117348202844</v>
      </c>
      <c r="H191">
        <f>Permethrin!N202+Cypermethrin!N202+Cyfluthrin!N202</f>
        <v>0</v>
      </c>
      <c r="I191" s="263">
        <f>Permethrin!O202+Cypermethrin!O202+Cyfluthrin!O202</f>
        <v>0.29039247112037814</v>
      </c>
      <c r="J191" s="154">
        <f>Permethrin!P202+Cypermethrin!P202+Cyfluthrin!P202</f>
        <v>0.11320203584905661</v>
      </c>
      <c r="K191" s="25">
        <f>Permethrin!Q202+Cypermethrin!Q202+Cyfluthrin!Q202</f>
        <v>3.1750973264834137</v>
      </c>
      <c r="L191" s="154">
        <f>Permethrin!R202+Cypermethrin!R202+Cyfluthrin!R202</f>
        <v>4.6493632327044025</v>
      </c>
      <c r="M191">
        <f>Permethrin!S202+Cypermethrin!S202+Cyfluthrin!S202</f>
        <v>1.7327448988018959</v>
      </c>
      <c r="N191" s="8">
        <f>Permethrin!T202+Cypermethrin!T202+Cyfluthrin!T202</f>
        <v>0</v>
      </c>
      <c r="P191"/>
      <c r="Q191"/>
      <c r="R191"/>
      <c r="S191"/>
      <c r="U191"/>
      <c r="V191"/>
      <c r="W191"/>
      <c r="X191"/>
      <c r="AA191"/>
      <c r="AB191"/>
      <c r="AC191"/>
    </row>
    <row r="192" spans="2:29" x14ac:dyDescent="0.35">
      <c r="B192" s="159" t="s">
        <v>61</v>
      </c>
      <c r="C192" s="268"/>
      <c r="D192" s="154"/>
      <c r="E192" s="25"/>
      <c r="F192" s="154"/>
      <c r="I192" s="263"/>
      <c r="J192" s="154"/>
      <c r="K192" s="25"/>
      <c r="L192" s="154"/>
      <c r="N192" s="8"/>
      <c r="P192"/>
      <c r="Q192"/>
      <c r="R192"/>
      <c r="S192"/>
      <c r="U192"/>
      <c r="V192"/>
      <c r="W192"/>
      <c r="X192"/>
      <c r="AA192"/>
      <c r="AB192"/>
      <c r="AC192"/>
    </row>
    <row r="193" spans="2:29" x14ac:dyDescent="0.35">
      <c r="B193" s="159" t="s">
        <v>62</v>
      </c>
      <c r="C193" s="268"/>
      <c r="D193" s="154"/>
      <c r="E193" s="25"/>
      <c r="F193" s="154"/>
      <c r="I193" s="263"/>
      <c r="J193" s="154"/>
      <c r="K193" s="25"/>
      <c r="L193" s="154"/>
      <c r="N193" s="8"/>
      <c r="P193"/>
      <c r="Q193"/>
      <c r="R193"/>
      <c r="S193"/>
      <c r="U193"/>
      <c r="V193"/>
      <c r="W193"/>
      <c r="X193"/>
      <c r="AA193"/>
      <c r="AB193"/>
      <c r="AC193"/>
    </row>
    <row r="194" spans="2:29" x14ac:dyDescent="0.35">
      <c r="B194" s="159" t="s">
        <v>63</v>
      </c>
      <c r="C194" s="268"/>
      <c r="D194" s="154"/>
      <c r="E194" s="25"/>
      <c r="F194" s="154"/>
      <c r="I194" s="263"/>
      <c r="J194" s="154"/>
      <c r="K194" s="25"/>
      <c r="L194" s="154"/>
      <c r="N194" s="8"/>
      <c r="P194"/>
      <c r="Q194"/>
      <c r="R194"/>
      <c r="S194"/>
      <c r="U194"/>
      <c r="V194"/>
      <c r="W194"/>
      <c r="X194"/>
      <c r="AA194"/>
      <c r="AB194"/>
      <c r="AC194"/>
    </row>
    <row r="195" spans="2:29" x14ac:dyDescent="0.35">
      <c r="B195" s="159" t="s">
        <v>64</v>
      </c>
      <c r="C195" s="268"/>
      <c r="D195" s="154"/>
      <c r="E195" s="25"/>
      <c r="F195" s="154"/>
      <c r="I195" s="263"/>
      <c r="J195" s="154"/>
      <c r="K195" s="25"/>
      <c r="L195" s="154"/>
      <c r="N195" s="8"/>
      <c r="P195"/>
      <c r="Q195"/>
      <c r="R195"/>
      <c r="S195"/>
      <c r="U195"/>
      <c r="V195"/>
      <c r="W195"/>
      <c r="X195"/>
      <c r="AA195"/>
      <c r="AB195"/>
      <c r="AC195"/>
    </row>
    <row r="196" spans="2:29" x14ac:dyDescent="0.35">
      <c r="B196" s="159" t="s">
        <v>65</v>
      </c>
      <c r="C196" s="268"/>
      <c r="D196" s="154"/>
      <c r="E196" s="25"/>
      <c r="F196" s="154"/>
      <c r="I196" s="263"/>
      <c r="J196" s="154"/>
      <c r="K196" s="25"/>
      <c r="L196" s="154"/>
      <c r="N196" s="8"/>
      <c r="P196"/>
      <c r="Q196"/>
      <c r="R196"/>
      <c r="S196"/>
      <c r="U196"/>
      <c r="V196"/>
      <c r="W196"/>
      <c r="X196"/>
      <c r="AA196"/>
      <c r="AB196"/>
      <c r="AC196"/>
    </row>
    <row r="197" spans="2:29" x14ac:dyDescent="0.35">
      <c r="B197" s="159" t="s">
        <v>66</v>
      </c>
      <c r="C197" s="268"/>
      <c r="D197" s="154"/>
      <c r="E197" s="25"/>
      <c r="F197" s="154"/>
      <c r="I197" s="263"/>
      <c r="J197" s="154"/>
      <c r="K197" s="25"/>
      <c r="L197" s="154"/>
      <c r="N197" s="8"/>
      <c r="P197"/>
      <c r="Q197"/>
      <c r="R197"/>
      <c r="S197"/>
      <c r="U197"/>
      <c r="V197"/>
      <c r="W197"/>
      <c r="X197"/>
      <c r="AA197"/>
      <c r="AB197"/>
      <c r="AC197"/>
    </row>
    <row r="198" spans="2:29" x14ac:dyDescent="0.35">
      <c r="B198" s="159" t="s">
        <v>67</v>
      </c>
      <c r="C198" s="268">
        <f>Permethrin!I209+Cypermethrin!I209+Cyfluthrin!I209</f>
        <v>0.52252755295667497</v>
      </c>
      <c r="D198" s="154">
        <f>Permethrin!J209+Cypermethrin!J209+Cyfluthrin!J209</f>
        <v>0.14265850939716315</v>
      </c>
      <c r="E198" s="25">
        <f>Permethrin!K209+Cypermethrin!K209+Cyfluthrin!K209</f>
        <v>5.0559847313339086</v>
      </c>
      <c r="F198" s="154">
        <f>Permethrin!L209+Cypermethrin!L209+Cyfluthrin!L209</f>
        <v>3.5651858745212763</v>
      </c>
      <c r="G198">
        <f>Permethrin!M209+Cypermethrin!M209+Cyfluthrin!M209</f>
        <v>2.7892561421452919</v>
      </c>
      <c r="H198">
        <f>Permethrin!N209+Cypermethrin!N209+Cyfluthrin!N209</f>
        <v>0</v>
      </c>
      <c r="I198" s="263">
        <f>Permethrin!O209+Cypermethrin!O209+Cyfluthrin!O209</f>
        <v>0.3483517019711167</v>
      </c>
      <c r="J198" s="154">
        <f>Permethrin!P209+Cypermethrin!P209+Cyfluthrin!P209</f>
        <v>0.14265850939716312</v>
      </c>
      <c r="K198" s="25">
        <f>Permethrin!Q209+Cypermethrin!Q209+Cyfluthrin!Q209</f>
        <v>3.3706564875559395</v>
      </c>
      <c r="L198" s="154">
        <f>Permethrin!R209+Cypermethrin!R209+Cyfluthrin!R209</f>
        <v>3.5651858745212754</v>
      </c>
      <c r="M198">
        <f>Permethrin!S209+Cypermethrin!S209+Cyfluthrin!S209</f>
        <v>1.859504094763528</v>
      </c>
      <c r="N198" s="8">
        <f>Permethrin!T209+Cypermethrin!T209+Cyfluthrin!T209</f>
        <v>0</v>
      </c>
      <c r="P198"/>
      <c r="Q198"/>
      <c r="R198"/>
      <c r="S198"/>
      <c r="U198"/>
      <c r="V198"/>
      <c r="W198"/>
      <c r="X198"/>
      <c r="AA198"/>
      <c r="AB198"/>
      <c r="AC198"/>
    </row>
    <row r="199" spans="2:29" x14ac:dyDescent="0.35">
      <c r="B199" s="159" t="s">
        <v>68</v>
      </c>
      <c r="C199" s="268"/>
      <c r="D199" s="154"/>
      <c r="E199" s="25"/>
      <c r="F199" s="154"/>
      <c r="I199" s="263"/>
      <c r="J199" s="154"/>
      <c r="K199" s="25"/>
      <c r="L199" s="154"/>
      <c r="N199" s="8"/>
      <c r="P199"/>
      <c r="Q199"/>
      <c r="R199"/>
      <c r="S199"/>
      <c r="U199"/>
      <c r="V199"/>
      <c r="W199"/>
      <c r="X199"/>
      <c r="AA199"/>
      <c r="AB199"/>
      <c r="AC199"/>
    </row>
    <row r="200" spans="2:29" x14ac:dyDescent="0.35">
      <c r="B200" s="159" t="s">
        <v>69</v>
      </c>
      <c r="C200" s="268">
        <f>Permethrin!I211+Cypermethrin!I211+Cyfluthrin!I211</f>
        <v>0.34976100629790691</v>
      </c>
      <c r="D200" s="154">
        <f>Permethrin!J211+Cypermethrin!J211+Cyfluthrin!J211</f>
        <v>9.6517416127900574E-2</v>
      </c>
      <c r="E200" s="25">
        <f>Permethrin!K211+Cypermethrin!K211+Cyfluthrin!K211</f>
        <v>2.3664870602003347</v>
      </c>
      <c r="F200" s="154">
        <f>Permethrin!L211+Cypermethrin!L211+Cyfluthrin!L211</f>
        <v>1.8049532803387962</v>
      </c>
      <c r="G200">
        <f>Permethrin!M211+Cypermethrin!M211+Cyfluthrin!M211</f>
        <v>1.3581240332491207</v>
      </c>
      <c r="H200">
        <f>Permethrin!N211+Cypermethrin!N211+Cyfluthrin!N211</f>
        <v>0</v>
      </c>
      <c r="I200" s="263">
        <f>Permethrin!O211+Cypermethrin!O211+Cyfluthrin!O211</f>
        <v>0.2331740041986046</v>
      </c>
      <c r="J200" s="154">
        <f>Permethrin!P211+Cypermethrin!P211+Cyfluthrin!P211</f>
        <v>9.6517416127900574E-2</v>
      </c>
      <c r="K200" s="25">
        <f>Permethrin!Q211+Cypermethrin!Q211+Cyfluthrin!Q211</f>
        <v>1.5776580401335567</v>
      </c>
      <c r="L200" s="154">
        <f>Permethrin!R211+Cypermethrin!R211+Cyfluthrin!R211</f>
        <v>1.8049532803387964</v>
      </c>
      <c r="M200">
        <f>Permethrin!S211+Cypermethrin!S211+Cyfluthrin!S211</f>
        <v>0.90541602216608064</v>
      </c>
      <c r="N200" s="8">
        <f>Permethrin!T211+Cypermethrin!T211+Cyfluthrin!T211</f>
        <v>0</v>
      </c>
      <c r="P200"/>
      <c r="Q200"/>
      <c r="R200"/>
      <c r="S200"/>
      <c r="U200"/>
      <c r="V200"/>
      <c r="W200"/>
      <c r="X200"/>
      <c r="AA200"/>
      <c r="AB200"/>
      <c r="AC200"/>
    </row>
    <row r="201" spans="2:29" x14ac:dyDescent="0.35">
      <c r="B201" s="159" t="s">
        <v>70</v>
      </c>
      <c r="C201" s="268">
        <f>Permethrin!I212+Cypermethrin!I212+Cyfluthrin!I212</f>
        <v>4.7521794012101862E-3</v>
      </c>
      <c r="D201" s="154">
        <f>Permethrin!J212+Cypermethrin!J212+Cyfluthrin!J212</f>
        <v>9.9279726027397264E-4</v>
      </c>
      <c r="E201" s="25">
        <f>Permethrin!K212+Cypermethrin!K212+Cyfluthrin!K212</f>
        <v>0.36535850487918048</v>
      </c>
      <c r="F201" s="154">
        <f>Permethrin!L212+Cypermethrin!L212+Cyfluthrin!L212</f>
        <v>7.632854150444604E-2</v>
      </c>
      <c r="G201">
        <f>Permethrin!M212+Cypermethrin!M212+Cyfluthrin!M212</f>
        <v>0.18505534214019534</v>
      </c>
      <c r="H201">
        <f>Permethrin!N212+Cypermethrin!N212+Cyfluthrin!N212</f>
        <v>0</v>
      </c>
      <c r="I201" s="263">
        <f>Permethrin!O212+Cypermethrin!O212+Cyfluthrin!O212</f>
        <v>3.1681196008067907E-3</v>
      </c>
      <c r="J201" s="154">
        <f>Permethrin!P212+Cypermethrin!P212+Cyfluthrin!P212</f>
        <v>9.9279726027397264E-4</v>
      </c>
      <c r="K201" s="25">
        <f>Permethrin!Q212+Cypermethrin!Q212+Cyfluthrin!Q212</f>
        <v>0.24357233658612026</v>
      </c>
      <c r="L201" s="154">
        <f>Permethrin!R212+Cypermethrin!R212+Cyfluthrin!R212</f>
        <v>7.632854150444604E-2</v>
      </c>
      <c r="M201">
        <f>Permethrin!S212+Cypermethrin!S212+Cyfluthrin!S212</f>
        <v>0.12337022809346353</v>
      </c>
      <c r="N201" s="8">
        <f>Permethrin!T212+Cypermethrin!T212+Cyfluthrin!T212</f>
        <v>0</v>
      </c>
      <c r="P201"/>
      <c r="Q201"/>
      <c r="R201"/>
      <c r="S201"/>
      <c r="U201"/>
      <c r="V201"/>
      <c r="W201"/>
      <c r="X201"/>
      <c r="AA201"/>
      <c r="AB201"/>
      <c r="AC201"/>
    </row>
    <row r="202" spans="2:29" x14ac:dyDescent="0.35">
      <c r="B202" s="159" t="s">
        <v>71</v>
      </c>
      <c r="C202" s="268">
        <f>Permethrin!I213+Cypermethrin!I213+Cyfluthrin!I213</f>
        <v>0.1058502785737381</v>
      </c>
      <c r="D202" s="154">
        <f>Permethrin!J213+Cypermethrin!J213+Cyfluthrin!J213</f>
        <v>2.7611887723809528E-2</v>
      </c>
      <c r="E202" s="25">
        <f>Permethrin!K213+Cypermethrin!K213+Cyfluthrin!K213</f>
        <v>2.2609694111339276</v>
      </c>
      <c r="F202" s="154">
        <f>Permethrin!L213+Cypermethrin!L213+Cyfluthrin!L213</f>
        <v>1.6973872493809521</v>
      </c>
      <c r="G202">
        <f>Permethrin!M213+Cypermethrin!M213+Cyfluthrin!M213</f>
        <v>1.1834098448538328</v>
      </c>
      <c r="H202">
        <f>Permethrin!N213+Cypermethrin!N213+Cyfluthrin!N213</f>
        <v>0</v>
      </c>
      <c r="I202" s="263">
        <f>Permethrin!O213+Cypermethrin!O213+Cyfluthrin!O213</f>
        <v>7.0566852382492065E-2</v>
      </c>
      <c r="J202" s="154">
        <f>Permethrin!P213+Cypermethrin!P213+Cyfluthrin!P213</f>
        <v>2.7611887723809524E-2</v>
      </c>
      <c r="K202" s="25">
        <f>Permethrin!Q213+Cypermethrin!Q213+Cyfluthrin!Q213</f>
        <v>1.507312940755952</v>
      </c>
      <c r="L202" s="154">
        <f>Permethrin!R213+Cypermethrin!R213+Cyfluthrin!R213</f>
        <v>1.6973872493809519</v>
      </c>
      <c r="M202">
        <f>Permethrin!S213+Cypermethrin!S213+Cyfluthrin!S213</f>
        <v>0.78893989656922192</v>
      </c>
      <c r="N202" s="8">
        <f>Permethrin!T213+Cypermethrin!T213+Cyfluthrin!T213</f>
        <v>0</v>
      </c>
      <c r="P202"/>
      <c r="Q202"/>
      <c r="R202"/>
      <c r="S202"/>
      <c r="U202"/>
      <c r="V202"/>
      <c r="W202"/>
      <c r="X202"/>
      <c r="AA202"/>
      <c r="AB202"/>
      <c r="AC202"/>
    </row>
    <row r="203" spans="2:29" x14ac:dyDescent="0.35">
      <c r="B203" s="159" t="s">
        <v>72</v>
      </c>
      <c r="C203" s="268">
        <f>Permethrin!I214+Cypermethrin!I214+Cyfluthrin!I214</f>
        <v>0.54898585153289725</v>
      </c>
      <c r="D203" s="154">
        <f>Permethrin!J214+Cypermethrin!J214+Cyfluthrin!J214</f>
        <v>0.1504815150097466</v>
      </c>
      <c r="E203" s="25">
        <f>Permethrin!K214+Cypermethrin!K214+Cyfluthrin!K214</f>
        <v>9.6946556128505215</v>
      </c>
      <c r="F203" s="154">
        <f>Permethrin!L214+Cypermethrin!L214+Cyfluthrin!L214</f>
        <v>8.031198210682259</v>
      </c>
      <c r="G203">
        <f>Permethrin!M214+Cypermethrin!M214+Cyfluthrin!M214</f>
        <v>5.1218207321917095</v>
      </c>
      <c r="H203">
        <f>Permethrin!N214+Cypermethrin!N214+Cyfluthrin!N214</f>
        <v>0</v>
      </c>
      <c r="I203" s="263">
        <f>Permethrin!O214+Cypermethrin!O214+Cyfluthrin!O214</f>
        <v>0.36599056768859817</v>
      </c>
      <c r="J203" s="154">
        <f>Permethrin!P214+Cypermethrin!P214+Cyfluthrin!P214</f>
        <v>0.15048151500974657</v>
      </c>
      <c r="K203" s="25">
        <f>Permethrin!Q214+Cypermethrin!Q214+Cyfluthrin!Q214</f>
        <v>6.4631037419003485</v>
      </c>
      <c r="L203" s="154">
        <f>Permethrin!R214+Cypermethrin!R214+Cyfluthrin!R214</f>
        <v>8.031198210682259</v>
      </c>
      <c r="M203">
        <f>Permethrin!S214+Cypermethrin!S214+Cyfluthrin!S214</f>
        <v>3.414547154794473</v>
      </c>
      <c r="N203" s="8">
        <f>Permethrin!T214+Cypermethrin!T214+Cyfluthrin!T214</f>
        <v>0</v>
      </c>
      <c r="P203"/>
      <c r="Q203"/>
      <c r="R203"/>
      <c r="S203"/>
      <c r="U203"/>
      <c r="V203"/>
      <c r="W203"/>
      <c r="X203"/>
      <c r="AA203"/>
      <c r="AB203"/>
      <c r="AC203"/>
    </row>
    <row r="204" spans="2:29" x14ac:dyDescent="0.35">
      <c r="B204" s="159" t="s">
        <v>73</v>
      </c>
      <c r="C204" s="268">
        <f>Permethrin!I215+Cypermethrin!I215+Cyfluthrin!I215</f>
        <v>0.23376833995130206</v>
      </c>
      <c r="D204" s="154">
        <f>Permethrin!J215+Cypermethrin!J215+Cyfluthrin!J215</f>
        <v>6.2288447830687828E-2</v>
      </c>
      <c r="E204" s="25">
        <f>Permethrin!K215+Cypermethrin!K215+Cyfluthrin!K215</f>
        <v>3.1838861010965531</v>
      </c>
      <c r="F204" s="154">
        <f>Permethrin!L215+Cypermethrin!L215+Cyfluthrin!L215</f>
        <v>2.6504956928571426</v>
      </c>
      <c r="G204">
        <f>Permethrin!M215+Cypermethrin!M215+Cyfluthrin!M215</f>
        <v>1.7088272205239274</v>
      </c>
      <c r="H204">
        <f>Permethrin!N215+Cypermethrin!N215+Cyfluthrin!N215</f>
        <v>0</v>
      </c>
      <c r="I204" s="263">
        <f>Permethrin!O215+Cypermethrin!O215+Cyfluthrin!O215</f>
        <v>0.15584555996753471</v>
      </c>
      <c r="J204" s="154">
        <f>Permethrin!P215+Cypermethrin!P215+Cyfluthrin!P215</f>
        <v>6.2288447830687835E-2</v>
      </c>
      <c r="K204" s="25">
        <f>Permethrin!Q215+Cypermethrin!Q215+Cyfluthrin!Q215</f>
        <v>2.122590734064369</v>
      </c>
      <c r="L204" s="154">
        <f>Permethrin!R215+Cypermethrin!R215+Cyfluthrin!R215</f>
        <v>2.6504956928571426</v>
      </c>
      <c r="M204">
        <f>Permethrin!S215+Cypermethrin!S215+Cyfluthrin!S215</f>
        <v>1.1392181470159519</v>
      </c>
      <c r="N204" s="8">
        <f>Permethrin!T215+Cypermethrin!T215+Cyfluthrin!T215</f>
        <v>0</v>
      </c>
      <c r="P204"/>
      <c r="Q204"/>
      <c r="R204"/>
      <c r="S204"/>
      <c r="U204"/>
      <c r="V204"/>
      <c r="W204"/>
      <c r="X204"/>
      <c r="AA204"/>
      <c r="AB204"/>
      <c r="AC204"/>
    </row>
    <row r="205" spans="2:29" x14ac:dyDescent="0.35">
      <c r="B205" s="159" t="s">
        <v>74</v>
      </c>
      <c r="C205" s="268"/>
      <c r="D205" s="154"/>
      <c r="E205" s="25"/>
      <c r="F205" s="154"/>
      <c r="I205" s="263"/>
      <c r="J205" s="154"/>
      <c r="K205" s="25"/>
      <c r="L205" s="154"/>
      <c r="N205" s="8"/>
      <c r="P205"/>
      <c r="Q205"/>
      <c r="R205"/>
      <c r="S205"/>
      <c r="U205"/>
      <c r="V205"/>
      <c r="W205"/>
      <c r="X205"/>
      <c r="AA205"/>
      <c r="AB205"/>
      <c r="AC205"/>
    </row>
    <row r="206" spans="2:29" x14ac:dyDescent="0.35">
      <c r="B206" s="159" t="s">
        <v>75</v>
      </c>
      <c r="C206" s="268">
        <f>Permethrin!I217+Cypermethrin!I217+Cyfluthrin!I217</f>
        <v>6.9747870725746508E-2</v>
      </c>
      <c r="D206" s="154">
        <f>Permethrin!J217+Cypermethrin!J217+Cyfluthrin!J217</f>
        <v>2.3001266706794053E-2</v>
      </c>
      <c r="E206" s="25">
        <f>Permethrin!K217+Cypermethrin!K217+Cyfluthrin!K217</f>
        <v>1.5364838597667212</v>
      </c>
      <c r="F206" s="154">
        <f>Permethrin!L217+Cypermethrin!L217+Cyfluthrin!L217</f>
        <v>1.8614360435776014</v>
      </c>
      <c r="G206">
        <f>Permethrin!M217+Cypermethrin!M217+Cyfluthrin!M217</f>
        <v>0.80311586524623391</v>
      </c>
      <c r="H206">
        <f>Permethrin!N217+Cypermethrin!N217+Cyfluthrin!N217</f>
        <v>0</v>
      </c>
      <c r="I206" s="263">
        <f>Permethrin!O217+Cypermethrin!O217+Cyfluthrin!O217</f>
        <v>4.6498580483831015E-2</v>
      </c>
      <c r="J206" s="154">
        <f>Permethrin!P217+Cypermethrin!P217+Cyfluthrin!P217</f>
        <v>2.3001266706794053E-2</v>
      </c>
      <c r="K206" s="25">
        <f>Permethrin!Q217+Cypermethrin!Q217+Cyfluthrin!Q217</f>
        <v>1.0243225731778141</v>
      </c>
      <c r="L206" s="154">
        <f>Permethrin!R217+Cypermethrin!R217+Cyfluthrin!R217</f>
        <v>1.8614360435776014</v>
      </c>
      <c r="M206">
        <f>Permethrin!S217+Cypermethrin!S217+Cyfluthrin!S217</f>
        <v>0.5354105768308226</v>
      </c>
      <c r="N206" s="8">
        <f>Permethrin!T217+Cypermethrin!T217+Cyfluthrin!T217</f>
        <v>0</v>
      </c>
      <c r="P206"/>
      <c r="Q206"/>
      <c r="R206"/>
      <c r="S206"/>
      <c r="U206"/>
      <c r="V206"/>
      <c r="W206"/>
      <c r="X206"/>
      <c r="AA206"/>
      <c r="AB206"/>
      <c r="AC206"/>
    </row>
    <row r="207" spans="2:29" x14ac:dyDescent="0.35">
      <c r="B207" s="159" t="s">
        <v>76</v>
      </c>
      <c r="C207" s="268">
        <f>Permethrin!I218+Cypermethrin!I218+Cyfluthrin!I218</f>
        <v>0.36137637113050469</v>
      </c>
      <c r="D207" s="154">
        <f>Permethrin!J218+Cypermethrin!J218+Cyfluthrin!J218</f>
        <v>9.4965403444444443E-2</v>
      </c>
      <c r="E207" s="25">
        <f>Permethrin!K218+Cypermethrin!K218+Cyfluthrin!K218</f>
        <v>3.0757715480935364</v>
      </c>
      <c r="F207" s="154">
        <f>Permethrin!L218+Cypermethrin!L218+Cyfluthrin!L218</f>
        <v>2.0276873742222223</v>
      </c>
      <c r="G207">
        <f>Permethrin!M218+Cypermethrin!M218+Cyfluthrin!M218</f>
        <v>1.7185739596120204</v>
      </c>
      <c r="H207">
        <f>Permethrin!N218+Cypermethrin!N218+Cyfluthrin!N218</f>
        <v>0</v>
      </c>
      <c r="I207" s="263">
        <f>Permethrin!O218+Cypermethrin!O218+Cyfluthrin!O218</f>
        <v>0.24091758075366984</v>
      </c>
      <c r="J207" s="154">
        <f>Permethrin!P218+Cypermethrin!P218+Cyfluthrin!P218</f>
        <v>9.4965403444444443E-2</v>
      </c>
      <c r="K207" s="25">
        <f>Permethrin!Q218+Cypermethrin!Q218+Cyfluthrin!Q218</f>
        <v>2.0505143653956912</v>
      </c>
      <c r="L207" s="154">
        <f>Permethrin!R218+Cypermethrin!R218+Cyfluthrin!R218</f>
        <v>2.0276873742222223</v>
      </c>
      <c r="M207">
        <f>Permethrin!S218+Cypermethrin!S218+Cyfluthrin!S218</f>
        <v>1.1457159730746804</v>
      </c>
      <c r="N207" s="8">
        <f>Permethrin!T218+Cypermethrin!T218+Cyfluthrin!T218</f>
        <v>0</v>
      </c>
      <c r="P207"/>
      <c r="Q207"/>
      <c r="R207"/>
      <c r="S207"/>
      <c r="U207"/>
      <c r="V207"/>
      <c r="W207"/>
      <c r="X207"/>
      <c r="AA207"/>
      <c r="AB207"/>
      <c r="AC207"/>
    </row>
    <row r="208" spans="2:29" x14ac:dyDescent="0.35">
      <c r="B208" s="159" t="s">
        <v>77</v>
      </c>
      <c r="C208" s="268"/>
      <c r="D208" s="154"/>
      <c r="E208" s="25"/>
      <c r="F208" s="154"/>
      <c r="I208" s="263"/>
      <c r="J208" s="154"/>
      <c r="K208" s="25"/>
      <c r="L208" s="154"/>
      <c r="N208" s="8"/>
      <c r="P208"/>
      <c r="Q208"/>
      <c r="R208"/>
      <c r="S208"/>
      <c r="U208"/>
      <c r="V208"/>
      <c r="W208"/>
      <c r="X208"/>
      <c r="AA208"/>
      <c r="AB208"/>
      <c r="AC208"/>
    </row>
    <row r="209" spans="2:29" x14ac:dyDescent="0.35">
      <c r="B209" s="159" t="s">
        <v>78</v>
      </c>
      <c r="C209" s="268">
        <f>Permethrin!I220+Cypermethrin!I220+Cyfluthrin!I220</f>
        <v>0.28925912402019033</v>
      </c>
      <c r="D209" s="154">
        <f>Permethrin!J220+Cypermethrin!J220+Cyfluthrin!J220</f>
        <v>7.4508295444444456E-2</v>
      </c>
      <c r="E209" s="25">
        <f>Permethrin!K220+Cypermethrin!K220+Cyfluthrin!K220</f>
        <v>4.2720732181565131</v>
      </c>
      <c r="F209" s="154">
        <f>Permethrin!L220+Cypermethrin!L220+Cyfluthrin!L220</f>
        <v>2.5200583474444445</v>
      </c>
      <c r="G209">
        <f>Permethrin!M220+Cypermethrin!M220+Cyfluthrin!M220</f>
        <v>2.2806661710883516</v>
      </c>
      <c r="H209">
        <f>Permethrin!N220+Cypermethrin!N220+Cyfluthrin!N220</f>
        <v>0</v>
      </c>
      <c r="I209" s="263">
        <f>Permethrin!O220+Cypermethrin!O220+Cyfluthrin!O220</f>
        <v>0.19283941601346025</v>
      </c>
      <c r="J209" s="154">
        <f>Permethrin!P220+Cypermethrin!P220+Cyfluthrin!P220</f>
        <v>7.4508295444444428E-2</v>
      </c>
      <c r="K209" s="25">
        <f>Permethrin!Q220+Cypermethrin!Q220+Cyfluthrin!Q220</f>
        <v>2.8480488121043419</v>
      </c>
      <c r="L209" s="154">
        <f>Permethrin!R220+Cypermethrin!R220+Cyfluthrin!R220</f>
        <v>2.5200583474444445</v>
      </c>
      <c r="M209">
        <f>Permethrin!S220+Cypermethrin!S220+Cyfluthrin!S220</f>
        <v>1.5204441140589013</v>
      </c>
      <c r="N209" s="8">
        <f>Permethrin!T220+Cypermethrin!T220+Cyfluthrin!T220</f>
        <v>0</v>
      </c>
      <c r="P209"/>
      <c r="Q209"/>
      <c r="R209"/>
      <c r="S209"/>
      <c r="U209"/>
      <c r="V209"/>
      <c r="W209"/>
      <c r="X209"/>
      <c r="AA209"/>
      <c r="AB209"/>
      <c r="AC209"/>
    </row>
    <row r="210" spans="2:29" x14ac:dyDescent="0.35">
      <c r="B210" s="159" t="s">
        <v>79</v>
      </c>
      <c r="C210" s="268">
        <f>Permethrin!I221+Cypermethrin!I221+Cyfluthrin!I221</f>
        <v>0.15246140287632648</v>
      </c>
      <c r="D210" s="154">
        <f>Permethrin!J221+Cypermethrin!J221+Cyfluthrin!J221</f>
        <v>3.8322652929824556E-2</v>
      </c>
      <c r="E210" s="25">
        <f>Permethrin!K221+Cypermethrin!K221+Cyfluthrin!K221</f>
        <v>1.4992025080818219</v>
      </c>
      <c r="F210" s="154">
        <f>Permethrin!L221+Cypermethrin!L221+Cyfluthrin!L221</f>
        <v>1.0977078911710525</v>
      </c>
      <c r="G210">
        <f>Permethrin!M221+Cypermethrin!M221+Cyfluthrin!M221</f>
        <v>0.82583195547907418</v>
      </c>
      <c r="H210">
        <f>Permethrin!N221+Cypermethrin!N221+Cyfluthrin!N221</f>
        <v>0</v>
      </c>
      <c r="I210" s="263">
        <f>Permethrin!O221+Cypermethrin!O221+Cyfluthrin!O221</f>
        <v>0.10164093525088436</v>
      </c>
      <c r="J210" s="154">
        <f>Permethrin!P221+Cypermethrin!P221+Cyfluthrin!P221</f>
        <v>3.832265292982457E-2</v>
      </c>
      <c r="K210" s="25">
        <f>Permethrin!Q221+Cypermethrin!Q221+Cyfluthrin!Q221</f>
        <v>0.99946833872121466</v>
      </c>
      <c r="L210" s="154">
        <f>Permethrin!R221+Cypermethrin!R221+Cyfluthrin!R221</f>
        <v>1.0977078911710527</v>
      </c>
      <c r="M210">
        <f>Permethrin!S221+Cypermethrin!S221+Cyfluthrin!S221</f>
        <v>0.55055463698604945</v>
      </c>
      <c r="N210" s="8">
        <f>Permethrin!T221+Cypermethrin!T221+Cyfluthrin!T221</f>
        <v>0</v>
      </c>
      <c r="P210"/>
      <c r="Q210"/>
      <c r="R210"/>
      <c r="S210"/>
      <c r="U210"/>
      <c r="V210"/>
      <c r="W210"/>
      <c r="X210"/>
      <c r="AA210"/>
      <c r="AB210"/>
      <c r="AC210"/>
    </row>
    <row r="211" spans="2:29" x14ac:dyDescent="0.35">
      <c r="B211" s="159" t="s">
        <v>80</v>
      </c>
      <c r="C211" s="268">
        <f>Permethrin!I222+Cypermethrin!I222+Cyfluthrin!I222</f>
        <v>0.26021530069888449</v>
      </c>
      <c r="D211" s="154">
        <f>Permethrin!J222+Cypermethrin!J222+Cyfluthrin!J222</f>
        <v>6.8138288858237556E-2</v>
      </c>
      <c r="E211" s="25">
        <f>Permethrin!K222+Cypermethrin!K222+Cyfluthrin!K222</f>
        <v>3.0589373213193398</v>
      </c>
      <c r="F211" s="154">
        <f>Permethrin!L222+Cypermethrin!L222+Cyfluthrin!L222</f>
        <v>2.6133833128275858</v>
      </c>
      <c r="G211">
        <f>Permethrin!M222+Cypermethrin!M222+Cyfluthrin!M222</f>
        <v>1.6595763110091122</v>
      </c>
      <c r="H211">
        <f>Permethrin!N222+Cypermethrin!N222+Cyfluthrin!N222</f>
        <v>0</v>
      </c>
      <c r="I211" s="263">
        <f>Permethrin!O222+Cypermethrin!O222+Cyfluthrin!O222</f>
        <v>0.17347686713258967</v>
      </c>
      <c r="J211" s="154">
        <f>Permethrin!P222+Cypermethrin!P222+Cyfluthrin!P222</f>
        <v>6.8138288858237542E-2</v>
      </c>
      <c r="K211" s="25">
        <f>Permethrin!Q222+Cypermethrin!Q222+Cyfluthrin!Q222</f>
        <v>2.0392915475462265</v>
      </c>
      <c r="L211" s="154">
        <f>Permethrin!R222+Cypermethrin!R222+Cyfluthrin!R222</f>
        <v>2.6133833128275858</v>
      </c>
      <c r="M211">
        <f>Permethrin!S222+Cypermethrin!S222+Cyfluthrin!S222</f>
        <v>1.1063842073394081</v>
      </c>
      <c r="N211" s="8">
        <f>Permethrin!T222+Cypermethrin!T222+Cyfluthrin!T222</f>
        <v>0</v>
      </c>
      <c r="P211"/>
      <c r="Q211"/>
      <c r="R211"/>
      <c r="S211"/>
      <c r="U211"/>
      <c r="V211"/>
      <c r="W211"/>
      <c r="X211"/>
      <c r="AA211"/>
      <c r="AB211"/>
      <c r="AC211"/>
    </row>
    <row r="212" spans="2:29" x14ac:dyDescent="0.35">
      <c r="B212" s="159" t="s">
        <v>81</v>
      </c>
      <c r="C212" s="268">
        <f>Permethrin!I223+Cypermethrin!I223+Cyfluthrin!I223</f>
        <v>0.30008081646246382</v>
      </c>
      <c r="D212" s="154">
        <f>Permethrin!J223+Cypermethrin!J223+Cyfluthrin!J223</f>
        <v>7.559499537899543E-2</v>
      </c>
      <c r="E212" s="25">
        <f>Permethrin!K223+Cypermethrin!K223+Cyfluthrin!K223</f>
        <v>3.1849559619948171</v>
      </c>
      <c r="F212" s="154">
        <f>Permethrin!L223+Cypermethrin!L223+Cyfluthrin!L223</f>
        <v>2.8552530254429223</v>
      </c>
      <c r="G212">
        <f>Permethrin!M223+Cypermethrin!M223+Cyfluthrin!M223</f>
        <v>1.7425183892286404</v>
      </c>
      <c r="H212">
        <f>Permethrin!N223+Cypermethrin!N223+Cyfluthrin!N223</f>
        <v>0</v>
      </c>
      <c r="I212" s="263">
        <f>Permethrin!O223+Cypermethrin!O223+Cyfluthrin!O223</f>
        <v>0.20005387764164256</v>
      </c>
      <c r="J212" s="154">
        <f>Permethrin!P223+Cypermethrin!P223+Cyfluthrin!P223</f>
        <v>7.559499537899543E-2</v>
      </c>
      <c r="K212" s="25">
        <f>Permethrin!Q223+Cypermethrin!Q223+Cyfluthrin!Q223</f>
        <v>2.1233039746632114</v>
      </c>
      <c r="L212" s="154">
        <f>Permethrin!R223+Cypermethrin!R223+Cyfluthrin!R223</f>
        <v>2.8552530254429227</v>
      </c>
      <c r="M212">
        <f>Permethrin!S223+Cypermethrin!S223+Cyfluthrin!S223</f>
        <v>1.161678926152427</v>
      </c>
      <c r="N212" s="8">
        <f>Permethrin!T223+Cypermethrin!T223+Cyfluthrin!T223</f>
        <v>0</v>
      </c>
      <c r="P212"/>
      <c r="Q212"/>
      <c r="R212"/>
      <c r="S212"/>
      <c r="U212"/>
      <c r="V212"/>
      <c r="W212"/>
      <c r="X212"/>
      <c r="AA212"/>
      <c r="AB212"/>
      <c r="AC212"/>
    </row>
    <row r="213" spans="2:29" ht="15" thickBot="1" x14ac:dyDescent="0.4">
      <c r="B213" s="176" t="s">
        <v>82</v>
      </c>
      <c r="C213" s="269">
        <f>Permethrin!I224+Cypermethrin!I224+Cyfluthrin!I224</f>
        <v>0.19301859356557677</v>
      </c>
      <c r="D213" s="267">
        <f>Permethrin!J224+Cypermethrin!J224+Cyfluthrin!J224</f>
        <v>4.8828770174912543E-2</v>
      </c>
      <c r="E213" s="266">
        <f>Permethrin!K224+Cypermethrin!K224+Cyfluthrin!K224</f>
        <v>1.8910540729398451</v>
      </c>
      <c r="F213" s="267">
        <f>Permethrin!L224+Cypermethrin!L224+Cyfluthrin!L224</f>
        <v>1.4905008702348823</v>
      </c>
      <c r="G213" s="100">
        <f>Permethrin!M224+Cypermethrin!M224+Cyfluthrin!M224</f>
        <v>1.0420363332527109</v>
      </c>
      <c r="H213" s="100">
        <f>Permethrin!N224+Cypermethrin!N224+Cyfluthrin!N224</f>
        <v>0</v>
      </c>
      <c r="I213" s="264">
        <f>Permethrin!O224+Cypermethrin!O224+Cyfluthrin!O224</f>
        <v>0.12867906237705121</v>
      </c>
      <c r="J213" s="267">
        <f>Permethrin!P224+Cypermethrin!P224+Cyfluthrin!P224</f>
        <v>4.8828770174912536E-2</v>
      </c>
      <c r="K213" s="266">
        <f>Permethrin!Q224+Cypermethrin!Q224+Cyfluthrin!Q224</f>
        <v>1.2607027152932302</v>
      </c>
      <c r="L213" s="267">
        <f>Permethrin!R224+Cypermethrin!R224+Cyfluthrin!R224</f>
        <v>1.4905008702348819</v>
      </c>
      <c r="M213" s="100">
        <f>Permethrin!S224+Cypermethrin!S224+Cyfluthrin!S224</f>
        <v>0.69469088883514074</v>
      </c>
      <c r="N213" s="207">
        <f>Permethrin!T224+Cypermethrin!T224+Cyfluthrin!T224</f>
        <v>0</v>
      </c>
      <c r="P213"/>
      <c r="Q213"/>
      <c r="R213"/>
      <c r="S213"/>
      <c r="U213"/>
      <c r="V213"/>
      <c r="W213"/>
      <c r="X213"/>
      <c r="AA213"/>
      <c r="AB213"/>
      <c r="AC213"/>
    </row>
    <row r="214" spans="2:29" x14ac:dyDescent="0.35">
      <c r="J214" s="222"/>
      <c r="L214" s="154"/>
      <c r="P214"/>
      <c r="Q214"/>
      <c r="R214"/>
      <c r="S214"/>
      <c r="U214"/>
      <c r="V214"/>
      <c r="W214"/>
      <c r="X214"/>
      <c r="AA214"/>
      <c r="AB214"/>
      <c r="AC214"/>
    </row>
    <row r="215" spans="2:29" x14ac:dyDescent="0.35">
      <c r="J215" s="222"/>
      <c r="L215" s="154"/>
      <c r="P215"/>
      <c r="Q215"/>
      <c r="R215"/>
      <c r="S215"/>
      <c r="U215"/>
      <c r="V215"/>
      <c r="W215"/>
      <c r="X215"/>
      <c r="AA215"/>
      <c r="AB215"/>
      <c r="AC215"/>
    </row>
    <row r="216" spans="2:29" x14ac:dyDescent="0.35">
      <c r="L216" s="154"/>
      <c r="P216"/>
      <c r="Q216"/>
      <c r="R216"/>
      <c r="S216"/>
      <c r="U216"/>
      <c r="V216"/>
      <c r="W216"/>
      <c r="X216"/>
      <c r="AA216"/>
      <c r="AB216"/>
      <c r="AC216"/>
    </row>
    <row r="217" spans="2:29" x14ac:dyDescent="0.35">
      <c r="P217"/>
      <c r="Q217"/>
      <c r="R217"/>
      <c r="S217"/>
      <c r="U217"/>
      <c r="V217"/>
      <c r="W217"/>
      <c r="X217"/>
      <c r="AA217"/>
      <c r="AB217"/>
      <c r="AC217"/>
    </row>
    <row r="218" spans="2:29" x14ac:dyDescent="0.35">
      <c r="P218"/>
      <c r="Q218"/>
      <c r="R218"/>
      <c r="S218"/>
      <c r="U218"/>
      <c r="V218"/>
      <c r="W218"/>
      <c r="X218"/>
      <c r="AA218"/>
      <c r="AB218"/>
      <c r="AC218"/>
    </row>
    <row r="219" spans="2:29" x14ac:dyDescent="0.35">
      <c r="P219"/>
      <c r="Q219"/>
      <c r="R219"/>
      <c r="S219"/>
      <c r="U219"/>
      <c r="V219"/>
      <c r="W219"/>
      <c r="X219"/>
      <c r="AA219"/>
      <c r="AB219"/>
      <c r="AC219"/>
    </row>
    <row r="220" spans="2:29" x14ac:dyDescent="0.35">
      <c r="P220"/>
      <c r="Q220"/>
      <c r="R220"/>
      <c r="S220"/>
      <c r="U220"/>
      <c r="V220"/>
      <c r="W220"/>
      <c r="X220"/>
      <c r="AA220"/>
      <c r="AB220"/>
      <c r="AC220"/>
    </row>
    <row r="221" spans="2:29" x14ac:dyDescent="0.35">
      <c r="P221"/>
      <c r="Q221"/>
      <c r="R221"/>
      <c r="S221"/>
      <c r="U221"/>
      <c r="V221"/>
      <c r="W221"/>
      <c r="X221"/>
      <c r="AA221"/>
      <c r="AB221"/>
      <c r="AC221"/>
    </row>
    <row r="222" spans="2:29" x14ac:dyDescent="0.35">
      <c r="P222"/>
      <c r="Q222"/>
      <c r="R222"/>
      <c r="S222"/>
      <c r="U222"/>
      <c r="V222"/>
      <c r="W222"/>
      <c r="X222"/>
      <c r="AA222"/>
      <c r="AB222"/>
      <c r="AC222"/>
    </row>
    <row r="223" spans="2:29" x14ac:dyDescent="0.35">
      <c r="P223"/>
      <c r="Q223"/>
      <c r="R223"/>
      <c r="S223"/>
      <c r="U223"/>
      <c r="V223"/>
      <c r="W223"/>
      <c r="X223"/>
      <c r="AA223"/>
      <c r="AB223"/>
      <c r="AC223"/>
    </row>
    <row r="224" spans="2:29" x14ac:dyDescent="0.35">
      <c r="P224"/>
      <c r="Q224"/>
      <c r="R224"/>
      <c r="S224"/>
      <c r="U224"/>
      <c r="V224"/>
      <c r="W224"/>
      <c r="X224"/>
      <c r="AA224"/>
      <c r="AB224"/>
      <c r="AC224"/>
    </row>
    <row r="225" spans="16:29" x14ac:dyDescent="0.35">
      <c r="P225"/>
      <c r="Q225"/>
      <c r="R225"/>
      <c r="S225"/>
      <c r="U225"/>
      <c r="V225"/>
      <c r="W225"/>
      <c r="X225"/>
      <c r="AA225"/>
      <c r="AB225"/>
      <c r="AC225"/>
    </row>
    <row r="226" spans="16:29" x14ac:dyDescent="0.35">
      <c r="P226"/>
      <c r="Q226"/>
      <c r="R226"/>
      <c r="S226"/>
      <c r="U226"/>
      <c r="V226"/>
      <c r="W226"/>
      <c r="X226"/>
      <c r="AA226"/>
      <c r="AB226"/>
      <c r="AC226"/>
    </row>
    <row r="227" spans="16:29" x14ac:dyDescent="0.35">
      <c r="P227"/>
      <c r="Q227"/>
      <c r="R227"/>
      <c r="S227"/>
      <c r="U227"/>
      <c r="V227"/>
      <c r="W227"/>
      <c r="X227"/>
      <c r="AA227"/>
      <c r="AB227"/>
      <c r="AC227"/>
    </row>
    <row r="228" spans="16:29" x14ac:dyDescent="0.35">
      <c r="P228"/>
      <c r="Q228"/>
      <c r="R228"/>
      <c r="S228"/>
      <c r="U228"/>
      <c r="V228"/>
      <c r="W228"/>
      <c r="X228"/>
      <c r="AA228"/>
      <c r="AB228"/>
      <c r="AC228"/>
    </row>
    <row r="229" spans="16:29" x14ac:dyDescent="0.35">
      <c r="P229"/>
      <c r="Q229"/>
      <c r="R229"/>
      <c r="S229"/>
      <c r="U229"/>
      <c r="V229"/>
      <c r="W229"/>
      <c r="X229"/>
      <c r="AA229"/>
      <c r="AB229"/>
      <c r="AC229"/>
    </row>
    <row r="230" spans="16:29" x14ac:dyDescent="0.35">
      <c r="P230"/>
      <c r="Q230"/>
      <c r="R230"/>
      <c r="S230"/>
      <c r="U230"/>
      <c r="V230"/>
      <c r="W230"/>
      <c r="X230"/>
      <c r="AA230"/>
      <c r="AB230"/>
      <c r="AC230"/>
    </row>
    <row r="231" spans="16:29" x14ac:dyDescent="0.35">
      <c r="P231"/>
      <c r="Q231"/>
      <c r="R231"/>
      <c r="S231"/>
      <c r="U231"/>
      <c r="V231"/>
      <c r="W231"/>
      <c r="X231"/>
      <c r="AA231"/>
      <c r="AB231"/>
      <c r="AC231"/>
    </row>
    <row r="232" spans="16:29" x14ac:dyDescent="0.35">
      <c r="P232"/>
      <c r="Q232"/>
      <c r="R232"/>
      <c r="S232"/>
      <c r="U232"/>
      <c r="V232"/>
      <c r="W232"/>
      <c r="X232"/>
      <c r="AA232"/>
      <c r="AB232"/>
      <c r="AC232"/>
    </row>
    <row r="233" spans="16:29" x14ac:dyDescent="0.35">
      <c r="P233"/>
      <c r="Q233"/>
      <c r="R233"/>
      <c r="S233"/>
      <c r="U233"/>
      <c r="V233"/>
      <c r="W233"/>
      <c r="X233"/>
      <c r="AA233"/>
      <c r="AB233"/>
      <c r="AC233"/>
    </row>
    <row r="234" spans="16:29" x14ac:dyDescent="0.35">
      <c r="P234"/>
      <c r="Q234"/>
      <c r="R234"/>
      <c r="S234"/>
      <c r="U234"/>
      <c r="V234"/>
      <c r="W234"/>
      <c r="X234"/>
      <c r="AA234"/>
      <c r="AB234"/>
      <c r="AC234"/>
    </row>
    <row r="235" spans="16:29" x14ac:dyDescent="0.35">
      <c r="P235"/>
      <c r="Q235"/>
      <c r="R235"/>
      <c r="S235"/>
      <c r="U235"/>
      <c r="V235"/>
      <c r="W235"/>
      <c r="X235"/>
      <c r="AA235"/>
      <c r="AB235"/>
      <c r="AC235"/>
    </row>
    <row r="236" spans="16:29" x14ac:dyDescent="0.35">
      <c r="P236"/>
      <c r="Q236"/>
      <c r="R236"/>
      <c r="S236"/>
      <c r="U236"/>
      <c r="V236"/>
      <c r="W236"/>
      <c r="X236"/>
      <c r="AA236"/>
      <c r="AB236"/>
      <c r="AC236"/>
    </row>
    <row r="237" spans="16:29" x14ac:dyDescent="0.35">
      <c r="P237"/>
      <c r="Q237"/>
      <c r="R237"/>
      <c r="S237"/>
      <c r="U237"/>
      <c r="V237"/>
      <c r="W237"/>
      <c r="X237"/>
      <c r="AA237"/>
      <c r="AB237"/>
      <c r="AC237"/>
    </row>
    <row r="238" spans="16:29" x14ac:dyDescent="0.35">
      <c r="P238"/>
      <c r="Q238"/>
      <c r="R238"/>
      <c r="S238"/>
      <c r="U238"/>
      <c r="V238"/>
      <c r="W238"/>
      <c r="X238"/>
      <c r="AA238"/>
      <c r="AB238"/>
      <c r="AC238"/>
    </row>
    <row r="239" spans="16:29" x14ac:dyDescent="0.35">
      <c r="P239"/>
      <c r="Q239"/>
      <c r="R239"/>
      <c r="S239"/>
      <c r="U239"/>
      <c r="V239"/>
      <c r="W239"/>
      <c r="X239"/>
      <c r="AA239"/>
      <c r="AB239"/>
      <c r="AC239"/>
    </row>
    <row r="240" spans="16:29" x14ac:dyDescent="0.35">
      <c r="P240"/>
      <c r="Q240"/>
      <c r="R240"/>
      <c r="S240"/>
      <c r="U240"/>
      <c r="V240"/>
      <c r="W240"/>
      <c r="X240"/>
      <c r="AA240"/>
      <c r="AB240"/>
      <c r="AC240"/>
    </row>
    <row r="241" spans="16:29" x14ac:dyDescent="0.35">
      <c r="P241"/>
      <c r="Q241"/>
      <c r="R241"/>
      <c r="S241"/>
      <c r="U241"/>
      <c r="V241"/>
      <c r="W241"/>
      <c r="X241"/>
      <c r="AA241"/>
      <c r="AB241"/>
      <c r="AC241"/>
    </row>
    <row r="242" spans="16:29" x14ac:dyDescent="0.35">
      <c r="P242"/>
      <c r="Q242"/>
      <c r="R242"/>
      <c r="S242"/>
      <c r="U242"/>
      <c r="V242"/>
      <c r="W242"/>
      <c r="X242"/>
      <c r="AA242"/>
      <c r="AB242"/>
      <c r="AC242"/>
    </row>
    <row r="243" spans="16:29" x14ac:dyDescent="0.35">
      <c r="P243"/>
      <c r="Q243"/>
      <c r="R243"/>
      <c r="S243"/>
      <c r="U243"/>
      <c r="V243"/>
      <c r="W243"/>
      <c r="X243"/>
      <c r="AA243"/>
      <c r="AB243"/>
      <c r="AC243"/>
    </row>
    <row r="244" spans="16:29" x14ac:dyDescent="0.35">
      <c r="P244"/>
      <c r="Q244"/>
      <c r="R244"/>
      <c r="S244"/>
      <c r="U244"/>
      <c r="V244"/>
      <c r="W244"/>
      <c r="X244"/>
      <c r="AA244"/>
      <c r="AB244"/>
      <c r="AC244"/>
    </row>
    <row r="245" spans="16:29" x14ac:dyDescent="0.35">
      <c r="P245"/>
      <c r="Q245"/>
      <c r="R245"/>
      <c r="S245"/>
      <c r="U245"/>
      <c r="V245"/>
      <c r="W245"/>
      <c r="X245"/>
      <c r="AA245"/>
      <c r="AB245"/>
      <c r="AC245"/>
    </row>
    <row r="246" spans="16:29" x14ac:dyDescent="0.35">
      <c r="P246"/>
      <c r="Q246"/>
      <c r="R246"/>
      <c r="S246"/>
      <c r="U246"/>
      <c r="V246"/>
      <c r="W246"/>
      <c r="X246"/>
      <c r="AA246"/>
      <c r="AB246"/>
      <c r="AC246"/>
    </row>
    <row r="247" spans="16:29" x14ac:dyDescent="0.35">
      <c r="P247"/>
      <c r="Q247"/>
      <c r="R247"/>
      <c r="S247"/>
      <c r="U247"/>
      <c r="V247"/>
      <c r="W247"/>
      <c r="X247"/>
      <c r="AA247"/>
      <c r="AB247"/>
      <c r="AC247"/>
    </row>
    <row r="248" spans="16:29" x14ac:dyDescent="0.35">
      <c r="P248"/>
      <c r="Q248"/>
      <c r="R248"/>
      <c r="S248"/>
      <c r="U248"/>
      <c r="V248"/>
      <c r="W248"/>
      <c r="X248"/>
      <c r="AA248"/>
      <c r="AB248"/>
      <c r="AC248"/>
    </row>
    <row r="249" spans="16:29" x14ac:dyDescent="0.35">
      <c r="P249"/>
      <c r="Q249"/>
      <c r="R249"/>
      <c r="S249"/>
      <c r="U249"/>
      <c r="V249"/>
      <c r="W249"/>
      <c r="X249"/>
      <c r="AA249"/>
      <c r="AB249"/>
      <c r="AC249"/>
    </row>
    <row r="250" spans="16:29" x14ac:dyDescent="0.35">
      <c r="P250"/>
      <c r="Q250"/>
      <c r="R250"/>
      <c r="S250"/>
      <c r="U250"/>
      <c r="V250"/>
      <c r="W250"/>
      <c r="X250"/>
      <c r="AA250"/>
      <c r="AB250"/>
      <c r="AC250"/>
    </row>
    <row r="251" spans="16:29" x14ac:dyDescent="0.35">
      <c r="P251"/>
      <c r="Q251"/>
      <c r="R251"/>
      <c r="S251"/>
      <c r="U251"/>
      <c r="V251"/>
      <c r="W251"/>
      <c r="X251"/>
      <c r="AA251"/>
      <c r="AB251"/>
      <c r="AC251"/>
    </row>
    <row r="252" spans="16:29" x14ac:dyDescent="0.35">
      <c r="P252"/>
      <c r="Q252"/>
      <c r="R252"/>
      <c r="S252"/>
      <c r="U252"/>
      <c r="V252"/>
      <c r="W252"/>
      <c r="X252"/>
      <c r="AA252"/>
      <c r="AB252"/>
      <c r="AC252"/>
    </row>
  </sheetData>
  <pageMargins left="0.7" right="0.7" top="0.75" bottom="0.75" header="0.3" footer="0.3"/>
  <pageSetup paperSize="9" orientation="portrait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CJ253"/>
  <sheetViews>
    <sheetView topLeftCell="L153" zoomScale="90" zoomScaleNormal="90" workbookViewId="0">
      <selection activeCell="AA17" sqref="AA17"/>
    </sheetView>
  </sheetViews>
  <sheetFormatPr baseColWidth="10" defaultColWidth="11.453125" defaultRowHeight="14.5" x14ac:dyDescent="0.35"/>
  <cols>
    <col min="1" max="1" width="5" style="206" customWidth="1"/>
    <col min="2" max="2" width="18.453125" customWidth="1"/>
    <col min="4" max="4" width="9.7265625" customWidth="1"/>
    <col min="6" max="6" width="9.54296875" customWidth="1"/>
    <col min="8" max="8" width="9" customWidth="1"/>
    <col min="10" max="10" width="9.54296875" customWidth="1"/>
    <col min="12" max="12" width="9.1796875" customWidth="1"/>
    <col min="14" max="15" width="8.26953125" style="22" customWidth="1"/>
    <col min="16" max="16" width="11.1796875" style="22" customWidth="1"/>
    <col min="17" max="17" width="12.54296875" style="22" customWidth="1"/>
    <col min="18" max="19" width="12.453125" style="22" customWidth="1"/>
    <col min="20" max="20" width="13.81640625" style="22" customWidth="1"/>
    <col min="21" max="21" width="11.54296875" style="22" customWidth="1"/>
    <col min="22" max="22" width="11.81640625" style="22" customWidth="1"/>
    <col min="23" max="23" width="12.7265625" style="22" customWidth="1"/>
    <col min="24" max="27" width="11.26953125" style="22" customWidth="1"/>
    <col min="28" max="28" width="8.26953125" style="22" customWidth="1"/>
    <col min="29" max="29" width="15" customWidth="1"/>
    <col min="30" max="30" width="11.453125" style="206"/>
    <col min="31" max="33" width="11.453125" style="241"/>
    <col min="35" max="35" width="11.453125" style="206"/>
    <col min="36" max="36" width="13" style="206" customWidth="1"/>
    <col min="37" max="37" width="11.453125" style="206"/>
    <col min="38" max="38" width="11.453125" style="241"/>
    <col min="41" max="41" width="11.453125" style="206"/>
    <col min="42" max="42" width="11.453125" style="241"/>
    <col min="43" max="43" width="11.453125" style="206"/>
  </cols>
  <sheetData>
    <row r="1" spans="1:88" ht="19" thickBot="1" x14ac:dyDescent="0.5">
      <c r="A1"/>
      <c r="D1" s="424" t="s">
        <v>155</v>
      </c>
      <c r="E1" s="10"/>
      <c r="F1" s="10"/>
      <c r="G1" s="10"/>
      <c r="H1" s="10"/>
      <c r="I1" s="10"/>
      <c r="J1" s="10"/>
      <c r="K1" s="10"/>
      <c r="L1" s="10"/>
      <c r="S1" s="361"/>
    </row>
    <row r="2" spans="1:88" s="181" customFormat="1" ht="16" thickBot="1" x14ac:dyDescent="0.4">
      <c r="B2" s="295" t="s">
        <v>127</v>
      </c>
      <c r="C2"/>
      <c r="D2" s="198" t="s">
        <v>137</v>
      </c>
      <c r="E2"/>
      <c r="F2"/>
      <c r="G2"/>
      <c r="H2"/>
      <c r="I2"/>
      <c r="J2"/>
      <c r="K2"/>
      <c r="L2"/>
      <c r="M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434"/>
      <c r="Z2" s="434"/>
      <c r="AA2" s="434"/>
      <c r="AB2" s="22"/>
      <c r="AD2" s="232"/>
      <c r="AE2" s="236"/>
      <c r="AF2" s="236"/>
      <c r="AG2" s="236"/>
      <c r="AI2" s="232"/>
      <c r="AJ2" s="232"/>
      <c r="AK2" s="232"/>
      <c r="AL2" s="236"/>
      <c r="AO2" s="232"/>
      <c r="AP2" s="236"/>
      <c r="AQ2" s="23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  <c r="CG2"/>
      <c r="CH2"/>
      <c r="CI2"/>
      <c r="CJ2"/>
    </row>
    <row r="3" spans="1:88" s="181" customFormat="1" ht="16" thickBot="1" x14ac:dyDescent="0.4">
      <c r="A3" s="232"/>
      <c r="B3" s="182"/>
      <c r="C3" s="330" t="s">
        <v>33</v>
      </c>
      <c r="D3" s="331"/>
      <c r="E3" s="332"/>
      <c r="F3" s="331"/>
      <c r="G3" s="331"/>
      <c r="H3" s="333"/>
      <c r="I3" s="331" t="s">
        <v>35</v>
      </c>
      <c r="J3" s="331"/>
      <c r="K3" s="332"/>
      <c r="L3" s="331"/>
      <c r="M3" s="331"/>
      <c r="N3" s="430"/>
      <c r="O3" s="22"/>
      <c r="P3" s="372" t="s">
        <v>147</v>
      </c>
      <c r="Q3" s="388"/>
      <c r="R3" s="381"/>
      <c r="S3" s="381"/>
      <c r="T3" s="381"/>
      <c r="U3" s="381"/>
      <c r="V3" s="390"/>
      <c r="W3" s="390" t="s">
        <v>127</v>
      </c>
      <c r="X3" s="392"/>
      <c r="Y3" s="435"/>
      <c r="Z3" s="435"/>
      <c r="AA3" s="435"/>
      <c r="AB3" s="22"/>
      <c r="AC3" s="11"/>
      <c r="AD3" s="242"/>
      <c r="AE3" s="237"/>
      <c r="AF3" s="237"/>
      <c r="AG3" s="237"/>
      <c r="AH3" s="200"/>
      <c r="AI3" s="242"/>
      <c r="AJ3" s="251" t="s">
        <v>153</v>
      </c>
      <c r="AK3" s="242"/>
      <c r="AL3" s="237"/>
      <c r="AM3" s="216"/>
      <c r="AN3" s="200"/>
      <c r="AO3" s="242"/>
      <c r="AP3" s="237"/>
      <c r="AQ3" s="242"/>
      <c r="AR3" s="201"/>
      <c r="AS3" s="183"/>
      <c r="AT3" s="184"/>
      <c r="AU3" s="184"/>
      <c r="AV3" s="184"/>
      <c r="AW3" s="204"/>
      <c r="AX3" s="184"/>
      <c r="AY3" s="195" t="s">
        <v>154</v>
      </c>
      <c r="AZ3" s="184"/>
      <c r="BA3" s="195"/>
      <c r="BB3" s="184"/>
      <c r="BC3" s="205"/>
      <c r="BD3" s="184"/>
      <c r="BE3" s="184"/>
      <c r="BF3" s="184"/>
      <c r="BG3" s="186"/>
      <c r="BH3"/>
      <c r="BI3"/>
      <c r="BJ3"/>
      <c r="BK3"/>
      <c r="BL3"/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  <c r="CG3"/>
      <c r="CH3"/>
      <c r="CI3"/>
      <c r="CJ3"/>
    </row>
    <row r="4" spans="1:88" s="181" customFormat="1" ht="15" thickBot="1" x14ac:dyDescent="0.4">
      <c r="A4" s="232"/>
      <c r="B4" s="180" t="s">
        <v>129</v>
      </c>
      <c r="C4" s="335" t="s">
        <v>37</v>
      </c>
      <c r="D4" s="336"/>
      <c r="E4" s="336"/>
      <c r="F4" s="336"/>
      <c r="G4" s="336"/>
      <c r="H4" s="337"/>
      <c r="I4" s="338" t="s">
        <v>37</v>
      </c>
      <c r="J4" s="339"/>
      <c r="K4" s="339"/>
      <c r="L4" s="339"/>
      <c r="M4" s="339"/>
      <c r="N4" s="431"/>
      <c r="O4" s="22"/>
      <c r="P4" s="387"/>
      <c r="Q4" s="373"/>
      <c r="R4" s="213"/>
      <c r="S4" s="373" t="s">
        <v>135</v>
      </c>
      <c r="T4" s="373"/>
      <c r="U4" s="373"/>
      <c r="V4" s="384"/>
      <c r="W4" s="384"/>
      <c r="X4" s="386"/>
      <c r="Y4" s="435"/>
      <c r="Z4" s="435"/>
      <c r="AA4" s="435"/>
      <c r="AB4" s="22"/>
      <c r="AC4" s="211" t="s">
        <v>129</v>
      </c>
      <c r="AD4" s="298"/>
      <c r="AE4" s="299"/>
      <c r="AF4" s="300" t="s">
        <v>39</v>
      </c>
      <c r="AG4" s="299"/>
      <c r="AH4" s="301"/>
      <c r="AI4" s="302"/>
      <c r="AJ4" s="298"/>
      <c r="AK4" s="303" t="s">
        <v>40</v>
      </c>
      <c r="AL4" s="299"/>
      <c r="AM4" s="304"/>
      <c r="AN4" s="301"/>
      <c r="AO4" s="298"/>
      <c r="AP4" s="300" t="s">
        <v>41</v>
      </c>
      <c r="AQ4" s="298"/>
      <c r="AR4" s="301"/>
      <c r="AS4" s="318"/>
      <c r="AT4" s="315"/>
      <c r="AU4" s="315" t="s">
        <v>39</v>
      </c>
      <c r="AV4" s="315"/>
      <c r="AW4" s="297"/>
      <c r="AX4" s="315"/>
      <c r="AY4" s="315"/>
      <c r="AZ4" s="315" t="s">
        <v>40</v>
      </c>
      <c r="BA4" s="315"/>
      <c r="BB4" s="315"/>
      <c r="BC4" s="316"/>
      <c r="BD4" s="315"/>
      <c r="BE4" s="315" t="s">
        <v>41</v>
      </c>
      <c r="BF4" s="315"/>
      <c r="BG4" s="317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  <c r="CG4"/>
      <c r="CH4"/>
      <c r="CI4"/>
      <c r="CJ4"/>
    </row>
    <row r="5" spans="1:88" s="181" customFormat="1" ht="15" thickBot="1" x14ac:dyDescent="0.4">
      <c r="A5" s="232"/>
      <c r="B5" s="185" t="s">
        <v>38</v>
      </c>
      <c r="C5" s="341" t="s">
        <v>39</v>
      </c>
      <c r="D5" s="342"/>
      <c r="E5" s="343" t="s">
        <v>40</v>
      </c>
      <c r="F5" s="344"/>
      <c r="G5" s="345" t="s">
        <v>41</v>
      </c>
      <c r="H5" s="346"/>
      <c r="I5" s="347" t="s">
        <v>39</v>
      </c>
      <c r="J5" s="347"/>
      <c r="K5" s="348" t="s">
        <v>40</v>
      </c>
      <c r="L5" s="349"/>
      <c r="M5" s="347" t="s">
        <v>41</v>
      </c>
      <c r="N5" s="432"/>
      <c r="O5" s="22"/>
      <c r="P5" s="385"/>
      <c r="Q5" s="382" t="s">
        <v>39</v>
      </c>
      <c r="R5" s="374"/>
      <c r="S5" s="382"/>
      <c r="T5" s="382" t="s">
        <v>40</v>
      </c>
      <c r="U5" s="384"/>
      <c r="V5" s="383"/>
      <c r="W5" s="382" t="s">
        <v>41</v>
      </c>
      <c r="X5" s="386"/>
      <c r="Y5" s="435"/>
      <c r="Z5" s="435"/>
      <c r="AA5" s="435"/>
      <c r="AB5" s="22"/>
      <c r="AC5" s="212" t="s">
        <v>38</v>
      </c>
      <c r="AD5" s="296">
        <v>2020</v>
      </c>
      <c r="AE5" s="273">
        <v>2019</v>
      </c>
      <c r="AF5" s="282">
        <v>2018</v>
      </c>
      <c r="AG5" s="283">
        <v>2017</v>
      </c>
      <c r="AH5" s="309">
        <v>2016</v>
      </c>
      <c r="AI5" s="310">
        <v>2020</v>
      </c>
      <c r="AJ5" s="274">
        <v>2019</v>
      </c>
      <c r="AK5" s="281">
        <v>2018</v>
      </c>
      <c r="AL5" s="283">
        <v>2017</v>
      </c>
      <c r="AM5" s="311">
        <v>2016</v>
      </c>
      <c r="AN5" s="305">
        <v>2020</v>
      </c>
      <c r="AO5" s="274">
        <v>2019</v>
      </c>
      <c r="AP5" s="282">
        <v>2018</v>
      </c>
      <c r="AQ5" s="306">
        <v>2017</v>
      </c>
      <c r="AR5" s="309">
        <v>2016</v>
      </c>
      <c r="AS5" s="307">
        <v>2020</v>
      </c>
      <c r="AT5" s="275">
        <v>2019</v>
      </c>
      <c r="AU5" s="277">
        <v>2018</v>
      </c>
      <c r="AV5" s="278">
        <v>2017</v>
      </c>
      <c r="AW5" s="312">
        <v>2016</v>
      </c>
      <c r="AX5" s="308">
        <v>2020</v>
      </c>
      <c r="AY5" s="276">
        <v>2019</v>
      </c>
      <c r="AZ5" s="277">
        <v>2018</v>
      </c>
      <c r="BA5" s="278">
        <v>2017</v>
      </c>
      <c r="BB5" s="313">
        <v>2016</v>
      </c>
      <c r="BC5" s="271">
        <v>2020</v>
      </c>
      <c r="BD5" s="276">
        <v>2019</v>
      </c>
      <c r="BE5" s="277">
        <v>2018</v>
      </c>
      <c r="BF5" s="278">
        <v>2017</v>
      </c>
      <c r="BG5" s="314">
        <v>2016</v>
      </c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  <c r="CG5"/>
      <c r="CH5"/>
      <c r="CI5"/>
      <c r="CJ5"/>
    </row>
    <row r="6" spans="1:88" s="181" customFormat="1" ht="15" thickBot="1" x14ac:dyDescent="0.4">
      <c r="A6" s="232"/>
      <c r="B6" s="187"/>
      <c r="C6" s="351" t="s">
        <v>44</v>
      </c>
      <c r="D6" s="343" t="s">
        <v>45</v>
      </c>
      <c r="E6" s="343" t="s">
        <v>44</v>
      </c>
      <c r="F6" s="343" t="s">
        <v>45</v>
      </c>
      <c r="G6" s="343" t="s">
        <v>46</v>
      </c>
      <c r="H6" s="352" t="s">
        <v>45</v>
      </c>
      <c r="I6" s="342" t="s">
        <v>44</v>
      </c>
      <c r="J6" s="344" t="s">
        <v>45</v>
      </c>
      <c r="K6" s="344" t="s">
        <v>44</v>
      </c>
      <c r="L6" s="344" t="s">
        <v>45</v>
      </c>
      <c r="M6" s="344" t="s">
        <v>46</v>
      </c>
      <c r="N6" s="352" t="s">
        <v>45</v>
      </c>
      <c r="O6" s="22"/>
      <c r="P6" s="376" t="s">
        <v>144</v>
      </c>
      <c r="Q6" s="377" t="s">
        <v>145</v>
      </c>
      <c r="R6" s="380" t="s">
        <v>146</v>
      </c>
      <c r="S6" s="379" t="s">
        <v>144</v>
      </c>
      <c r="T6" s="377" t="s">
        <v>145</v>
      </c>
      <c r="U6" s="380" t="s">
        <v>146</v>
      </c>
      <c r="V6" s="379" t="s">
        <v>144</v>
      </c>
      <c r="W6" s="377" t="s">
        <v>145</v>
      </c>
      <c r="X6" s="378" t="s">
        <v>146</v>
      </c>
      <c r="Y6" s="436"/>
      <c r="Z6" s="436"/>
      <c r="AA6" s="436"/>
      <c r="AB6" s="434"/>
      <c r="AC6" s="212"/>
      <c r="AD6" s="260"/>
      <c r="AE6" s="254"/>
      <c r="AF6" s="254"/>
      <c r="AG6" s="254"/>
      <c r="AH6" s="259"/>
      <c r="AI6" s="253"/>
      <c r="AJ6" s="260"/>
      <c r="AK6" s="260"/>
      <c r="AL6" s="254"/>
      <c r="AM6" s="255"/>
      <c r="AN6" s="213"/>
      <c r="AO6" s="233"/>
      <c r="AP6" s="238"/>
      <c r="AQ6" s="233"/>
      <c r="AR6" s="256"/>
      <c r="AS6" s="199"/>
      <c r="AT6" s="202"/>
      <c r="AU6" s="202"/>
      <c r="AV6" s="202"/>
      <c r="AW6" s="214"/>
      <c r="AX6" s="202"/>
      <c r="AY6" s="202"/>
      <c r="AZ6" s="202"/>
      <c r="BA6" s="202"/>
      <c r="BB6" s="202"/>
      <c r="BC6" s="215"/>
      <c r="BD6" s="202"/>
      <c r="BE6" s="202"/>
      <c r="BF6" s="214"/>
      <c r="BG6" s="20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  <c r="CG6"/>
      <c r="CH6"/>
      <c r="CI6"/>
      <c r="CJ6"/>
    </row>
    <row r="7" spans="1:88" s="181" customFormat="1" x14ac:dyDescent="0.35">
      <c r="A7" s="232"/>
      <c r="B7" s="188" t="s">
        <v>47</v>
      </c>
      <c r="C7" s="323">
        <f>Permethrin!I17+Cypermethrin!I17+Cyfluthrin!I17</f>
        <v>0.50376938027274021</v>
      </c>
      <c r="D7" s="324">
        <f>Permethrin!J17+Cypermethrin!J17+Cyfluthrin!J17</f>
        <v>1.0724791683533763</v>
      </c>
      <c r="E7" s="433">
        <f>Permethrin!K17+Cypermethrin!K17+Cyfluthrin!K17</f>
        <v>4.7189078011135397</v>
      </c>
      <c r="F7" s="324">
        <f>Permethrin!L17+Cypermethrin!L17+Cyfluthrin!L17</f>
        <v>8.3033023899297458</v>
      </c>
      <c r="G7" s="433">
        <f>Permethrin!M17+Cypermethrin!M17+Cyfluthrin!M17</f>
        <v>8.9164126021237635</v>
      </c>
      <c r="H7" s="325">
        <f>Permethrin!N17+Cypermethrin!N17+Cyfluthrin!N17</f>
        <v>15.496831493599291</v>
      </c>
      <c r="I7" s="433">
        <f>Permethrin!O17+Cypermethrin!O17+Cyfluthrin!O17</f>
        <v>0.33584625351516023</v>
      </c>
      <c r="J7" s="324">
        <f>Permethrin!P17+Cypermethrin!P17+Cyfluthrin!P17</f>
        <v>1.0724791683533763</v>
      </c>
      <c r="K7" s="433">
        <f>Permethrin!Q17+Cypermethrin!Q17+Cyfluthrin!Q17</f>
        <v>3.145938534075694</v>
      </c>
      <c r="L7" s="324">
        <f>Permethrin!R17+Cypermethrin!R17+Cyfluthrin!R17</f>
        <v>8.3033023899297458</v>
      </c>
      <c r="M7" s="433">
        <f>Permethrin!S17+Cypermethrin!S17+Cyfluthrin!S17</f>
        <v>5.9442750680825096</v>
      </c>
      <c r="N7" s="325">
        <f>Permethrin!T17+Cypermethrin!T17+Cyfluthrin!T17</f>
        <v>15.49683149359929</v>
      </c>
      <c r="O7" s="22"/>
      <c r="P7" s="401">
        <f>Cyfluthrin!I17*100/C7</f>
        <v>2.7590847344758438</v>
      </c>
      <c r="Q7" s="227">
        <f>Cypermethrin!I17*100/C7</f>
        <v>91.731827553495705</v>
      </c>
      <c r="R7" s="227">
        <f>Permethrin!I17*100/C7</f>
        <v>5.5090877120284532</v>
      </c>
      <c r="S7" s="401">
        <f>Cyfluthrin!K17*100/E7</f>
        <v>27.710655980578519</v>
      </c>
      <c r="T7" s="227">
        <f>Cypermethrin!K17*100/E7</f>
        <v>57.959677799939769</v>
      </c>
      <c r="U7" s="226">
        <f>Permethrin!K17*100/E7</f>
        <v>14.329666219481712</v>
      </c>
      <c r="V7" s="227">
        <f>Cyfluthrin!M17*100/G7</f>
        <v>29.17519977627359</v>
      </c>
      <c r="W7" s="227">
        <f>Cypermethrin!M17*100/G7</f>
        <v>55.986602071986859</v>
      </c>
      <c r="X7" s="226">
        <f>Permethrin!M17*100/G7</f>
        <v>14.838198151739544</v>
      </c>
      <c r="Y7" s="437"/>
      <c r="Z7" s="437"/>
      <c r="AA7" s="437"/>
      <c r="AB7" s="438"/>
      <c r="AC7" s="261" t="s">
        <v>47</v>
      </c>
      <c r="AD7" s="217">
        <v>0.50376938027274021</v>
      </c>
      <c r="AE7" s="252">
        <v>0.51383491505026924</v>
      </c>
      <c r="AF7" s="189">
        <v>0.46386036921050017</v>
      </c>
      <c r="AG7" s="189">
        <v>19.859260428355871</v>
      </c>
      <c r="AH7" s="257">
        <v>0.57863332820909807</v>
      </c>
      <c r="AI7" s="178">
        <v>4.7189078011135397</v>
      </c>
      <c r="AJ7" s="354">
        <v>17.079780918241052</v>
      </c>
      <c r="AK7" s="355">
        <f>(AF7+AP7)/2</f>
        <v>4.9305802910667538</v>
      </c>
      <c r="AL7" s="355">
        <f>(AG7+AQ7)/2</f>
        <v>23.447712557303753</v>
      </c>
      <c r="AM7" s="356">
        <f>(AH7+AR7)/2</f>
        <v>5.8180552515183166</v>
      </c>
      <c r="AN7" s="177">
        <v>8.9164126021237635</v>
      </c>
      <c r="AO7" s="257">
        <v>33.645726921431852</v>
      </c>
      <c r="AP7" s="257">
        <v>9.3973002129230068</v>
      </c>
      <c r="AQ7" s="243">
        <v>27.036164686251638</v>
      </c>
      <c r="AR7" s="258">
        <v>11.057477174827536</v>
      </c>
      <c r="AS7" s="177">
        <v>0.33584625351516023</v>
      </c>
      <c r="AT7" s="177">
        <v>0.34175974328437769</v>
      </c>
      <c r="AU7" s="177">
        <v>0.30924024614033346</v>
      </c>
      <c r="AV7" s="177">
        <v>13.239506952237248</v>
      </c>
      <c r="AW7" s="217">
        <v>0.38575555213939872</v>
      </c>
      <c r="AX7" s="177">
        <v>3.145938534075694</v>
      </c>
      <c r="AY7" s="177">
        <v>11.386520612160703</v>
      </c>
      <c r="AZ7" s="177">
        <f>(AU7+BE7)/2</f>
        <v>3.2870535273778358</v>
      </c>
      <c r="BA7" s="177">
        <f t="shared" ref="BA7:BB22" si="0">(AV7+BF7)/2</f>
        <v>15.631808371535836</v>
      </c>
      <c r="BB7" s="177">
        <f t="shared" si="0"/>
        <v>3.878703501012212</v>
      </c>
      <c r="BC7" s="218">
        <v>5.9442750680825096</v>
      </c>
      <c r="BD7">
        <v>22.430484614287899</v>
      </c>
      <c r="BE7">
        <v>6.2648668086153378</v>
      </c>
      <c r="BF7" s="25">
        <v>18.024109790834423</v>
      </c>
      <c r="BG7" s="206">
        <v>7.3716514498850252</v>
      </c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  <c r="CG7"/>
      <c r="CH7"/>
      <c r="CI7"/>
      <c r="CJ7"/>
    </row>
    <row r="8" spans="1:88" s="10" customFormat="1" x14ac:dyDescent="0.35">
      <c r="A8" s="206"/>
      <c r="B8" s="159" t="s">
        <v>48</v>
      </c>
      <c r="C8" s="323">
        <f>Permethrin!I18+Cypermethrin!I18+Cyfluthrin!I18</f>
        <v>0.34673793352027432</v>
      </c>
      <c r="D8" s="324">
        <f>Permethrin!J18+Cypermethrin!J18+Cyfluthrin!J18</f>
        <v>0.75695327751918517</v>
      </c>
      <c r="E8" s="433">
        <f>Permethrin!K18+Cypermethrin!K18+Cyfluthrin!K18</f>
        <v>1.8737723864897324</v>
      </c>
      <c r="F8" s="324">
        <f>Permethrin!L18+Cypermethrin!L18+Cyfluthrin!L18</f>
        <v>3.4112326614833486</v>
      </c>
      <c r="G8" s="433">
        <f>Permethrin!M18+Cypermethrin!M18+Cyfluthrin!M18</f>
        <v>3.3870463932486317</v>
      </c>
      <c r="H8" s="325">
        <f>Permethrin!N18+Cypermethrin!N18+Cyfluthrin!N18</f>
        <v>6.0353775825192377</v>
      </c>
      <c r="I8" s="433">
        <f>Permethrin!O18+Cypermethrin!O18+Cyfluthrin!O18</f>
        <v>0.23115862234684958</v>
      </c>
      <c r="J8" s="324">
        <f>Permethrin!P18+Cypermethrin!P18+Cyfluthrin!P18</f>
        <v>0.75695327751918506</v>
      </c>
      <c r="K8" s="433">
        <f>Permethrin!Q18+Cypermethrin!Q18+Cyfluthrin!Q18</f>
        <v>1.2491815909931554</v>
      </c>
      <c r="L8" s="324">
        <f>Permethrin!R18+Cypermethrin!R18+Cyfluthrin!R18</f>
        <v>3.4112326614833481</v>
      </c>
      <c r="M8" s="433">
        <f>Permethrin!S18+Cypermethrin!S18+Cyfluthrin!S18</f>
        <v>2.2580309288324214</v>
      </c>
      <c r="N8" s="325">
        <f>Permethrin!T18+Cypermethrin!T18+Cyfluthrin!T18</f>
        <v>6.0353775825192377</v>
      </c>
      <c r="O8" s="22"/>
      <c r="P8" s="402">
        <f>Cyfluthrin!I18*100/C8</f>
        <v>1.2613865015097052</v>
      </c>
      <c r="Q8" s="35">
        <f>Cypermethrin!I18*100/C8</f>
        <v>96.47340886604799</v>
      </c>
      <c r="R8" s="35">
        <f>Permethrin!I18*100/C8</f>
        <v>2.2652046324423232</v>
      </c>
      <c r="S8" s="402">
        <f>Cyfluthrin!K18*100/E8</f>
        <v>19.168863970137039</v>
      </c>
      <c r="T8" s="35">
        <f>Cypermethrin!K18*100/E8</f>
        <v>63.963759867289362</v>
      </c>
      <c r="U8" s="17">
        <f>Permethrin!K18*100/E8</f>
        <v>16.867376162573606</v>
      </c>
      <c r="V8" s="35">
        <f>Cyfluthrin!M18*100/G8</f>
        <v>21.079960867573654</v>
      </c>
      <c r="W8" s="35">
        <f>Cypermethrin!M18*100/G8</f>
        <v>60.500747491813158</v>
      </c>
      <c r="X8" s="17">
        <f>Permethrin!M18*100/G8</f>
        <v>18.419291640613189</v>
      </c>
      <c r="Y8" s="437"/>
      <c r="Z8" s="437"/>
      <c r="AA8" s="437"/>
      <c r="AB8" s="434"/>
      <c r="AC8" s="228" t="s">
        <v>48</v>
      </c>
      <c r="AD8" s="217">
        <v>0.34673793352027432</v>
      </c>
      <c r="AE8" s="239">
        <v>0.21682551729123639</v>
      </c>
      <c r="AF8" s="239">
        <v>0.20852639056302943</v>
      </c>
      <c r="AG8" s="239">
        <v>8.3239404258785612</v>
      </c>
      <c r="AH8" s="177">
        <v>0</v>
      </c>
      <c r="AI8" s="234">
        <v>1.8737723864897324</v>
      </c>
      <c r="AJ8" s="217">
        <v>6.232920660658853</v>
      </c>
      <c r="AK8" s="217">
        <f t="shared" ref="AK8:AL42" si="1">(AF8+AP8)/2</f>
        <v>1.8970270980082005</v>
      </c>
      <c r="AL8" s="239">
        <f>(AG8+AQ8)/2</f>
        <v>9.5173495615853518</v>
      </c>
      <c r="AM8" s="179">
        <f t="shared" ref="AM8:AM42" si="2">(AH8+AR8)/2</f>
        <v>0</v>
      </c>
      <c r="AN8" s="177">
        <v>3.3870463932486317</v>
      </c>
      <c r="AO8" s="217">
        <v>12.249015804026463</v>
      </c>
      <c r="AP8" s="239">
        <v>3.5855278054533715</v>
      </c>
      <c r="AQ8" s="217">
        <v>10.710758697292142</v>
      </c>
      <c r="AR8" s="177">
        <v>0</v>
      </c>
      <c r="AS8" s="178">
        <v>0.23115862234684958</v>
      </c>
      <c r="AT8" s="177">
        <v>0.14431045613142465</v>
      </c>
      <c r="AU8" s="177">
        <v>0.1390175937086863</v>
      </c>
      <c r="AV8" s="177">
        <v>5.5492936172523741</v>
      </c>
      <c r="AW8" s="217">
        <v>0</v>
      </c>
      <c r="AX8" s="177">
        <v>1.2491815909931554</v>
      </c>
      <c r="AY8" s="177">
        <v>4.1552804404392365</v>
      </c>
      <c r="AZ8" s="177">
        <f t="shared" ref="AZ8:BB42" si="3">(AU8+BE8)/2</f>
        <v>1.264684732005467</v>
      </c>
      <c r="BA8" s="177">
        <f t="shared" si="0"/>
        <v>6.3448997077235676</v>
      </c>
      <c r="BB8" s="177">
        <f t="shared" si="0"/>
        <v>0</v>
      </c>
      <c r="BC8" s="218">
        <v>2.2580309288324214</v>
      </c>
      <c r="BD8">
        <v>8.1660105360176445</v>
      </c>
      <c r="BE8">
        <v>2.3903518703022479</v>
      </c>
      <c r="BF8">
        <v>7.1405057981947611</v>
      </c>
      <c r="BG8" s="206">
        <v>0</v>
      </c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</row>
    <row r="9" spans="1:88" x14ac:dyDescent="0.35">
      <c r="B9" s="159" t="s">
        <v>49</v>
      </c>
      <c r="C9" s="323">
        <f>Permethrin!I19+Cypermethrin!I19+Cyfluthrin!I19</f>
        <v>0.29313816414449645</v>
      </c>
      <c r="D9" s="324">
        <f>Permethrin!J19+Cypermethrin!J19+Cyfluthrin!J19</f>
        <v>0.6347633607482781</v>
      </c>
      <c r="E9" s="433">
        <f>Permethrin!K19+Cypermethrin!K19+Cyfluthrin!K19</f>
        <v>1.9394172054815502</v>
      </c>
      <c r="F9" s="324">
        <f>Permethrin!L19+Cypermethrin!L19+Cyfluthrin!L19</f>
        <v>3.460460097402553</v>
      </c>
      <c r="G9" s="433">
        <f>Permethrin!M19+Cypermethrin!M19+Cyfluthrin!M19</f>
        <v>3.5735867873404481</v>
      </c>
      <c r="H9" s="325">
        <f>Permethrin!N19+Cypermethrin!N19+Cyfluthrin!N19</f>
        <v>6.2598253439365319</v>
      </c>
      <c r="I9" s="433">
        <f>Permethrin!O19+Cypermethrin!O19+Cyfluthrin!O19</f>
        <v>0.19542544276299767</v>
      </c>
      <c r="J9" s="324">
        <f>Permethrin!P19+Cypermethrin!P19+Cyfluthrin!P19</f>
        <v>0.6347633607482781</v>
      </c>
      <c r="K9" s="433">
        <f>Permethrin!Q19+Cypermethrin!Q19+Cyfluthrin!Q19</f>
        <v>1.2929448036543669</v>
      </c>
      <c r="L9" s="324">
        <f>Permethrin!R19+Cypermethrin!R19+Cyfluthrin!R19</f>
        <v>3.4604600974025526</v>
      </c>
      <c r="M9" s="433">
        <f>Permethrin!S19+Cypermethrin!S19+Cyfluthrin!S19</f>
        <v>2.3823911915602993</v>
      </c>
      <c r="N9" s="325">
        <f>Permethrin!T19+Cypermethrin!T19+Cyfluthrin!T19</f>
        <v>6.2598253439365319</v>
      </c>
      <c r="P9" s="402">
        <f>Cyfluthrin!I19*100/C9</f>
        <v>1.6504362554581582</v>
      </c>
      <c r="Q9" s="35">
        <f>Cypermethrin!I19*100/C9</f>
        <v>94.936750096564026</v>
      </c>
      <c r="R9" s="35">
        <f>Permethrin!I19*100/C9</f>
        <v>3.4128136479778131</v>
      </c>
      <c r="S9" s="402">
        <f>Cyfluthrin!K19*100/E9</f>
        <v>20.581077027888281</v>
      </c>
      <c r="T9" s="35">
        <f>Cypermethrin!K19*100/E9</f>
        <v>60.751260884871826</v>
      </c>
      <c r="U9" s="17">
        <f>Permethrin!K19*100/E9</f>
        <v>18.66766208723989</v>
      </c>
      <c r="V9" s="35">
        <f>Cyfluthrin!M19*100/G9</f>
        <v>22.203681807191973</v>
      </c>
      <c r="W9" s="35">
        <f>Cypermethrin!M19*100/G9</f>
        <v>57.828066559675371</v>
      </c>
      <c r="X9" s="17">
        <f>Permethrin!M19*100/G9</f>
        <v>19.968251633132667</v>
      </c>
      <c r="Y9" s="437"/>
      <c r="Z9" s="437"/>
      <c r="AA9" s="437"/>
      <c r="AC9" s="228" t="s">
        <v>49</v>
      </c>
      <c r="AD9" s="217">
        <v>0.29313816414449645</v>
      </c>
      <c r="AE9" s="239">
        <v>0.2125754803606752</v>
      </c>
      <c r="AF9" s="239">
        <v>0.20348902607652339</v>
      </c>
      <c r="AG9" s="239">
        <v>7.3556234132281757</v>
      </c>
      <c r="AH9" s="177">
        <v>0</v>
      </c>
      <c r="AI9" s="234">
        <v>1.9394172054815502</v>
      </c>
      <c r="AJ9" s="217">
        <v>6.6845240046770185</v>
      </c>
      <c r="AK9" s="217">
        <f t="shared" si="1"/>
        <v>1.893850535121294</v>
      </c>
      <c r="AL9" s="239">
        <f t="shared" si="1"/>
        <v>8.6302599447420647</v>
      </c>
      <c r="AM9" s="179">
        <f t="shared" si="2"/>
        <v>0</v>
      </c>
      <c r="AN9" s="177">
        <v>3.5735867873404481</v>
      </c>
      <c r="AO9" s="217">
        <v>13.156472528993366</v>
      </c>
      <c r="AP9" s="239">
        <v>3.5842120441660645</v>
      </c>
      <c r="AQ9" s="217">
        <v>9.9048964762559528</v>
      </c>
      <c r="AR9" s="177">
        <v>0</v>
      </c>
      <c r="AS9" s="178">
        <v>0.19542544276299767</v>
      </c>
      <c r="AT9" s="177">
        <v>0.14145571621413741</v>
      </c>
      <c r="AU9" s="177">
        <v>0.13565935071768226</v>
      </c>
      <c r="AV9" s="177">
        <v>4.9037489421521157</v>
      </c>
      <c r="AW9" s="217">
        <v>0</v>
      </c>
      <c r="AX9" s="177">
        <v>1.2929448036543669</v>
      </c>
      <c r="AY9" s="177">
        <v>4.4563493364513462</v>
      </c>
      <c r="AZ9" s="177">
        <f t="shared" si="3"/>
        <v>1.2625670234141959</v>
      </c>
      <c r="BA9" s="177">
        <f t="shared" si="0"/>
        <v>5.753506629828042</v>
      </c>
      <c r="BB9" s="177">
        <f t="shared" si="0"/>
        <v>0</v>
      </c>
      <c r="BC9" s="218">
        <v>2.3823911915602993</v>
      </c>
      <c r="BD9">
        <v>8.7709816859955776</v>
      </c>
      <c r="BE9">
        <v>2.3894746961107094</v>
      </c>
      <c r="BF9">
        <v>6.6032643175039691</v>
      </c>
      <c r="BG9" s="102">
        <v>0</v>
      </c>
    </row>
    <row r="10" spans="1:88" x14ac:dyDescent="0.35">
      <c r="B10" s="159" t="s">
        <v>50</v>
      </c>
      <c r="C10" s="323">
        <f>Permethrin!I20+Cypermethrin!I20+Cyfluthrin!I20</f>
        <v>0.12186808502341158</v>
      </c>
      <c r="D10" s="324">
        <f>Permethrin!J20+Cypermethrin!J20+Cyfluthrin!J20</f>
        <v>0.26660600658545275</v>
      </c>
      <c r="E10" s="433">
        <f>Permethrin!K20+Cypermethrin!K20+Cyfluthrin!K20</f>
        <v>1.0132051734906098</v>
      </c>
      <c r="F10" s="324">
        <f>Permethrin!L20+Cypermethrin!L20+Cyfluthrin!L20</f>
        <v>1.8931247134071643</v>
      </c>
      <c r="G10" s="433">
        <f>Permethrin!M20+Cypermethrin!M20+Cyfluthrin!M20</f>
        <v>1.8981827292934041</v>
      </c>
      <c r="H10" s="325">
        <f>Permethrin!N20+Cypermethrin!N20+Cyfluthrin!N20</f>
        <v>3.5055664281945216</v>
      </c>
      <c r="I10" s="433">
        <f>Permethrin!O20+Cypermethrin!O20+Cyfluthrin!O20</f>
        <v>8.1245390015607738E-2</v>
      </c>
      <c r="J10" s="324">
        <f>Permethrin!P20+Cypermethrin!P20+Cyfluthrin!P20</f>
        <v>0.26660600658545275</v>
      </c>
      <c r="K10" s="433">
        <f>Permethrin!Q20+Cypermethrin!Q20+Cyfluthrin!Q20</f>
        <v>0.6754701156604066</v>
      </c>
      <c r="L10" s="324">
        <f>Permethrin!R20+Cypermethrin!R20+Cyfluthrin!R20</f>
        <v>1.8931247134071643</v>
      </c>
      <c r="M10" s="433">
        <f>Permethrin!S20+Cypermethrin!S20+Cyfluthrin!S20</f>
        <v>1.2654551528622697</v>
      </c>
      <c r="N10" s="325">
        <f>Permethrin!T20+Cypermethrin!T20+Cyfluthrin!T20</f>
        <v>3.505566428194522</v>
      </c>
      <c r="P10" s="402">
        <f>Cyfluthrin!I20*100/C10</f>
        <v>1.9558255514335861</v>
      </c>
      <c r="Q10" s="35">
        <f>Cypermethrin!I20*100/C10</f>
        <v>96.795068150296444</v>
      </c>
      <c r="R10" s="35">
        <f>Permethrin!I20*100/C10</f>
        <v>1.2491062982699608</v>
      </c>
      <c r="S10" s="402">
        <f>Cyfluthrin!K20*100/E10</f>
        <v>19.733091030703697</v>
      </c>
      <c r="T10" s="35">
        <f>Cypermethrin!K20*100/E10</f>
        <v>67.97577421684818</v>
      </c>
      <c r="U10" s="17">
        <f>Permethrin!K20*100/E10</f>
        <v>12.291134752448114</v>
      </c>
      <c r="V10" s="35">
        <f>Cyfluthrin!M20*100/G10</f>
        <v>20.940548301555616</v>
      </c>
      <c r="W10" s="35">
        <f>Cypermethrin!M20*100/G10</f>
        <v>66.020956933025218</v>
      </c>
      <c r="X10" s="17">
        <f>Permethrin!M20*100/G10</f>
        <v>13.038494765419182</v>
      </c>
      <c r="Y10" s="437"/>
      <c r="Z10" s="437"/>
      <c r="AA10" s="437"/>
      <c r="AC10" s="228" t="s">
        <v>50</v>
      </c>
      <c r="AD10" s="217">
        <v>0.12186808502341158</v>
      </c>
      <c r="AE10" s="239">
        <v>9.4570694056629226E-2</v>
      </c>
      <c r="AF10" s="239">
        <v>7.4052418346782278E-2</v>
      </c>
      <c r="AG10" s="239">
        <v>8.4734720726392057E-2</v>
      </c>
      <c r="AH10" s="177">
        <v>0.14141789610217095</v>
      </c>
      <c r="AI10" s="234">
        <v>1.0132051734906098</v>
      </c>
      <c r="AJ10" s="217">
        <v>3.4072153808955172</v>
      </c>
      <c r="AK10" s="217">
        <f t="shared" si="1"/>
        <v>1.01898343234336</v>
      </c>
      <c r="AL10" s="239">
        <f t="shared" si="1"/>
        <v>0.73637470074596156</v>
      </c>
      <c r="AM10" s="179">
        <f t="shared" si="2"/>
        <v>0.93772802533736344</v>
      </c>
      <c r="AN10" s="177">
        <v>1.8981827292934041</v>
      </c>
      <c r="AO10" s="217">
        <v>6.7198600677344063</v>
      </c>
      <c r="AP10" s="239">
        <v>1.9639144463399376</v>
      </c>
      <c r="AQ10" s="217">
        <v>1.3880146807655311</v>
      </c>
      <c r="AR10" s="177">
        <v>1.7340381545725558</v>
      </c>
      <c r="AS10" s="178">
        <v>8.1245390015607738E-2</v>
      </c>
      <c r="AT10" s="177">
        <v>6.2936128906252081E-2</v>
      </c>
      <c r="AU10" s="177">
        <v>4.9368278897854868E-2</v>
      </c>
      <c r="AV10" s="177">
        <v>5.6489813817594707E-2</v>
      </c>
      <c r="AW10" s="217">
        <v>9.4278597401447312E-2</v>
      </c>
      <c r="AX10" s="177">
        <v>0.6754701156604066</v>
      </c>
      <c r="AY10" s="177">
        <v>2.2714769205970118</v>
      </c>
      <c r="AZ10" s="177">
        <f t="shared" si="3"/>
        <v>0.67932228822890672</v>
      </c>
      <c r="BA10" s="177">
        <f t="shared" si="0"/>
        <v>0.49091646716397441</v>
      </c>
      <c r="BB10" s="177">
        <f t="shared" si="0"/>
        <v>0.62515201689157562</v>
      </c>
      <c r="BC10" s="218">
        <v>1.2654551528622697</v>
      </c>
      <c r="BD10">
        <v>4.479906711822939</v>
      </c>
      <c r="BE10">
        <v>1.3092762975599586</v>
      </c>
      <c r="BF10">
        <v>0.92534312051035417</v>
      </c>
      <c r="BG10" s="102">
        <v>1.156025436381704</v>
      </c>
    </row>
    <row r="11" spans="1:88" x14ac:dyDescent="0.35">
      <c r="B11" s="159" t="s">
        <v>51</v>
      </c>
      <c r="C11" s="323">
        <f>Permethrin!I21+Cypermethrin!I21+Cyfluthrin!I21</f>
        <v>0.28509917526606166</v>
      </c>
      <c r="D11" s="324">
        <f>Permethrin!J21+Cypermethrin!J21+Cyfluthrin!J21</f>
        <v>0.62860424848247065</v>
      </c>
      <c r="E11" s="433">
        <f>Permethrin!K21+Cypermethrin!K21+Cyfluthrin!K21</f>
        <v>2.3835299892294457</v>
      </c>
      <c r="F11" s="324">
        <f>Permethrin!L21+Cypermethrin!L21+Cyfluthrin!L21</f>
        <v>4.4942535470473288</v>
      </c>
      <c r="G11" s="433">
        <f>Permethrin!M21+Cypermethrin!M21+Cyfluthrin!M21</f>
        <v>4.472959154220101</v>
      </c>
      <c r="H11" s="325">
        <f>Permethrin!N21+Cypermethrin!N21+Cyfluthrin!N21</f>
        <v>8.3399778656397139</v>
      </c>
      <c r="I11" s="433">
        <f>Permethrin!O21+Cypermethrin!O21+Cyfluthrin!O21</f>
        <v>0.19006611684404115</v>
      </c>
      <c r="J11" s="324">
        <f>Permethrin!P21+Cypermethrin!P21+Cyfluthrin!P21</f>
        <v>0.62860424848247065</v>
      </c>
      <c r="K11" s="433">
        <f>Permethrin!Q21+Cypermethrin!Q21+Cyfluthrin!Q21</f>
        <v>1.5890199928196307</v>
      </c>
      <c r="L11" s="324">
        <f>Permethrin!R21+Cypermethrin!R21+Cyfluthrin!R21</f>
        <v>4.4942535470473288</v>
      </c>
      <c r="M11" s="433">
        <f>Permethrin!S21+Cypermethrin!S21+Cyfluthrin!S21</f>
        <v>2.981972769480068</v>
      </c>
      <c r="N11" s="325">
        <f>Permethrin!T21+Cypermethrin!T21+Cyfluthrin!T21</f>
        <v>8.3399778656397139</v>
      </c>
      <c r="P11" s="402">
        <f>Cyfluthrin!I21*100/C11</f>
        <v>0.78539532333579509</v>
      </c>
      <c r="Q11" s="35">
        <f>Cypermethrin!I21*100/C11</f>
        <v>98.368789129090686</v>
      </c>
      <c r="R11" s="35">
        <f>Permethrin!I21*100/C11</f>
        <v>0.8458155475735244</v>
      </c>
      <c r="S11" s="402">
        <f>Cyfluthrin!K21*100/E11</f>
        <v>15.723547465405577</v>
      </c>
      <c r="T11" s="35">
        <f>Cypermethrin!K21*100/E11</f>
        <v>69.817606579889713</v>
      </c>
      <c r="U11" s="17">
        <f>Permethrin!K21*100/E11</f>
        <v>14.458845954704701</v>
      </c>
      <c r="V11" s="35">
        <f>Cyfluthrin!M21*100/G11</f>
        <v>16.70732410160424</v>
      </c>
      <c r="W11" s="35">
        <f>Cypermethrin!M21*100/G11</f>
        <v>67.938716243880734</v>
      </c>
      <c r="X11" s="17">
        <f>Permethrin!M21*100/G11</f>
        <v>15.353959654515036</v>
      </c>
      <c r="Y11" s="437"/>
      <c r="Z11" s="437"/>
      <c r="AA11" s="437"/>
      <c r="AC11" s="228" t="s">
        <v>51</v>
      </c>
      <c r="AD11" s="217">
        <v>0.28509917526606166</v>
      </c>
      <c r="AE11" s="239">
        <v>0.24258395786382089</v>
      </c>
      <c r="AF11" s="239">
        <v>0.21583666255933368</v>
      </c>
      <c r="AG11" s="239">
        <v>0.24918303301201422</v>
      </c>
      <c r="AH11" s="177">
        <v>0.35117650225902097</v>
      </c>
      <c r="AI11" s="234">
        <v>2.3835299892294457</v>
      </c>
      <c r="AJ11" s="217">
        <v>13.570457475284925</v>
      </c>
      <c r="AK11" s="217">
        <f t="shared" si="1"/>
        <v>2.5534243529901244</v>
      </c>
      <c r="AL11" s="239">
        <f t="shared" si="1"/>
        <v>2.0805723970908478</v>
      </c>
      <c r="AM11" s="179">
        <f t="shared" si="2"/>
        <v>2.4844680429829937</v>
      </c>
      <c r="AN11" s="177">
        <v>4.472959154220101</v>
      </c>
      <c r="AO11" s="217">
        <v>26.898330992706029</v>
      </c>
      <c r="AP11" s="239">
        <v>4.8910120434209148</v>
      </c>
      <c r="AQ11" s="217">
        <v>3.9119617611696818</v>
      </c>
      <c r="AR11" s="177">
        <v>4.6177595837069667</v>
      </c>
      <c r="AS11" s="178">
        <v>0.19006611684404115</v>
      </c>
      <c r="AT11" s="177">
        <v>0.16151730222494717</v>
      </c>
      <c r="AU11" s="177">
        <v>0.14389110837288913</v>
      </c>
      <c r="AV11" s="177">
        <v>0.16612202200800949</v>
      </c>
      <c r="AW11" s="217">
        <v>0.23411766817268068</v>
      </c>
      <c r="AX11" s="177">
        <v>1.5890199928196307</v>
      </c>
      <c r="AY11" s="177">
        <v>9.0469716501899509</v>
      </c>
      <c r="AZ11" s="177">
        <f t="shared" si="3"/>
        <v>1.7022829019934165</v>
      </c>
      <c r="BA11" s="177">
        <f t="shared" si="0"/>
        <v>1.3870482647272318</v>
      </c>
      <c r="BB11" s="177">
        <f t="shared" si="0"/>
        <v>1.6563120286553294</v>
      </c>
      <c r="BC11" s="218">
        <v>2.981972769480068</v>
      </c>
      <c r="BD11">
        <v>17.932220661804021</v>
      </c>
      <c r="BE11">
        <v>3.2606746956139436</v>
      </c>
      <c r="BF11">
        <v>2.6079745074464542</v>
      </c>
      <c r="BG11" s="102">
        <v>3.0785063891379782</v>
      </c>
    </row>
    <row r="12" spans="1:88" x14ac:dyDescent="0.35">
      <c r="B12" s="159" t="s">
        <v>52</v>
      </c>
      <c r="C12" s="323">
        <f>Permethrin!I22+Cypermethrin!I22+Cyfluthrin!I22</f>
        <v>0.34598196163818939</v>
      </c>
      <c r="D12" s="324">
        <f>Permethrin!J22+Cypermethrin!J22+Cyfluthrin!J22</f>
        <v>0.75699505733029004</v>
      </c>
      <c r="E12" s="433">
        <f>Permethrin!K22+Cypermethrin!K22+Cyfluthrin!K22</f>
        <v>1.6520253497657644</v>
      </c>
      <c r="F12" s="324">
        <f>Permethrin!L22+Cypermethrin!L22+Cyfluthrin!L22</f>
        <v>2.9867502497878773</v>
      </c>
      <c r="G12" s="433">
        <f>Permethrin!M22+Cypermethrin!M22+Cyfluthrin!M22</f>
        <v>2.9463064845478102</v>
      </c>
      <c r="H12" s="325">
        <f>Permethrin!N22+Cypermethrin!N22+Cyfluthrin!N22</f>
        <v>5.190720936405298</v>
      </c>
      <c r="I12" s="433">
        <f>Permethrin!O22+Cypermethrin!O22+Cyfluthrin!O22</f>
        <v>0.23065464109212627</v>
      </c>
      <c r="J12" s="324">
        <f>Permethrin!P22+Cypermethrin!P22+Cyfluthrin!P22</f>
        <v>0.75699505733029004</v>
      </c>
      <c r="K12" s="433">
        <f>Permethrin!Q22+Cypermethrin!Q22+Cyfluthrin!Q22</f>
        <v>1.1013502331771765</v>
      </c>
      <c r="L12" s="324">
        <f>Permethrin!R22+Cypermethrin!R22+Cyfluthrin!R22</f>
        <v>2.9867502497878768</v>
      </c>
      <c r="M12" s="433">
        <f>Permethrin!S22+Cypermethrin!S22+Cyfluthrin!S22</f>
        <v>1.964204323031874</v>
      </c>
      <c r="N12" s="325">
        <f>Permethrin!T22+Cypermethrin!T22+Cyfluthrin!T22</f>
        <v>5.1907209364052989</v>
      </c>
      <c r="P12" s="402">
        <f>Cyfluthrin!I22*100/C12</f>
        <v>1.0029451929066009</v>
      </c>
      <c r="Q12" s="35">
        <f>Cypermethrin!I22*100/C12</f>
        <v>96.913604191834224</v>
      </c>
      <c r="R12" s="35">
        <f>Permethrin!I22*100/C12</f>
        <v>2.0834506152591685</v>
      </c>
      <c r="S12" s="402">
        <f>Cyfluthrin!K22*100/E12</f>
        <v>15.772668795754381</v>
      </c>
      <c r="T12" s="35">
        <f>Cypermethrin!K22*100/E12</f>
        <v>63.22771825812432</v>
      </c>
      <c r="U12" s="17">
        <f>Permethrin!K22*100/E12</f>
        <v>20.999612946121303</v>
      </c>
      <c r="V12" s="35">
        <f>Cyfluthrin!M22*100/G12</f>
        <v>17.570031052210425</v>
      </c>
      <c r="W12" s="35">
        <f>Cypermethrin!M22*100/G12</f>
        <v>59.135729444392389</v>
      </c>
      <c r="X12" s="17">
        <f>Permethrin!M22*100/G12</f>
        <v>23.294239503397193</v>
      </c>
      <c r="Y12" s="437"/>
      <c r="Z12" s="437"/>
      <c r="AA12" s="437"/>
      <c r="AC12" s="228" t="s">
        <v>52</v>
      </c>
      <c r="AD12" s="217">
        <v>0.34598196163818939</v>
      </c>
      <c r="AE12" s="239">
        <v>0.25029614073924356</v>
      </c>
      <c r="AF12" s="239">
        <v>0.23081484316400189</v>
      </c>
      <c r="AG12" s="239">
        <v>3.8115039140193492</v>
      </c>
      <c r="AH12" s="177">
        <v>0.30063191640180975</v>
      </c>
      <c r="AI12" s="234">
        <v>1.6520253497657644</v>
      </c>
      <c r="AJ12" s="217">
        <v>5.3235882184329109</v>
      </c>
      <c r="AK12" s="217">
        <f t="shared" si="1"/>
        <v>1.8974142755883956</v>
      </c>
      <c r="AL12" s="239">
        <f t="shared" si="1"/>
        <v>4.7501823067712037</v>
      </c>
      <c r="AM12" s="179">
        <f t="shared" si="2"/>
        <v>1.709003898470832</v>
      </c>
      <c r="AN12" s="177">
        <v>2.9463064845478102</v>
      </c>
      <c r="AO12" s="217">
        <v>10.396880296126573</v>
      </c>
      <c r="AP12" s="239">
        <v>3.5640137080127894</v>
      </c>
      <c r="AQ12" s="217">
        <v>5.6888606995230582</v>
      </c>
      <c r="AR12" s="177">
        <v>3.1173758805398544</v>
      </c>
      <c r="AS12" s="178">
        <v>0.23065464109212627</v>
      </c>
      <c r="AT12" s="177">
        <v>0.16657468700564526</v>
      </c>
      <c r="AU12" s="177">
        <v>0.15387656210933462</v>
      </c>
      <c r="AV12" s="177">
        <v>2.5410026093462323</v>
      </c>
      <c r="AW12" s="217">
        <v>0.20042127760120651</v>
      </c>
      <c r="AX12" s="177">
        <v>1.1013502331771765</v>
      </c>
      <c r="AY12" s="177">
        <v>3.5490588122886075</v>
      </c>
      <c r="AZ12" s="177">
        <f t="shared" si="3"/>
        <v>1.2649428503922635</v>
      </c>
      <c r="BA12" s="177">
        <f t="shared" si="0"/>
        <v>3.1667882045141353</v>
      </c>
      <c r="BB12" s="177">
        <f t="shared" si="0"/>
        <v>1.1393359323138881</v>
      </c>
      <c r="BC12" s="218">
        <v>1.964204323031874</v>
      </c>
      <c r="BD12">
        <v>6.931253530751051</v>
      </c>
      <c r="BE12">
        <v>2.3760091386751925</v>
      </c>
      <c r="BF12">
        <v>3.7925737996820383</v>
      </c>
      <c r="BG12" s="102">
        <v>2.0782505870265697</v>
      </c>
    </row>
    <row r="13" spans="1:88" x14ac:dyDescent="0.35">
      <c r="B13" s="159" t="s">
        <v>53</v>
      </c>
      <c r="C13" s="323">
        <f>Permethrin!I23+Cypermethrin!I23+Cyfluthrin!I23</f>
        <v>0.311116038973477</v>
      </c>
      <c r="D13" s="324">
        <f>Permethrin!J23+Cypermethrin!J23+Cyfluthrin!J23</f>
        <v>0.68020353254202426</v>
      </c>
      <c r="E13" s="433">
        <f>Permethrin!K23+Cypermethrin!K23+Cyfluthrin!K23</f>
        <v>2.2305619311018585</v>
      </c>
      <c r="F13" s="324">
        <f>Permethrin!L23+Cypermethrin!L23+Cyfluthrin!L23</f>
        <v>3.9226983022072517</v>
      </c>
      <c r="G13" s="433">
        <f>Permethrin!M23+Cypermethrin!M23+Cyfluthrin!M23</f>
        <v>4.1399162339373339</v>
      </c>
      <c r="H13" s="325">
        <f>Permethrin!N23+Cypermethrin!N23+Cyfluthrin!N23</f>
        <v>7.1429838562886641</v>
      </c>
      <c r="I13" s="433">
        <f>Permethrin!O23+Cypermethrin!O23+Cyfluthrin!O23</f>
        <v>0.20741069264898471</v>
      </c>
      <c r="J13" s="324">
        <f>Permethrin!P23+Cypermethrin!P23+Cyfluthrin!P23</f>
        <v>0.68020353254202415</v>
      </c>
      <c r="K13" s="433">
        <f>Permethrin!Q23+Cypermethrin!Q23+Cyfluthrin!Q23</f>
        <v>1.4870412874012391</v>
      </c>
      <c r="L13" s="324">
        <f>Permethrin!R23+Cypermethrin!R23+Cyfluthrin!R23</f>
        <v>3.9226983022072512</v>
      </c>
      <c r="M13" s="433">
        <f>Permethrin!S23+Cypermethrin!S23+Cyfluthrin!S23</f>
        <v>2.7599441559582232</v>
      </c>
      <c r="N13" s="325">
        <f>Permethrin!T23+Cypermethrin!T23+Cyfluthrin!T23</f>
        <v>7.1429838562886641</v>
      </c>
      <c r="P13" s="402">
        <f>Cyfluthrin!I23*100/C13</f>
        <v>1.3949830002460375</v>
      </c>
      <c r="Q13" s="35">
        <f>Cypermethrin!I23*100/C13</f>
        <v>96.737264646604203</v>
      </c>
      <c r="R13" s="35">
        <f>Permethrin!I23*100/C13</f>
        <v>1.8677523531497682</v>
      </c>
      <c r="S13" s="402">
        <f>Cyfluthrin!K23*100/E13</f>
        <v>16.403052178818907</v>
      </c>
      <c r="T13" s="35">
        <f>Cypermethrin!K23*100/E13</f>
        <v>58.981749252958373</v>
      </c>
      <c r="U13" s="17">
        <f>Permethrin!K23*100/E13</f>
        <v>24.615198568222706</v>
      </c>
      <c r="V13" s="35">
        <f>Cyfluthrin!M23*100/G13</f>
        <v>17.570898006611905</v>
      </c>
      <c r="W13" s="35">
        <f>Cypermethrin!M23*100/G13</f>
        <v>56.049059389455941</v>
      </c>
      <c r="X13" s="17">
        <f>Permethrin!M23*100/G13</f>
        <v>26.380042603932157</v>
      </c>
      <c r="Y13" s="437"/>
      <c r="Z13" s="437"/>
      <c r="AA13" s="437"/>
      <c r="AC13" s="228" t="s">
        <v>53</v>
      </c>
      <c r="AD13" s="217">
        <v>0.311116038973477</v>
      </c>
      <c r="AE13" s="239">
        <v>0.3157189244217527</v>
      </c>
      <c r="AF13" s="239">
        <v>0.284488012409298</v>
      </c>
      <c r="AG13" s="239">
        <v>4.0046294124551336</v>
      </c>
      <c r="AH13" s="177">
        <v>0.45465497722426695</v>
      </c>
      <c r="AI13" s="234">
        <v>2.2305619311018585</v>
      </c>
      <c r="AJ13" s="217">
        <v>8.4523111257933046</v>
      </c>
      <c r="AK13" s="217">
        <f t="shared" si="1"/>
        <v>2.2086933516585017</v>
      </c>
      <c r="AL13" s="239">
        <f t="shared" si="1"/>
        <v>5.279458662237424</v>
      </c>
      <c r="AM13" s="179">
        <f t="shared" si="2"/>
        <v>2.7138103617211335</v>
      </c>
      <c r="AN13" s="177">
        <v>4.1399162339373339</v>
      </c>
      <c r="AO13" s="217">
        <v>16.588903327164864</v>
      </c>
      <c r="AP13" s="239">
        <v>4.1328986909077052</v>
      </c>
      <c r="AQ13" s="217">
        <v>6.5542879120197135</v>
      </c>
      <c r="AR13" s="177">
        <v>4.9729657462179997</v>
      </c>
      <c r="AS13" s="178">
        <v>0.20741069264898471</v>
      </c>
      <c r="AT13" s="177">
        <v>0.21017751494914491</v>
      </c>
      <c r="AU13" s="177">
        <v>0.18965867493953209</v>
      </c>
      <c r="AV13" s="177">
        <v>2.6697529416367556</v>
      </c>
      <c r="AW13" s="217">
        <v>0.30310331814951136</v>
      </c>
      <c r="AX13" s="177">
        <v>1.4870412874012391</v>
      </c>
      <c r="AY13" s="177">
        <v>5.6348740838622033</v>
      </c>
      <c r="AZ13" s="177">
        <f t="shared" si="3"/>
        <v>1.472462234439001</v>
      </c>
      <c r="BA13" s="177">
        <f t="shared" si="0"/>
        <v>3.5196391081582821</v>
      </c>
      <c r="BB13" s="177">
        <f t="shared" si="0"/>
        <v>1.8092069078140895</v>
      </c>
      <c r="BC13" s="218">
        <v>2.7599441559582232</v>
      </c>
      <c r="BD13">
        <v>11.059268884776575</v>
      </c>
      <c r="BE13">
        <v>2.7552657939384702</v>
      </c>
      <c r="BF13">
        <v>4.369525274679809</v>
      </c>
      <c r="BG13" s="102">
        <v>3.3153104974786678</v>
      </c>
    </row>
    <row r="14" spans="1:88" x14ac:dyDescent="0.35">
      <c r="B14" s="159" t="s">
        <v>54</v>
      </c>
      <c r="C14" s="323">
        <f>Permethrin!I24+Cypermethrin!I24+Cyfluthrin!I24</f>
        <v>0.11112436998516505</v>
      </c>
      <c r="D14" s="324">
        <f>Permethrin!J24+Cypermethrin!J24+Cyfluthrin!J24</f>
        <v>0.24291282418627713</v>
      </c>
      <c r="E14" s="433">
        <f>Permethrin!K24+Cypermethrin!K24+Cyfluthrin!K24</f>
        <v>1.4268976109910638</v>
      </c>
      <c r="F14" s="324">
        <f>Permethrin!L24+Cypermethrin!L24+Cyfluthrin!L24</f>
        <v>2.7145229433280473</v>
      </c>
      <c r="G14" s="433">
        <f>Permethrin!M24+Cypermethrin!M24+Cyfluthrin!M24</f>
        <v>2.7389724283435797</v>
      </c>
      <c r="H14" s="325">
        <f>Permethrin!N24+Cypermethrin!N24+Cyfluthrin!N24</f>
        <v>5.1779567956049624</v>
      </c>
      <c r="I14" s="433">
        <f>Permethrin!O24+Cypermethrin!O24+Cyfluthrin!O24</f>
        <v>7.4082913323443383E-2</v>
      </c>
      <c r="J14" s="324">
        <f>Permethrin!P24+Cypermethrin!P24+Cyfluthrin!P24</f>
        <v>0.24291282418627722</v>
      </c>
      <c r="K14" s="433">
        <f>Permethrin!Q24+Cypermethrin!Q24+Cyfluthrin!Q24</f>
        <v>0.95126507399404281</v>
      </c>
      <c r="L14" s="324">
        <f>Permethrin!R24+Cypermethrin!R24+Cyfluthrin!R24</f>
        <v>2.7145229433280469</v>
      </c>
      <c r="M14" s="433">
        <f>Permethrin!S24+Cypermethrin!S24+Cyfluthrin!S24</f>
        <v>1.8259816188957201</v>
      </c>
      <c r="N14" s="325">
        <f>Permethrin!T24+Cypermethrin!T24+Cyfluthrin!T24</f>
        <v>5.1779567956049632</v>
      </c>
      <c r="P14" s="402">
        <f>Cyfluthrin!I24*100/C14</f>
        <v>2.137762650950894</v>
      </c>
      <c r="Q14" s="35">
        <f>Cypermethrin!I24*100/C14</f>
        <v>96.632554973637468</v>
      </c>
      <c r="R14" s="35">
        <f>Permethrin!I24*100/C14</f>
        <v>1.2296823754116371</v>
      </c>
      <c r="S14" s="402">
        <f>Cyfluthrin!K24*100/E14</f>
        <v>17.043742789855063</v>
      </c>
      <c r="T14" s="35">
        <f>Cypermethrin!K24*100/E14</f>
        <v>71.118330304773593</v>
      </c>
      <c r="U14" s="17">
        <f>Permethrin!K24*100/E14</f>
        <v>11.837926905371353</v>
      </c>
      <c r="V14" s="35">
        <f>Cyfluthrin!M24*100/G14</f>
        <v>17.671515678559587</v>
      </c>
      <c r="W14" s="35">
        <f>Cypermethrin!M24*100/G14</f>
        <v>70.045604916367495</v>
      </c>
      <c r="X14" s="17">
        <f>Permethrin!M24*100/G14</f>
        <v>12.282879405072924</v>
      </c>
      <c r="Y14" s="437"/>
      <c r="Z14" s="437"/>
      <c r="AA14" s="437"/>
      <c r="AC14" s="228" t="s">
        <v>54</v>
      </c>
      <c r="AD14" s="217">
        <v>0.11112436998516505</v>
      </c>
      <c r="AE14" s="239">
        <v>0.11691922911508233</v>
      </c>
      <c r="AF14" s="239">
        <v>0.15699348392998691</v>
      </c>
      <c r="AG14" s="239">
        <v>2.0052768728542576</v>
      </c>
      <c r="AH14" s="177">
        <v>0</v>
      </c>
      <c r="AI14" s="234">
        <v>1.4268976109910638</v>
      </c>
      <c r="AJ14" s="217">
        <v>4.1787845777560246</v>
      </c>
      <c r="AK14" s="217">
        <f t="shared" si="1"/>
        <v>1.4002194775173731</v>
      </c>
      <c r="AL14" s="239">
        <f t="shared" si="1"/>
        <v>2.8131392098528449</v>
      </c>
      <c r="AM14" s="179">
        <f t="shared" si="2"/>
        <v>0</v>
      </c>
      <c r="AN14" s="177">
        <v>2.7389724283435797</v>
      </c>
      <c r="AO14" s="217">
        <v>8.2406499263969692</v>
      </c>
      <c r="AP14" s="239">
        <v>2.6434454711047595</v>
      </c>
      <c r="AQ14" s="217">
        <v>3.6210015468514318</v>
      </c>
      <c r="AR14" s="177">
        <v>0</v>
      </c>
      <c r="AS14" s="178">
        <v>7.4082913323443383E-2</v>
      </c>
      <c r="AT14" s="177">
        <v>7.7836022568903707E-2</v>
      </c>
      <c r="AU14" s="177">
        <v>0.10466232261999128</v>
      </c>
      <c r="AV14" s="177">
        <v>1.3368512485695054</v>
      </c>
      <c r="AW14" s="217">
        <v>0</v>
      </c>
      <c r="AX14" s="177">
        <v>0.95126507399404281</v>
      </c>
      <c r="AY14" s="177">
        <v>2.7858563851706832</v>
      </c>
      <c r="AZ14" s="177">
        <f t="shared" si="3"/>
        <v>0.93347965167824887</v>
      </c>
      <c r="BA14" s="177">
        <f t="shared" si="0"/>
        <v>1.8754261399018968</v>
      </c>
      <c r="BB14" s="177">
        <f t="shared" si="0"/>
        <v>0</v>
      </c>
      <c r="BC14" s="218">
        <v>1.8259816188957201</v>
      </c>
      <c r="BD14">
        <v>5.4937666175979807</v>
      </c>
      <c r="BE14">
        <v>1.7622969807365065</v>
      </c>
      <c r="BF14">
        <v>2.4140010312342879</v>
      </c>
      <c r="BG14" s="102">
        <v>0</v>
      </c>
    </row>
    <row r="15" spans="1:88" x14ac:dyDescent="0.35">
      <c r="B15" s="159" t="s">
        <v>55</v>
      </c>
      <c r="C15" s="323">
        <f>Permethrin!I25+Cypermethrin!I25+Cyfluthrin!I25</f>
        <v>9.4863161640152419E-2</v>
      </c>
      <c r="D15" s="324">
        <f>Permethrin!J25+Cypermethrin!J25+Cyfluthrin!J25</f>
        <v>0.20733140043042386</v>
      </c>
      <c r="E15" s="433">
        <f>Permethrin!K25+Cypermethrin!K25+Cyfluthrin!K25</f>
        <v>1.1197165964553377</v>
      </c>
      <c r="F15" s="324">
        <f>Permethrin!L25+Cypermethrin!L25+Cyfluthrin!L25</f>
        <v>2.1385992831433729</v>
      </c>
      <c r="G15" s="433">
        <f>Permethrin!M25+Cypermethrin!M25+Cyfluthrin!M25</f>
        <v>2.1413628617542155</v>
      </c>
      <c r="H15" s="325">
        <f>Permethrin!N25+Cypermethrin!N25+Cyfluthrin!N25</f>
        <v>4.0627846154633467</v>
      </c>
      <c r="I15" s="433">
        <f>Permethrin!O25+Cypermethrin!O25+Cyfluthrin!O25</f>
        <v>6.3242107760101612E-2</v>
      </c>
      <c r="J15" s="324">
        <f>Permethrin!P25+Cypermethrin!P25+Cyfluthrin!P25</f>
        <v>0.20733140043042389</v>
      </c>
      <c r="K15" s="433">
        <f>Permethrin!Q25+Cypermethrin!Q25+Cyfluthrin!Q25</f>
        <v>0.74647773097022518</v>
      </c>
      <c r="L15" s="324">
        <f>Permethrin!R25+Cypermethrin!R25+Cyfluthrin!R25</f>
        <v>2.1385992831433729</v>
      </c>
      <c r="M15" s="433">
        <f>Permethrin!S25+Cypermethrin!S25+Cyfluthrin!S25</f>
        <v>1.4275752411694773</v>
      </c>
      <c r="N15" s="325">
        <f>Permethrin!T25+Cypermethrin!T25+Cyfluthrin!T25</f>
        <v>4.0627846154633476</v>
      </c>
      <c r="P15" s="402">
        <f>Cyfluthrin!I25*100/C15</f>
        <v>1.7268003084028118</v>
      </c>
      <c r="Q15" s="35">
        <f>Cypermethrin!I25*100/C15</f>
        <v>96.641234886471963</v>
      </c>
      <c r="R15" s="35">
        <f>Permethrin!I25*100/C15</f>
        <v>1.6319648051252187</v>
      </c>
      <c r="S15" s="402">
        <f>Cyfluthrin!K25*100/E15</f>
        <v>15.392374317140648</v>
      </c>
      <c r="T15" s="35">
        <f>Cypermethrin!K25*100/E15</f>
        <v>71.920320335858719</v>
      </c>
      <c r="U15" s="17">
        <f>Permethrin!K25*100/E15</f>
        <v>12.687305347000633</v>
      </c>
      <c r="V15" s="35">
        <f>Cyfluthrin!M25*100/G15</f>
        <v>16.02081778827074</v>
      </c>
      <c r="W15" s="35">
        <f>Cypermethrin!M25*100/G15</f>
        <v>70.785004202381558</v>
      </c>
      <c r="X15" s="17">
        <f>Permethrin!M25*100/G15</f>
        <v>13.194178009347697</v>
      </c>
      <c r="Y15" s="437"/>
      <c r="Z15" s="437"/>
      <c r="AA15" s="437"/>
      <c r="AC15" s="228" t="s">
        <v>55</v>
      </c>
      <c r="AD15" s="217">
        <v>9.4863161640152419E-2</v>
      </c>
      <c r="AE15" s="239">
        <v>9.5387184020439206E-2</v>
      </c>
      <c r="AF15" s="239">
        <v>0.11405857440636386</v>
      </c>
      <c r="AG15" s="239">
        <v>1.7132898024961027</v>
      </c>
      <c r="AH15" s="177">
        <v>0</v>
      </c>
      <c r="AI15" s="234">
        <v>1.1197165964553377</v>
      </c>
      <c r="AJ15" s="217">
        <v>3.4184766699291727</v>
      </c>
      <c r="AK15" s="217">
        <f t="shared" si="1"/>
        <v>1.1478230757823251</v>
      </c>
      <c r="AL15" s="239">
        <f t="shared" si="1"/>
        <v>2.3536960952468444</v>
      </c>
      <c r="AM15" s="179">
        <f t="shared" si="2"/>
        <v>0</v>
      </c>
      <c r="AN15" s="177">
        <v>2.1413628617542155</v>
      </c>
      <c r="AO15" s="217">
        <v>6.7415661558379085</v>
      </c>
      <c r="AP15" s="239">
        <v>2.1815875771582864</v>
      </c>
      <c r="AQ15" s="217">
        <v>2.9941023879975859</v>
      </c>
      <c r="AR15" s="177">
        <v>0</v>
      </c>
      <c r="AS15" s="178">
        <v>6.3242107760101612E-2</v>
      </c>
      <c r="AT15" s="177">
        <v>6.3497582240168354E-2</v>
      </c>
      <c r="AU15" s="177">
        <v>7.603904960424257E-2</v>
      </c>
      <c r="AV15" s="177">
        <v>1.1421932016640681</v>
      </c>
      <c r="AW15" s="217">
        <v>0</v>
      </c>
      <c r="AX15" s="177">
        <v>0.74647773097022518</v>
      </c>
      <c r="AY15" s="177">
        <v>2.2789844466194484</v>
      </c>
      <c r="AZ15" s="177">
        <f t="shared" si="3"/>
        <v>0.76521538385488341</v>
      </c>
      <c r="BA15" s="177">
        <f t="shared" si="0"/>
        <v>1.5691307301645625</v>
      </c>
      <c r="BB15" s="177">
        <f t="shared" si="0"/>
        <v>0</v>
      </c>
      <c r="BC15" s="218">
        <v>1.4275752411694773</v>
      </c>
      <c r="BD15">
        <v>4.4943774372252729</v>
      </c>
      <c r="BE15">
        <v>1.4543917181055244</v>
      </c>
      <c r="BF15">
        <v>1.9960682586650567</v>
      </c>
      <c r="BG15" s="102">
        <v>0</v>
      </c>
    </row>
    <row r="16" spans="1:88" x14ac:dyDescent="0.35">
      <c r="B16" s="159" t="s">
        <v>56</v>
      </c>
      <c r="C16" s="323">
        <f>Permethrin!I26+Cypermethrin!I26+Cyfluthrin!I26</f>
        <v>6.8086735921468688E-2</v>
      </c>
      <c r="D16" s="324">
        <f>Permethrin!J26+Cypermethrin!J26+Cyfluthrin!J26</f>
        <v>0.13829090109255587</v>
      </c>
      <c r="E16" s="433">
        <f>Permethrin!K26+Cypermethrin!K26+Cyfluthrin!K26</f>
        <v>1.1014322879101119</v>
      </c>
      <c r="F16" s="324">
        <f>Permethrin!L26+Cypermethrin!L26+Cyfluthrin!L26</f>
        <v>1.7121623333850724</v>
      </c>
      <c r="G16" s="433">
        <f>Permethrin!M26+Cypermethrin!M26+Cyfluthrin!M26</f>
        <v>2.1808595634900056</v>
      </c>
      <c r="H16" s="325">
        <f>Permethrin!N26+Cypermethrin!N26+Cyfluthrin!N26</f>
        <v>3.3367542497032878</v>
      </c>
      <c r="I16" s="433">
        <f>Permethrin!O26+Cypermethrin!O26+Cyfluthrin!O26</f>
        <v>4.539115728097913E-2</v>
      </c>
      <c r="J16" s="324">
        <f>Permethrin!P26+Cypermethrin!P26+Cyfluthrin!P26</f>
        <v>0.13829090109255587</v>
      </c>
      <c r="K16" s="433">
        <f>Permethrin!Q26+Cypermethrin!Q26+Cyfluthrin!Q26</f>
        <v>0.73428819194007455</v>
      </c>
      <c r="L16" s="324">
        <f>Permethrin!R26+Cypermethrin!R26+Cyfluthrin!R26</f>
        <v>1.7121623333850722</v>
      </c>
      <c r="M16" s="433">
        <f>Permethrin!S26+Cypermethrin!S26+Cyfluthrin!S26</f>
        <v>1.4539063756600039</v>
      </c>
      <c r="N16" s="325">
        <f>Permethrin!T26+Cypermethrin!T26+Cyfluthrin!T26</f>
        <v>3.3367542497032878</v>
      </c>
      <c r="P16" s="402">
        <f>Cyfluthrin!I26*100/C16</f>
        <v>1.6985334172872804</v>
      </c>
      <c r="Q16" s="35">
        <f>Cypermethrin!I26*100/C16</f>
        <v>83.536646026203599</v>
      </c>
      <c r="R16" s="35">
        <f>Permethrin!I26*100/C16</f>
        <v>14.764820556509106</v>
      </c>
      <c r="S16" s="402">
        <f>Cyfluthrin!K26*100/E16</f>
        <v>12.587422192321162</v>
      </c>
      <c r="T16" s="35">
        <f>Cypermethrin!K26*100/E16</f>
        <v>42.035045987013511</v>
      </c>
      <c r="U16" s="17">
        <f>Permethrin!K26*100/E16</f>
        <v>45.377531820665318</v>
      </c>
      <c r="V16" s="35">
        <f>Cyfluthrin!M26*100/G16</f>
        <v>14.893839137231289</v>
      </c>
      <c r="W16" s="35">
        <f>Cypermethrin!M26*100/G16</f>
        <v>39.733736473382905</v>
      </c>
      <c r="X16" s="17">
        <f>Permethrin!M26*100/G16</f>
        <v>45.372424389385806</v>
      </c>
      <c r="Y16" s="437"/>
      <c r="Z16" s="437"/>
      <c r="AA16" s="437"/>
      <c r="AC16" s="228" t="s">
        <v>56</v>
      </c>
      <c r="AD16" s="217">
        <v>6.8086735921468688E-2</v>
      </c>
      <c r="AE16" s="239">
        <v>5.2127589532860924E-2</v>
      </c>
      <c r="AF16" s="239">
        <v>6.0484503982465153E-2</v>
      </c>
      <c r="AG16" s="239">
        <v>6.1303863993166174E-2</v>
      </c>
      <c r="AH16" s="177">
        <v>9.3383089685516146E-2</v>
      </c>
      <c r="AI16" s="234">
        <v>1.1014322879101119</v>
      </c>
      <c r="AJ16" s="217">
        <v>2.5655220989716772</v>
      </c>
      <c r="AK16" s="217">
        <f t="shared" si="1"/>
        <v>0.87985823556738696</v>
      </c>
      <c r="AL16" s="239">
        <f t="shared" si="1"/>
        <v>0.56209840185864668</v>
      </c>
      <c r="AM16" s="179">
        <f t="shared" si="2"/>
        <v>0.69895523461630027</v>
      </c>
      <c r="AN16" s="177">
        <v>2.1808595634900056</v>
      </c>
      <c r="AO16" s="217">
        <v>5.0789166084104966</v>
      </c>
      <c r="AP16" s="239">
        <v>1.6992319671523088</v>
      </c>
      <c r="AQ16" s="217">
        <v>1.0628929397241271</v>
      </c>
      <c r="AR16" s="177">
        <v>1.3045273795470844</v>
      </c>
      <c r="AS16" s="178">
        <v>4.539115728097913E-2</v>
      </c>
      <c r="AT16" s="177">
        <v>3.4671271935080399E-2</v>
      </c>
      <c r="AU16" s="177">
        <v>4.0323002654976771E-2</v>
      </c>
      <c r="AV16" s="177">
        <v>4.0869242662110783E-2</v>
      </c>
      <c r="AW16" s="217">
        <v>6.2255393123677429E-2</v>
      </c>
      <c r="AX16" s="177">
        <v>0.73428819194007455</v>
      </c>
      <c r="AY16" s="177">
        <v>1.7103480659811183</v>
      </c>
      <c r="AZ16" s="177">
        <f t="shared" si="3"/>
        <v>0.5865721570449246</v>
      </c>
      <c r="BA16" s="177">
        <f t="shared" si="0"/>
        <v>0.37473226790576453</v>
      </c>
      <c r="BB16" s="177">
        <f t="shared" si="0"/>
        <v>0.46597015641086686</v>
      </c>
      <c r="BC16" s="218">
        <v>1.4539063756600039</v>
      </c>
      <c r="BD16">
        <v>3.3859444056069976</v>
      </c>
      <c r="BE16">
        <v>1.1328213114348724</v>
      </c>
      <c r="BF16">
        <v>0.70859529314941827</v>
      </c>
      <c r="BG16" s="102">
        <v>0.86968491969805628</v>
      </c>
    </row>
    <row r="17" spans="2:59" x14ac:dyDescent="0.35">
      <c r="B17" s="159" t="s">
        <v>57</v>
      </c>
      <c r="C17" s="323">
        <f>Permethrin!I27+Cypermethrin!I27+Cyfluthrin!I27</f>
        <v>0.2691831048707703</v>
      </c>
      <c r="D17" s="324">
        <f>Permethrin!J27+Cypermethrin!J27+Cyfluthrin!J27</f>
        <v>0.59026503656186458</v>
      </c>
      <c r="E17" s="433">
        <f>Permethrin!K27+Cypermethrin!K27+Cyfluthrin!K27</f>
        <v>1.3817206094162766</v>
      </c>
      <c r="F17" s="324">
        <f>Permethrin!L27+Cypermethrin!L27+Cyfluthrin!L27</f>
        <v>2.5700642192254728</v>
      </c>
      <c r="G17" s="433">
        <f>Permethrin!M27+Cypermethrin!M27+Cyfluthrin!M27</f>
        <v>2.42896896535775</v>
      </c>
      <c r="H17" s="325">
        <f>Permethrin!N27+Cypermethrin!N27+Cyfluthrin!N27</f>
        <v>4.4569254052305309</v>
      </c>
      <c r="I17" s="433">
        <f>Permethrin!O27+Cypermethrin!O27+Cyfluthrin!O27</f>
        <v>0.17945540324718023</v>
      </c>
      <c r="J17" s="324">
        <f>Permethrin!P27+Cypermethrin!P27+Cyfluthrin!P27</f>
        <v>0.59026503656186446</v>
      </c>
      <c r="K17" s="433">
        <f>Permethrin!Q27+Cypermethrin!Q27+Cyfluthrin!Q27</f>
        <v>0.92114707294418463</v>
      </c>
      <c r="L17" s="324">
        <f>Permethrin!R27+Cypermethrin!R27+Cyfluthrin!R27</f>
        <v>2.5700642192254728</v>
      </c>
      <c r="M17" s="433">
        <f>Permethrin!S27+Cypermethrin!S27+Cyfluthrin!S27</f>
        <v>1.6193126435718335</v>
      </c>
      <c r="N17" s="325">
        <f>Permethrin!T27+Cypermethrin!T27+Cyfluthrin!T27</f>
        <v>4.4569254052305309</v>
      </c>
      <c r="P17" s="402">
        <f>Cyfluthrin!I27*100/C17</f>
        <v>0.95408311561587222</v>
      </c>
      <c r="Q17" s="35">
        <f>Cypermethrin!I27*100/C17</f>
        <v>97.329040242542163</v>
      </c>
      <c r="R17" s="35">
        <f>Permethrin!I27*100/C17</f>
        <v>1.716876641841987</v>
      </c>
      <c r="S17" s="402">
        <f>Cyfluthrin!K27*100/E17</f>
        <v>11.84689377569228</v>
      </c>
      <c r="T17" s="35">
        <f>Cypermethrin!K27*100/E17</f>
        <v>68.032665306724127</v>
      </c>
      <c r="U17" s="17">
        <f>Permethrin!K27*100/E17</f>
        <v>20.120440917583597</v>
      </c>
      <c r="V17" s="35">
        <f>Cyfluthrin!M27*100/G17</f>
        <v>11.368090430934783</v>
      </c>
      <c r="W17" s="35">
        <f>Cypermethrin!M27*100/G17</f>
        <v>65.946230792224668</v>
      </c>
      <c r="X17" s="17">
        <f>Permethrin!M27*100/G17</f>
        <v>22.68567877684055</v>
      </c>
      <c r="Y17" s="437"/>
      <c r="Z17" s="437"/>
      <c r="AA17" s="437"/>
      <c r="AC17" s="228" t="s">
        <v>57</v>
      </c>
      <c r="AD17" s="217">
        <v>0.2691831048707703</v>
      </c>
      <c r="AE17" s="239">
        <v>0.18562640669466246</v>
      </c>
      <c r="AF17" s="239">
        <v>0.1655183539116086</v>
      </c>
      <c r="AG17" s="239">
        <v>3.9920049785533225</v>
      </c>
      <c r="AH17" s="177">
        <v>0.23680252979180141</v>
      </c>
      <c r="AI17" s="234">
        <v>1.3817206094162766</v>
      </c>
      <c r="AJ17" s="217">
        <v>4.2432653478000084</v>
      </c>
      <c r="AK17" s="217">
        <f t="shared" si="1"/>
        <v>1.2500231189969273</v>
      </c>
      <c r="AL17" s="239">
        <f t="shared" si="1"/>
        <v>4.7829310371358158</v>
      </c>
      <c r="AM17" s="179">
        <f t="shared" si="2"/>
        <v>1.4292663679872295</v>
      </c>
      <c r="AN17" s="177">
        <v>2.42896896535775</v>
      </c>
      <c r="AO17" s="217">
        <v>8.300904288905361</v>
      </c>
      <c r="AP17" s="239">
        <v>2.3345278840822461</v>
      </c>
      <c r="AQ17" s="217">
        <v>5.5738570957183082</v>
      </c>
      <c r="AR17" s="177">
        <v>2.6217302061826575</v>
      </c>
      <c r="AS17" s="178">
        <v>0.17945540324718023</v>
      </c>
      <c r="AT17" s="177">
        <v>0.12363527607085148</v>
      </c>
      <c r="AU17" s="177">
        <v>0.11034556927440574</v>
      </c>
      <c r="AV17" s="177">
        <v>2.6613366523688811</v>
      </c>
      <c r="AW17" s="217">
        <v>0.15786835319453429</v>
      </c>
      <c r="AX17" s="177">
        <v>0.92114707294418463</v>
      </c>
      <c r="AY17" s="177">
        <v>2.8288435652000059</v>
      </c>
      <c r="AZ17" s="177">
        <f t="shared" si="3"/>
        <v>0.83334874599795172</v>
      </c>
      <c r="BA17" s="177">
        <f t="shared" si="0"/>
        <v>3.1886206914238771</v>
      </c>
      <c r="BB17" s="177">
        <f t="shared" si="0"/>
        <v>0.95284424532481982</v>
      </c>
      <c r="BC17" s="218">
        <v>1.6193126435718335</v>
      </c>
      <c r="BD17">
        <v>5.5339361926035737</v>
      </c>
      <c r="BE17">
        <v>1.5563519227214977</v>
      </c>
      <c r="BF17">
        <v>3.715904730478873</v>
      </c>
      <c r="BG17" s="102">
        <v>1.7478201374551052</v>
      </c>
    </row>
    <row r="18" spans="2:59" x14ac:dyDescent="0.35">
      <c r="B18" s="159" t="s">
        <v>58</v>
      </c>
      <c r="C18" s="323">
        <f>Permethrin!I28+Cypermethrin!I28+Cyfluthrin!I28</f>
        <v>0.32634197284397837</v>
      </c>
      <c r="D18" s="324">
        <f>Permethrin!J28+Cypermethrin!J28+Cyfluthrin!J28</f>
        <v>0.71593791925081685</v>
      </c>
      <c r="E18" s="433">
        <f>Permethrin!K28+Cypermethrin!K28+Cyfluthrin!K28</f>
        <v>2.5397964110057596</v>
      </c>
      <c r="F18" s="324">
        <f>Permethrin!L28+Cypermethrin!L28+Cyfluthrin!L28</f>
        <v>4.4486856782028585</v>
      </c>
      <c r="G18" s="433">
        <f>Permethrin!M28+Cypermethrin!M28+Cyfluthrin!M28</f>
        <v>4.740642521880436</v>
      </c>
      <c r="H18" s="325">
        <f>Permethrin!N28+Cypermethrin!N28+Cyfluthrin!N28</f>
        <v>8.1535811356961574</v>
      </c>
      <c r="I18" s="433">
        <f>Permethrin!O28+Cypermethrin!O28+Cyfluthrin!O28</f>
        <v>0.2175613152293189</v>
      </c>
      <c r="J18" s="324">
        <f>Permethrin!P28+Cypermethrin!P28+Cyfluthrin!P28</f>
        <v>0.71593791925081685</v>
      </c>
      <c r="K18" s="433">
        <f>Permethrin!Q28+Cypermethrin!Q28+Cyfluthrin!Q28</f>
        <v>1.6931976073371733</v>
      </c>
      <c r="L18" s="324">
        <f>Permethrin!R28+Cypermethrin!R28+Cyfluthrin!R28</f>
        <v>4.4486856782028585</v>
      </c>
      <c r="M18" s="433">
        <f>Permethrin!S28+Cypermethrin!S28+Cyfluthrin!S28</f>
        <v>3.1604283479202908</v>
      </c>
      <c r="N18" s="325">
        <f>Permethrin!T28+Cypermethrin!T28+Cyfluthrin!T28</f>
        <v>8.1535811356961574</v>
      </c>
      <c r="P18" s="402">
        <f>Cyfluthrin!I28*100/C18</f>
        <v>1.6827612759134991</v>
      </c>
      <c r="Q18" s="35">
        <f>Cypermethrin!I28*100/C18</f>
        <v>97.344946303951573</v>
      </c>
      <c r="R18" s="35">
        <f>Permethrin!I28*100/C18</f>
        <v>0.97229242013492401</v>
      </c>
      <c r="S18" s="402">
        <f>Cyfluthrin!K28*100/E18</f>
        <v>17.479218657237382</v>
      </c>
      <c r="T18" s="35">
        <f>Cypermethrin!K28*100/E18</f>
        <v>58.280803694414253</v>
      </c>
      <c r="U18" s="17">
        <f>Permethrin!K28*100/E18</f>
        <v>24.239977648348361</v>
      </c>
      <c r="V18" s="35">
        <f>Cyfluthrin!M28*100/G18</f>
        <v>18.613122078663924</v>
      </c>
      <c r="W18" s="35">
        <f>Cypermethrin!M28*100/G18</f>
        <v>55.483894068772045</v>
      </c>
      <c r="X18" s="17">
        <f>Permethrin!M28*100/G18</f>
        <v>25.902983852564031</v>
      </c>
      <c r="Y18" s="437"/>
      <c r="Z18" s="437"/>
      <c r="AA18" s="437"/>
      <c r="AC18" s="228" t="s">
        <v>58</v>
      </c>
      <c r="AD18" s="217">
        <v>0.32634197284397837</v>
      </c>
      <c r="AE18" s="239">
        <v>0.32620547037144393</v>
      </c>
      <c r="AF18" s="239">
        <v>0.323797447326923</v>
      </c>
      <c r="AG18" s="239">
        <v>5.8503073662289324</v>
      </c>
      <c r="AH18" s="177">
        <v>0</v>
      </c>
      <c r="AI18" s="234">
        <v>2.5397964110057596</v>
      </c>
      <c r="AJ18" s="217">
        <v>9.7714568722763833</v>
      </c>
      <c r="AK18" s="217">
        <f t="shared" si="1"/>
        <v>2.5079902476504774</v>
      </c>
      <c r="AL18" s="239">
        <f t="shared" si="1"/>
        <v>7.3987119480680912</v>
      </c>
      <c r="AM18" s="179">
        <f t="shared" si="2"/>
        <v>0</v>
      </c>
      <c r="AN18" s="177">
        <v>4.740642521880436</v>
      </c>
      <c r="AO18" s="217">
        <v>19.216708274181322</v>
      </c>
      <c r="AP18" s="239">
        <v>4.6921830479740319</v>
      </c>
      <c r="AQ18" s="217">
        <v>8.9471165299072499</v>
      </c>
      <c r="AR18" s="177">
        <v>0</v>
      </c>
      <c r="AS18" s="178">
        <v>0.2175613152293189</v>
      </c>
      <c r="AT18" s="177">
        <v>0.21721683473694078</v>
      </c>
      <c r="AU18" s="177">
        <v>0.21586496488461537</v>
      </c>
      <c r="AV18" s="177">
        <v>3.900204910819288</v>
      </c>
      <c r="AW18" s="217">
        <v>0</v>
      </c>
      <c r="AX18" s="177">
        <v>1.6931976073371733</v>
      </c>
      <c r="AY18" s="177">
        <v>6.5143045815175906</v>
      </c>
      <c r="AZ18" s="177">
        <f t="shared" si="3"/>
        <v>1.6719934984336517</v>
      </c>
      <c r="BA18" s="177">
        <f t="shared" si="0"/>
        <v>4.9324746320453929</v>
      </c>
      <c r="BB18" s="177">
        <f t="shared" si="0"/>
        <v>0</v>
      </c>
      <c r="BC18" s="218">
        <v>3.1604283479202908</v>
      </c>
      <c r="BD18">
        <v>12.811138849454217</v>
      </c>
      <c r="BE18">
        <v>3.1281220319826883</v>
      </c>
      <c r="BF18">
        <v>5.9647443532714988</v>
      </c>
      <c r="BG18" s="102">
        <v>0</v>
      </c>
    </row>
    <row r="19" spans="2:59" x14ac:dyDescent="0.35">
      <c r="B19" s="159" t="s">
        <v>59</v>
      </c>
      <c r="C19" s="323">
        <f>Permethrin!I29+Cypermethrin!I29+Cyfluthrin!I29</f>
        <v>8.2676893190810327E-2</v>
      </c>
      <c r="D19" s="324">
        <f>Permethrin!J29+Cypermethrin!J29+Cyfluthrin!J29</f>
        <v>0.18086687381723665</v>
      </c>
      <c r="E19" s="433">
        <f>Permethrin!K29+Cypermethrin!K29+Cyfluthrin!K29</f>
        <v>0.95879131460837397</v>
      </c>
      <c r="F19" s="324">
        <f>Permethrin!L29+Cypermethrin!L29+Cyfluthrin!L29</f>
        <v>1.7677332622447752</v>
      </c>
      <c r="G19" s="433">
        <f>Permethrin!M29+Cypermethrin!M29+Cyfluthrin!M29</f>
        <v>1.8314481625007577</v>
      </c>
      <c r="H19" s="325">
        <f>Permethrin!N29+Cypermethrin!N29+Cyfluthrin!N29</f>
        <v>3.3469904938622066</v>
      </c>
      <c r="I19" s="433">
        <f>Permethrin!O29+Cypermethrin!O29+Cyfluthrin!O29</f>
        <v>5.5117928793873561E-2</v>
      </c>
      <c r="J19" s="324">
        <f>Permethrin!P29+Cypermethrin!P29+Cyfluthrin!P29</f>
        <v>0.18086687381723662</v>
      </c>
      <c r="K19" s="433">
        <f>Permethrin!Q29+Cypermethrin!Q29+Cyfluthrin!Q29</f>
        <v>0.63919420973891616</v>
      </c>
      <c r="L19" s="324">
        <f>Permethrin!R29+Cypermethrin!R29+Cyfluthrin!R29</f>
        <v>1.7677332622447757</v>
      </c>
      <c r="M19" s="433">
        <f>Permethrin!S29+Cypermethrin!S29+Cyfluthrin!S29</f>
        <v>1.2209654416671718</v>
      </c>
      <c r="N19" s="325">
        <f>Permethrin!T29+Cypermethrin!T29+Cyfluthrin!T29</f>
        <v>3.3469904938622062</v>
      </c>
      <c r="P19" s="402">
        <f>Cyfluthrin!I29*100/C19</f>
        <v>1.2894291314954207</v>
      </c>
      <c r="Q19" s="35">
        <f>Cypermethrin!I29*100/C19</f>
        <v>96.857975418619887</v>
      </c>
      <c r="R19" s="35">
        <f>Permethrin!I29*100/C19</f>
        <v>1.8525954498846873</v>
      </c>
      <c r="S19" s="402">
        <f>Cyfluthrin!K29*100/E19</f>
        <v>21.738683488345515</v>
      </c>
      <c r="T19" s="35">
        <f>Cypermethrin!K29*100/E19</f>
        <v>65.680748059132213</v>
      </c>
      <c r="U19" s="17">
        <f>Permethrin!K29*100/E19</f>
        <v>12.580568452522263</v>
      </c>
      <c r="V19" s="35">
        <f>Cyfluthrin!M29*100/G19</f>
        <v>22.702862519426247</v>
      </c>
      <c r="W19" s="35">
        <f>Cypermethrin!M29*100/G19</f>
        <v>64.212124329109855</v>
      </c>
      <c r="X19" s="17">
        <f>Permethrin!M29*100/G19</f>
        <v>13.085013151463901</v>
      </c>
      <c r="Y19" s="437"/>
      <c r="Z19" s="437"/>
      <c r="AA19" s="437"/>
      <c r="AC19" s="228" t="s">
        <v>59</v>
      </c>
      <c r="AD19" s="217">
        <v>8.2676893190810327E-2</v>
      </c>
      <c r="AE19" s="239">
        <v>0.11600470484583714</v>
      </c>
      <c r="AF19" s="239">
        <v>9.6513995830860538E-2</v>
      </c>
      <c r="AG19" s="239">
        <v>2.051827385424946</v>
      </c>
      <c r="AH19" s="177">
        <v>0.23351897981232322</v>
      </c>
      <c r="AI19" s="234">
        <v>0.95879131460837397</v>
      </c>
      <c r="AJ19" s="217">
        <v>2.7760113382358589</v>
      </c>
      <c r="AK19" s="217">
        <f t="shared" si="1"/>
        <v>1.0298539390163817</v>
      </c>
      <c r="AL19" s="239">
        <f t="shared" si="1"/>
        <v>2.6597457920586383</v>
      </c>
      <c r="AM19" s="179">
        <f t="shared" si="2"/>
        <v>2.8232323086859497</v>
      </c>
      <c r="AN19" s="177">
        <v>1.8314481625007577</v>
      </c>
      <c r="AO19" s="217">
        <v>5.4360179716258834</v>
      </c>
      <c r="AP19" s="239">
        <v>1.9631938822019026</v>
      </c>
      <c r="AQ19" s="217">
        <v>3.26766419869233</v>
      </c>
      <c r="AR19" s="177">
        <v>5.4129456375595764</v>
      </c>
      <c r="AS19" s="178">
        <v>5.5117928793873561E-2</v>
      </c>
      <c r="AT19" s="177">
        <v>7.7184132769100064E-2</v>
      </c>
      <c r="AU19" s="177">
        <v>6.4342663887240373E-2</v>
      </c>
      <c r="AV19" s="177">
        <v>1.3678849236166304</v>
      </c>
      <c r="AW19" s="217">
        <v>0.15567931987488218</v>
      </c>
      <c r="AX19" s="177">
        <v>0.63919420973891616</v>
      </c>
      <c r="AY19" s="177">
        <v>1.8506742254905726</v>
      </c>
      <c r="AZ19" s="177">
        <f t="shared" si="3"/>
        <v>0.68656929267758782</v>
      </c>
      <c r="BA19" s="177">
        <f t="shared" si="0"/>
        <v>1.7731638613724252</v>
      </c>
      <c r="BB19" s="177">
        <f t="shared" si="0"/>
        <v>1.8821548724573001</v>
      </c>
      <c r="BC19" s="218">
        <v>1.2209654416671718</v>
      </c>
      <c r="BD19">
        <v>3.6240119810839224</v>
      </c>
      <c r="BE19">
        <v>1.3087959214679352</v>
      </c>
      <c r="BF19">
        <v>2.17844279912822</v>
      </c>
      <c r="BG19" s="102">
        <v>3.6086304250397179</v>
      </c>
    </row>
    <row r="20" spans="2:59" x14ac:dyDescent="0.35">
      <c r="B20" s="159" t="s">
        <v>60</v>
      </c>
      <c r="C20" s="323">
        <f>Permethrin!I30+Cypermethrin!I30+Cyfluthrin!I30</f>
        <v>0.2168633278504275</v>
      </c>
      <c r="D20" s="324">
        <f>Permethrin!J30+Cypermethrin!J30+Cyfluthrin!J30</f>
        <v>0.47667014416925496</v>
      </c>
      <c r="E20" s="433">
        <f>Permethrin!K30+Cypermethrin!K30+Cyfluthrin!K30</f>
        <v>2.0387693173236388</v>
      </c>
      <c r="F20" s="324">
        <f>Permethrin!L30+Cypermethrin!L30+Cyfluthrin!L30</f>
        <v>3.6402971864515865</v>
      </c>
      <c r="G20" s="433">
        <f>Permethrin!M30+Cypermethrin!M30+Cyfluthrin!M30</f>
        <v>3.8519219538793874</v>
      </c>
      <c r="H20" s="325">
        <f>Permethrin!N30+Cypermethrin!N30+Cyfluthrin!N30</f>
        <v>6.7845814300841338</v>
      </c>
      <c r="I20" s="433">
        <f>Permethrin!O30+Cypermethrin!O30+Cyfluthrin!O30</f>
        <v>0.14457555190028504</v>
      </c>
      <c r="J20" s="324">
        <f>Permethrin!P30+Cypermethrin!P30+Cyfluthrin!P30</f>
        <v>0.47667014416925502</v>
      </c>
      <c r="K20" s="433">
        <f>Permethrin!Q30+Cypermethrin!Q30+Cyfluthrin!Q30</f>
        <v>1.359179544882426</v>
      </c>
      <c r="L20" s="324">
        <f>Permethrin!R30+Cypermethrin!R30+Cyfluthrin!R30</f>
        <v>3.640297186451587</v>
      </c>
      <c r="M20" s="433">
        <f>Permethrin!S30+Cypermethrin!S30+Cyfluthrin!S30</f>
        <v>2.5679479692529252</v>
      </c>
      <c r="N20" s="325">
        <f>Permethrin!T30+Cypermethrin!T30+Cyfluthrin!T30</f>
        <v>6.7845814300841338</v>
      </c>
      <c r="P20" s="402">
        <f>Cyfluthrin!I30*100/C20</f>
        <v>1.2425700036721938</v>
      </c>
      <c r="Q20" s="35">
        <f>Cypermethrin!I30*100/C20</f>
        <v>97.743745603580948</v>
      </c>
      <c r="R20" s="35">
        <f>Permethrin!I30*100/C20</f>
        <v>1.0136843927468526</v>
      </c>
      <c r="S20" s="402">
        <f>Cyfluthrin!K30*100/E20</f>
        <v>18.841108836734531</v>
      </c>
      <c r="T20" s="35">
        <f>Cypermethrin!K30*100/E20</f>
        <v>61.02791439943519</v>
      </c>
      <c r="U20" s="17">
        <f>Permethrin!K30*100/E20</f>
        <v>20.130976763830279</v>
      </c>
      <c r="V20" s="35">
        <f>Cyfluthrin!M30*100/G20</f>
        <v>19.874722866125058</v>
      </c>
      <c r="W20" s="35">
        <f>Cypermethrin!M30*100/G20</f>
        <v>58.87483768051581</v>
      </c>
      <c r="X20" s="17">
        <f>Permethrin!M30*100/G20</f>
        <v>21.250439453359135</v>
      </c>
      <c r="Y20" s="437"/>
      <c r="Z20" s="437"/>
      <c r="AA20" s="437"/>
      <c r="AC20" s="228" t="s">
        <v>60</v>
      </c>
      <c r="AD20" s="217">
        <v>0.2168633278504275</v>
      </c>
      <c r="AE20" s="239">
        <v>0.25937373636149913</v>
      </c>
      <c r="AF20" s="239">
        <v>0.21495130223900291</v>
      </c>
      <c r="AG20" s="239">
        <v>7.7887761418252186</v>
      </c>
      <c r="AH20" s="177">
        <v>0.43558870668056715</v>
      </c>
      <c r="AI20" s="234">
        <v>2.0387693173236388</v>
      </c>
      <c r="AJ20" s="217">
        <v>7.635759661986163</v>
      </c>
      <c r="AK20" s="217">
        <f t="shared" si="1"/>
        <v>2.1155047096942741</v>
      </c>
      <c r="AL20" s="239">
        <f t="shared" si="1"/>
        <v>9.1800655979655694</v>
      </c>
      <c r="AM20" s="179">
        <f t="shared" si="2"/>
        <v>2.599117348202844</v>
      </c>
      <c r="AN20" s="177">
        <v>3.8519219538793874</v>
      </c>
      <c r="AO20" s="217">
        <v>15.012145587610828</v>
      </c>
      <c r="AP20" s="239">
        <v>4.0160581171495453</v>
      </c>
      <c r="AQ20" s="217">
        <v>10.57135505410592</v>
      </c>
      <c r="AR20" s="177">
        <v>4.7626459897251205</v>
      </c>
      <c r="AS20" s="178">
        <v>0.14457555190028504</v>
      </c>
      <c r="AT20" s="177">
        <v>0.17264327606449431</v>
      </c>
      <c r="AU20" s="177">
        <v>0.14330086815933532</v>
      </c>
      <c r="AV20" s="177">
        <v>5.1925174278834794</v>
      </c>
      <c r="AW20" s="217">
        <v>0.29039247112037814</v>
      </c>
      <c r="AX20" s="177">
        <v>1.359179544882426</v>
      </c>
      <c r="AY20" s="177">
        <v>5.0905064413241083</v>
      </c>
      <c r="AZ20" s="177">
        <f t="shared" si="3"/>
        <v>1.4103364731295163</v>
      </c>
      <c r="BA20" s="177">
        <f t="shared" si="0"/>
        <v>6.1200437319770451</v>
      </c>
      <c r="BB20" s="177">
        <f t="shared" si="0"/>
        <v>1.7327448988018959</v>
      </c>
      <c r="BC20" s="218">
        <v>2.5679479692529252</v>
      </c>
      <c r="BD20">
        <v>10.00809705840722</v>
      </c>
      <c r="BE20">
        <v>2.677372078099697</v>
      </c>
      <c r="BF20">
        <v>7.0475700360706117</v>
      </c>
      <c r="BG20" s="102">
        <v>3.1750973264834137</v>
      </c>
    </row>
    <row r="21" spans="2:59" x14ac:dyDescent="0.35">
      <c r="B21" s="159" t="s">
        <v>61</v>
      </c>
      <c r="C21" s="323">
        <f>Permethrin!I31+Cypermethrin!I31+Cyfluthrin!I31</f>
        <v>0.52827136717257195</v>
      </c>
      <c r="D21" s="324">
        <f>Permethrin!J31+Cypermethrin!J31+Cyfluthrin!J31</f>
        <v>1.1538294909189222</v>
      </c>
      <c r="E21" s="433">
        <f>Permethrin!K31+Cypermethrin!K31+Cyfluthrin!K31</f>
        <v>3.5553782672629302</v>
      </c>
      <c r="F21" s="324">
        <f>Permethrin!L31+Cypermethrin!L31+Cyfluthrin!L31</f>
        <v>6.2597894827483422</v>
      </c>
      <c r="G21" s="433">
        <f>Permethrin!M31+Cypermethrin!M31+Cyfluthrin!M31</f>
        <v>6.5642868521620716</v>
      </c>
      <c r="H21" s="325">
        <f>Permethrin!N31+Cypermethrin!N31+Cyfluthrin!N31</f>
        <v>11.326234030347745</v>
      </c>
      <c r="I21" s="433">
        <f>Permethrin!O31+Cypermethrin!O31+Cyfluthrin!O31</f>
        <v>0.35218091144838137</v>
      </c>
      <c r="J21" s="324">
        <f>Permethrin!P31+Cypermethrin!P31+Cyfluthrin!P31</f>
        <v>1.1538294909189222</v>
      </c>
      <c r="K21" s="433">
        <f>Permethrin!Q31+Cypermethrin!Q31+Cyfluthrin!Q31</f>
        <v>2.3702521781752868</v>
      </c>
      <c r="L21" s="324">
        <f>Permethrin!R31+Cypermethrin!R31+Cyfluthrin!R31</f>
        <v>6.2597894827483422</v>
      </c>
      <c r="M21" s="433">
        <f>Permethrin!S31+Cypermethrin!S31+Cyfluthrin!S31</f>
        <v>4.3761912347747147</v>
      </c>
      <c r="N21" s="325">
        <f>Permethrin!T31+Cypermethrin!T31+Cyfluthrin!T31</f>
        <v>11.326234030347742</v>
      </c>
      <c r="P21" s="402">
        <f>Cyfluthrin!I31*100/C21</f>
        <v>1.694655965437778</v>
      </c>
      <c r="Q21" s="35">
        <f>Cypermethrin!I31*100/C21</f>
        <v>96.52360905509002</v>
      </c>
      <c r="R21" s="35">
        <f>Permethrin!I31*100/C21</f>
        <v>1.7817349794721904</v>
      </c>
      <c r="S21" s="402">
        <f>Cyfluthrin!K31*100/E21</f>
        <v>13.911559307230338</v>
      </c>
      <c r="T21" s="35">
        <f>Cypermethrin!K31*100/E21</f>
        <v>59.398044799488837</v>
      </c>
      <c r="U21" s="17">
        <f>Permethrin!K31*100/E21</f>
        <v>26.690395893280819</v>
      </c>
      <c r="V21" s="35">
        <f>Cyfluthrin!M31*100/G21</f>
        <v>14.933301245556684</v>
      </c>
      <c r="W21" s="35">
        <f>Cypermethrin!M31*100/G21</f>
        <v>56.309929948054048</v>
      </c>
      <c r="X21" s="17">
        <f>Permethrin!M31*100/G21</f>
        <v>28.75676880638926</v>
      </c>
      <c r="Y21" s="437"/>
      <c r="Z21" s="437"/>
      <c r="AA21" s="437"/>
      <c r="AC21" s="228" t="s">
        <v>61</v>
      </c>
      <c r="AD21" s="217">
        <v>0.52827136717257195</v>
      </c>
      <c r="AE21" s="239">
        <v>0.51913815643289607</v>
      </c>
      <c r="AF21" s="239">
        <v>0.65914668877073257</v>
      </c>
      <c r="AG21" s="239">
        <v>0.46407935570836606</v>
      </c>
      <c r="AH21" s="177">
        <v>0</v>
      </c>
      <c r="AI21" s="234">
        <v>3.5553782672629302</v>
      </c>
      <c r="AJ21" s="217">
        <v>11.843320467836051</v>
      </c>
      <c r="AK21" s="217">
        <f t="shared" si="1"/>
        <v>4.3027185772495651</v>
      </c>
      <c r="AL21" s="239">
        <f t="shared" si="1"/>
        <v>2.5580057550693485</v>
      </c>
      <c r="AM21" s="179">
        <f t="shared" si="2"/>
        <v>0</v>
      </c>
      <c r="AN21" s="177">
        <v>6.5642868521620716</v>
      </c>
      <c r="AO21" s="217">
        <v>23.167502779239211</v>
      </c>
      <c r="AP21" s="239">
        <v>7.9462904657283975</v>
      </c>
      <c r="AQ21" s="217">
        <v>4.6519321544303311</v>
      </c>
      <c r="AR21" s="177">
        <v>0</v>
      </c>
      <c r="AS21" s="178">
        <v>0.35218091144838137</v>
      </c>
      <c r="AT21" s="177">
        <v>0.34583615907936377</v>
      </c>
      <c r="AU21" s="177">
        <v>0.4394311258471551</v>
      </c>
      <c r="AV21" s="177">
        <v>0.30938623713891072</v>
      </c>
      <c r="AW21" s="217">
        <v>0</v>
      </c>
      <c r="AX21" s="177">
        <v>2.3702521781752868</v>
      </c>
      <c r="AY21" s="177">
        <v>7.895546978557368</v>
      </c>
      <c r="AZ21" s="177">
        <f t="shared" si="3"/>
        <v>2.8684790514997101</v>
      </c>
      <c r="BA21" s="177">
        <f t="shared" si="0"/>
        <v>1.7053371700462325</v>
      </c>
      <c r="BB21" s="177">
        <f t="shared" si="0"/>
        <v>0</v>
      </c>
      <c r="BC21" s="218">
        <v>4.3761912347747147</v>
      </c>
      <c r="BD21">
        <v>15.445001852826142</v>
      </c>
      <c r="BE21">
        <v>5.2975269771522653</v>
      </c>
      <c r="BF21">
        <v>3.1012881029535544</v>
      </c>
      <c r="BG21" s="102">
        <v>0</v>
      </c>
    </row>
    <row r="22" spans="2:59" x14ac:dyDescent="0.35">
      <c r="B22" s="159" t="s">
        <v>62</v>
      </c>
      <c r="C22" s="323">
        <f>Permethrin!I32+Cypermethrin!I32+Cyfluthrin!I32</f>
        <v>0.53316118887129216</v>
      </c>
      <c r="D22" s="324">
        <f>Permethrin!J32+Cypermethrin!J32+Cyfluthrin!J32</f>
        <v>1.1695314116853932</v>
      </c>
      <c r="E22" s="433">
        <f>Permethrin!K32+Cypermethrin!K32+Cyfluthrin!K32</f>
        <v>2.7162884953935285</v>
      </c>
      <c r="F22" s="324">
        <f>Permethrin!L32+Cypermethrin!L32+Cyfluthrin!L32</f>
        <v>4.980234447876386</v>
      </c>
      <c r="G22" s="433">
        <f>Permethrin!M32+Cypermethrin!M32+Cyfluthrin!M32</f>
        <v>4.8772879726467284</v>
      </c>
      <c r="H22" s="325">
        <f>Permethrin!N32+Cypermethrin!N32+Cyfluthrin!N32</f>
        <v>8.742923852665518</v>
      </c>
      <c r="I22" s="433">
        <f>Permethrin!O32+Cypermethrin!O32+Cyfluthrin!O32</f>
        <v>0.35544079258086153</v>
      </c>
      <c r="J22" s="324">
        <f>Permethrin!P32+Cypermethrin!P32+Cyfluthrin!P32</f>
        <v>1.1695314116853934</v>
      </c>
      <c r="K22" s="433">
        <f>Permethrin!Q32+Cypermethrin!Q32+Cyfluthrin!Q32</f>
        <v>1.8108589969290194</v>
      </c>
      <c r="L22" s="324">
        <f>Permethrin!R32+Cypermethrin!R32+Cyfluthrin!R32</f>
        <v>4.980234447876386</v>
      </c>
      <c r="M22" s="433">
        <f>Permethrin!S32+Cypermethrin!S32+Cyfluthrin!S32</f>
        <v>3.2515253150978198</v>
      </c>
      <c r="N22" s="325">
        <f>Permethrin!T32+Cypermethrin!T32+Cyfluthrin!T32</f>
        <v>8.742923852665518</v>
      </c>
      <c r="P22" s="402">
        <f>Cyfluthrin!I32*100/C22</f>
        <v>0.91239284156239464</v>
      </c>
      <c r="Q22" s="35">
        <f>Cypermethrin!I32*100/C22</f>
        <v>97.399139165254212</v>
      </c>
      <c r="R22" s="35">
        <f>Permethrin!I32*100/C22</f>
        <v>1.6884679931833826</v>
      </c>
      <c r="S22" s="402">
        <f>Cyfluthrin!K32*100/E22</f>
        <v>12.244096496338612</v>
      </c>
      <c r="T22" s="35">
        <f>Cypermethrin!K32*100/E22</f>
        <v>65.739037679838106</v>
      </c>
      <c r="U22" s="17">
        <f>Permethrin!K32*100/E22</f>
        <v>22.01686582382327</v>
      </c>
      <c r="V22" s="35">
        <f>Cyfluthrin!M32*100/G22</f>
        <v>13.538373132195455</v>
      </c>
      <c r="W22" s="35">
        <f>Cypermethrin!M32*100/G22</f>
        <v>62.143209390736004</v>
      </c>
      <c r="X22" s="17">
        <f>Permethrin!M32*100/G22</f>
        <v>24.31841747706854</v>
      </c>
      <c r="Y22" s="437"/>
      <c r="Z22" s="437"/>
      <c r="AA22" s="437"/>
      <c r="AC22" s="228" t="s">
        <v>62</v>
      </c>
      <c r="AD22" s="217">
        <v>0.53316118887129216</v>
      </c>
      <c r="AE22" s="239">
        <v>0.35541581236342618</v>
      </c>
      <c r="AF22" s="239">
        <v>0.36960487033096007</v>
      </c>
      <c r="AG22" s="239">
        <v>0.42992050308600832</v>
      </c>
      <c r="AH22" s="177">
        <v>0</v>
      </c>
      <c r="AI22" s="234">
        <v>2.7162884953935285</v>
      </c>
      <c r="AJ22" s="217">
        <v>8.1717565674333841</v>
      </c>
      <c r="AK22" s="217">
        <f t="shared" si="1"/>
        <v>2.4593608715532502</v>
      </c>
      <c r="AL22" s="239">
        <f t="shared" si="1"/>
        <v>1.7880537767187508</v>
      </c>
      <c r="AM22" s="179">
        <f t="shared" si="2"/>
        <v>0</v>
      </c>
      <c r="AN22" s="177">
        <v>4.8772879726467284</v>
      </c>
      <c r="AO22" s="217">
        <v>15.988097322503352</v>
      </c>
      <c r="AP22" s="239">
        <v>4.5491168727755404</v>
      </c>
      <c r="AQ22" s="217">
        <v>3.146187050351493</v>
      </c>
      <c r="AR22" s="177">
        <v>0</v>
      </c>
      <c r="AS22" s="178">
        <v>0.35544079258086153</v>
      </c>
      <c r="AT22" s="177">
        <v>0.23671461962155527</v>
      </c>
      <c r="AU22" s="177">
        <v>0.24640324688730672</v>
      </c>
      <c r="AV22" s="177">
        <v>0.28661366872400562</v>
      </c>
      <c r="AW22" s="217">
        <v>0</v>
      </c>
      <c r="AX22" s="177">
        <v>1.8108589969290194</v>
      </c>
      <c r="AY22" s="177">
        <v>5.4478377116222569</v>
      </c>
      <c r="AZ22" s="177">
        <f t="shared" si="3"/>
        <v>1.6395739143688335</v>
      </c>
      <c r="BA22" s="177">
        <f t="shared" si="0"/>
        <v>1.192035851145834</v>
      </c>
      <c r="BB22" s="177">
        <f t="shared" si="0"/>
        <v>0</v>
      </c>
      <c r="BC22" s="218">
        <v>3.2515253150978198</v>
      </c>
      <c r="BD22">
        <v>10.658731548335568</v>
      </c>
      <c r="BE22">
        <v>3.0327445818503604</v>
      </c>
      <c r="BF22">
        <v>2.0974580335676625</v>
      </c>
      <c r="BG22" s="102">
        <v>0</v>
      </c>
    </row>
    <row r="23" spans="2:59" x14ac:dyDescent="0.35">
      <c r="B23" s="159" t="s">
        <v>63</v>
      </c>
      <c r="C23" s="323">
        <f>Permethrin!I33+Cypermethrin!I33+Cyfluthrin!I33</f>
        <v>0.59528573523479078</v>
      </c>
      <c r="D23" s="324">
        <f>Permethrin!J33+Cypermethrin!J33+Cyfluthrin!J33</f>
        <v>1.3073573287023368</v>
      </c>
      <c r="E23" s="433">
        <f>Permethrin!K33+Cypermethrin!K33+Cyfluthrin!K33</f>
        <v>2.7670754842298089</v>
      </c>
      <c r="F23" s="324">
        <f>Permethrin!L33+Cypermethrin!L33+Cyfluthrin!L33</f>
        <v>5.1720102019065415</v>
      </c>
      <c r="G23" s="433">
        <f>Permethrin!M33+Cypermethrin!M33+Cyfluthrin!M33</f>
        <v>4.9167191973712256</v>
      </c>
      <c r="H23" s="325">
        <f>Permethrin!N33+Cypermethrin!N33+Cyfluthrin!N33</f>
        <v>8.9886647952801155</v>
      </c>
      <c r="I23" s="433">
        <f>Permethrin!O33+Cypermethrin!O33+Cyfluthrin!O33</f>
        <v>0.39685715682319395</v>
      </c>
      <c r="J23" s="324">
        <f>Permethrin!P33+Cypermethrin!P33+Cyfluthrin!P33</f>
        <v>1.3073573287023368</v>
      </c>
      <c r="K23" s="433">
        <f>Permethrin!Q33+Cypermethrin!Q33+Cyfluthrin!Q33</f>
        <v>1.8447169894865392</v>
      </c>
      <c r="L23" s="324">
        <f>Permethrin!R33+Cypermethrin!R33+Cyfluthrin!R33</f>
        <v>5.1720102019065406</v>
      </c>
      <c r="M23" s="433">
        <f>Permethrin!S33+Cypermethrin!S33+Cyfluthrin!S33</f>
        <v>3.2778127982474854</v>
      </c>
      <c r="N23" s="325">
        <f>Permethrin!T33+Cypermethrin!T33+Cyfluthrin!T33</f>
        <v>8.9886647952801173</v>
      </c>
      <c r="P23" s="402">
        <f>Cyfluthrin!I33*100/C23</f>
        <v>0.86364569095264421</v>
      </c>
      <c r="Q23" s="35">
        <f>Cypermethrin!I33*100/C23</f>
        <v>97.624931688863242</v>
      </c>
      <c r="R23" s="35">
        <f>Permethrin!I33*100/C23</f>
        <v>1.5114226201841001</v>
      </c>
      <c r="S23" s="402">
        <f>Cyfluthrin!K33*100/E23</f>
        <v>11.635217353020671</v>
      </c>
      <c r="T23" s="35">
        <f>Cypermethrin!K33*100/E23</f>
        <v>68.823633656038069</v>
      </c>
      <c r="U23" s="17">
        <f>Permethrin!K33*100/E23</f>
        <v>19.541148990941249</v>
      </c>
      <c r="V23" s="35">
        <f>Cyfluthrin!M33*100/G23</f>
        <v>12.991779855251618</v>
      </c>
      <c r="W23" s="35">
        <f>Cypermethrin!M33*100/G23</f>
        <v>65.217462687741531</v>
      </c>
      <c r="X23" s="17">
        <f>Permethrin!M33*100/G23</f>
        <v>21.790757457006869</v>
      </c>
      <c r="Y23" s="437"/>
      <c r="Z23" s="437"/>
      <c r="AA23" s="437"/>
      <c r="AC23" s="228" t="s">
        <v>63</v>
      </c>
      <c r="AD23" s="217">
        <v>0.59528573523479078</v>
      </c>
      <c r="AE23" s="239">
        <v>0.36051510660649688</v>
      </c>
      <c r="AF23" s="239">
        <v>0.38573377811983556</v>
      </c>
      <c r="AG23" s="239">
        <v>0.48834665014400352</v>
      </c>
      <c r="AH23" s="177">
        <v>0</v>
      </c>
      <c r="AI23" s="234">
        <v>2.7670754842298089</v>
      </c>
      <c r="AJ23" s="217">
        <v>8.3232251784504871</v>
      </c>
      <c r="AK23" s="217">
        <f t="shared" si="1"/>
        <v>2.5259640579795954</v>
      </c>
      <c r="AL23" s="239">
        <f t="shared" si="1"/>
        <v>1.8690038837662384</v>
      </c>
      <c r="AM23" s="179">
        <f t="shared" si="2"/>
        <v>0</v>
      </c>
      <c r="AN23" s="177">
        <v>4.9167191973712256</v>
      </c>
      <c r="AO23" s="217">
        <v>16.285935250294482</v>
      </c>
      <c r="AP23" s="239">
        <v>4.6661943378393556</v>
      </c>
      <c r="AQ23" s="217">
        <v>3.2496611173884733</v>
      </c>
      <c r="AR23" s="177">
        <v>0</v>
      </c>
      <c r="AS23" s="178">
        <v>0.39685715682319395</v>
      </c>
      <c r="AT23" s="177">
        <v>0.24013773322308377</v>
      </c>
      <c r="AU23" s="177">
        <v>0.25715585207989039</v>
      </c>
      <c r="AV23" s="177">
        <v>0.32556443342933572</v>
      </c>
      <c r="AW23" s="217">
        <v>0</v>
      </c>
      <c r="AX23" s="177">
        <v>1.8447169894865392</v>
      </c>
      <c r="AY23" s="177">
        <v>5.548816785633659</v>
      </c>
      <c r="AZ23" s="177">
        <f t="shared" si="3"/>
        <v>1.683976038653064</v>
      </c>
      <c r="BA23" s="177">
        <f t="shared" si="3"/>
        <v>1.2460025891774924</v>
      </c>
      <c r="BB23" s="177">
        <f t="shared" si="3"/>
        <v>0</v>
      </c>
      <c r="BC23" s="218">
        <v>3.2778127982474854</v>
      </c>
      <c r="BD23">
        <v>10.857290166862988</v>
      </c>
      <c r="BE23">
        <v>3.1107962252262378</v>
      </c>
      <c r="BF23">
        <v>2.1664407449256493</v>
      </c>
      <c r="BG23" s="102">
        <v>0</v>
      </c>
    </row>
    <row r="24" spans="2:59" x14ac:dyDescent="0.35">
      <c r="B24" s="159" t="s">
        <v>64</v>
      </c>
      <c r="C24" s="323">
        <f>Permethrin!I34+Cypermethrin!I34+Cyfluthrin!I34</f>
        <v>0.45255160465030603</v>
      </c>
      <c r="D24" s="324">
        <f>Permethrin!J34+Cypermethrin!J34+Cyfluthrin!J34</f>
        <v>0.9862348413574068</v>
      </c>
      <c r="E24" s="433">
        <f>Permethrin!K34+Cypermethrin!K34+Cyfluthrin!K34</f>
        <v>2.7425621961340143</v>
      </c>
      <c r="F24" s="324">
        <f>Permethrin!L34+Cypermethrin!L34+Cyfluthrin!L34</f>
        <v>4.873062296131268</v>
      </c>
      <c r="G24" s="433">
        <f>Permethrin!M34+Cypermethrin!M34+Cyfluthrin!M34</f>
        <v>5.0147490134198849</v>
      </c>
      <c r="H24" s="325">
        <f>Permethrin!N34+Cypermethrin!N34+Cyfluthrin!N34</f>
        <v>8.7221920192267248</v>
      </c>
      <c r="I24" s="433">
        <f>Permethrin!O34+Cypermethrin!O34+Cyfluthrin!O34</f>
        <v>0.30170106976687072</v>
      </c>
      <c r="J24" s="324">
        <f>Permethrin!P34+Cypermethrin!P34+Cyfluthrin!P34</f>
        <v>0.9862348413574068</v>
      </c>
      <c r="K24" s="433">
        <f>Permethrin!Q34+Cypermethrin!Q34+Cyfluthrin!Q34</f>
        <v>1.8283747974226765</v>
      </c>
      <c r="L24" s="324">
        <f>Permethrin!R34+Cypermethrin!R34+Cyfluthrin!R34</f>
        <v>4.873062296131268</v>
      </c>
      <c r="M24" s="433">
        <f>Permethrin!S34+Cypermethrin!S34+Cyfluthrin!S34</f>
        <v>3.3431660089465902</v>
      </c>
      <c r="N24" s="325">
        <f>Permethrin!T34+Cypermethrin!T34+Cyfluthrin!T34</f>
        <v>8.7221920192267266</v>
      </c>
      <c r="P24" s="402">
        <f>Cyfluthrin!I34*100/C24</f>
        <v>0.9980768303510511</v>
      </c>
      <c r="Q24" s="35">
        <f>Cypermethrin!I34*100/C24</f>
        <v>96.177190144963049</v>
      </c>
      <c r="R24" s="35">
        <f>Permethrin!I34*100/C24</f>
        <v>2.8247330246858948</v>
      </c>
      <c r="S24" s="402">
        <f>Cyfluthrin!K34*100/E24</f>
        <v>11.479208515149391</v>
      </c>
      <c r="T24" s="35">
        <f>Cypermethrin!K34*100/E24</f>
        <v>61.007906100932445</v>
      </c>
      <c r="U24" s="17">
        <f>Permethrin!K34*100/E24</f>
        <v>27.51288538391816</v>
      </c>
      <c r="V24" s="35">
        <f>Cyfluthrin!M34*100/G24</f>
        <v>12.465869217371912</v>
      </c>
      <c r="W24" s="35">
        <f>Cypermethrin!M34*100/G24</f>
        <v>57.728113238091623</v>
      </c>
      <c r="X24" s="17">
        <f>Permethrin!M34*100/G24</f>
        <v>29.806017544536459</v>
      </c>
      <c r="Y24" s="437"/>
      <c r="Z24" s="437"/>
      <c r="AA24" s="437"/>
      <c r="AC24" s="228" t="s">
        <v>64</v>
      </c>
      <c r="AD24" s="217">
        <v>0.45255160465030603</v>
      </c>
      <c r="AE24" s="239">
        <v>0.35240585905517136</v>
      </c>
      <c r="AF24" s="239">
        <v>0.41368821361734476</v>
      </c>
      <c r="AG24" s="239">
        <v>0.42861309486010829</v>
      </c>
      <c r="AH24" s="177">
        <v>0</v>
      </c>
      <c r="AI24" s="234">
        <v>2.7425621961340143</v>
      </c>
      <c r="AJ24" s="217">
        <v>7.7582494751970827</v>
      </c>
      <c r="AK24" s="217">
        <f t="shared" si="1"/>
        <v>2.8402698945395795</v>
      </c>
      <c r="AL24" s="239">
        <f t="shared" si="1"/>
        <v>1.8920826002518016</v>
      </c>
      <c r="AM24" s="179">
        <f t="shared" si="2"/>
        <v>0</v>
      </c>
      <c r="AN24" s="177">
        <v>5.0147490134198849</v>
      </c>
      <c r="AO24" s="217">
        <v>15.164093091338998</v>
      </c>
      <c r="AP24" s="239">
        <v>5.2668515754618142</v>
      </c>
      <c r="AQ24" s="217">
        <v>3.3555521056434952</v>
      </c>
      <c r="AR24" s="177">
        <v>0</v>
      </c>
      <c r="AS24" s="178">
        <v>0.30170106976687072</v>
      </c>
      <c r="AT24" s="177">
        <v>0.23470054407381988</v>
      </c>
      <c r="AU24" s="177">
        <v>0.27579214241156313</v>
      </c>
      <c r="AV24" s="177">
        <v>0.28574206324007223</v>
      </c>
      <c r="AW24" s="217">
        <v>0</v>
      </c>
      <c r="AX24" s="177">
        <v>1.8283747974226765</v>
      </c>
      <c r="AY24" s="177">
        <v>5.1721663167980543</v>
      </c>
      <c r="AZ24" s="177">
        <f t="shared" si="3"/>
        <v>1.8935132630263862</v>
      </c>
      <c r="BA24" s="177">
        <f t="shared" si="3"/>
        <v>1.2613884001678679</v>
      </c>
      <c r="BB24" s="177">
        <f t="shared" si="3"/>
        <v>0</v>
      </c>
      <c r="BC24" s="218">
        <v>3.3431660089465902</v>
      </c>
      <c r="BD24">
        <v>10.109395394226002</v>
      </c>
      <c r="BE24">
        <v>3.5112343836412094</v>
      </c>
      <c r="BF24">
        <v>2.2370347370956636</v>
      </c>
      <c r="BG24" s="102">
        <v>0</v>
      </c>
    </row>
    <row r="25" spans="2:59" x14ac:dyDescent="0.35">
      <c r="B25" s="159" t="s">
        <v>65</v>
      </c>
      <c r="C25" s="323">
        <f>Permethrin!I35+Cypermethrin!I35+Cyfluthrin!I35</f>
        <v>0.53954475192978113</v>
      </c>
      <c r="D25" s="324">
        <f>Permethrin!J35+Cypermethrin!J35+Cyfluthrin!J35</f>
        <v>1.1805262161001329</v>
      </c>
      <c r="E25" s="433">
        <f>Permethrin!K35+Cypermethrin!K35+Cyfluthrin!K35</f>
        <v>2.7749143053624503</v>
      </c>
      <c r="F25" s="324">
        <f>Permethrin!L35+Cypermethrin!L35+Cyfluthrin!L35</f>
        <v>5.0423001351090795</v>
      </c>
      <c r="G25" s="433">
        <f>Permethrin!M35+Cypermethrin!M35+Cyfluthrin!M35</f>
        <v>4.9882031481304567</v>
      </c>
      <c r="H25" s="325">
        <f>Permethrin!N35+Cypermethrin!N35+Cyfluthrin!N35</f>
        <v>8.8571202187929892</v>
      </c>
      <c r="I25" s="433">
        <f>Permethrin!O35+Cypermethrin!O35+Cyfluthrin!O35</f>
        <v>0.35969650128652075</v>
      </c>
      <c r="J25" s="324">
        <f>Permethrin!P35+Cypermethrin!P35+Cyfluthrin!P35</f>
        <v>1.1805262161001329</v>
      </c>
      <c r="K25" s="433">
        <f>Permethrin!Q35+Cypermethrin!Q35+Cyfluthrin!Q35</f>
        <v>1.8499428702416341</v>
      </c>
      <c r="L25" s="324">
        <f>Permethrin!R35+Cypermethrin!R35+Cyfluthrin!R35</f>
        <v>5.0423001351090804</v>
      </c>
      <c r="M25" s="433">
        <f>Permethrin!S35+Cypermethrin!S35+Cyfluthrin!S35</f>
        <v>3.3254687654203048</v>
      </c>
      <c r="N25" s="325">
        <f>Permethrin!T35+Cypermethrin!T35+Cyfluthrin!T35</f>
        <v>8.8571202187929892</v>
      </c>
      <c r="P25" s="402">
        <f>Cyfluthrin!I35*100/C25</f>
        <v>0.8357522261008421</v>
      </c>
      <c r="Q25" s="35">
        <f>Cypermethrin!I35*100/C25</f>
        <v>96.933595488030633</v>
      </c>
      <c r="R25" s="35">
        <f>Permethrin!I35*100/C25</f>
        <v>2.2306522858685285</v>
      </c>
      <c r="S25" s="402">
        <f>Cyfluthrin!K35*100/E25</f>
        <v>12.685482023296164</v>
      </c>
      <c r="T25" s="35">
        <f>Cypermethrin!K35*100/E25</f>
        <v>64.30709023184582</v>
      </c>
      <c r="U25" s="17">
        <f>Permethrin!K35*100/E25</f>
        <v>23.007427744858017</v>
      </c>
      <c r="V25" s="35">
        <f>Cyfluthrin!M35*100/G25</f>
        <v>14.02335134895946</v>
      </c>
      <c r="W25" s="35">
        <f>Cypermethrin!M35*100/G25</f>
        <v>60.656399817423562</v>
      </c>
      <c r="X25" s="17">
        <f>Permethrin!M35*100/G25</f>
        <v>25.320248833616979</v>
      </c>
      <c r="Y25" s="437"/>
      <c r="Z25" s="437"/>
      <c r="AA25" s="437"/>
      <c r="AC25" s="228" t="s">
        <v>65</v>
      </c>
      <c r="AD25" s="217">
        <v>0.53954475192978113</v>
      </c>
      <c r="AE25" s="239">
        <v>0.34819626808027543</v>
      </c>
      <c r="AF25" s="239">
        <v>0.32853092649370413</v>
      </c>
      <c r="AG25" s="239">
        <v>0.45474918643655726</v>
      </c>
      <c r="AH25" s="177">
        <v>0</v>
      </c>
      <c r="AI25" s="234">
        <v>2.7749143053624503</v>
      </c>
      <c r="AJ25" s="217">
        <v>7.3389000118369605</v>
      </c>
      <c r="AK25" s="217">
        <f t="shared" si="1"/>
        <v>2.3282956829041628</v>
      </c>
      <c r="AL25" s="239">
        <f t="shared" si="1"/>
        <v>1.7742292586818942</v>
      </c>
      <c r="AM25" s="179">
        <f t="shared" si="2"/>
        <v>0</v>
      </c>
      <c r="AN25" s="177">
        <v>4.9882031481304567</v>
      </c>
      <c r="AO25" s="217">
        <v>14.32960375559365</v>
      </c>
      <c r="AP25" s="239">
        <v>4.3280604393146218</v>
      </c>
      <c r="AQ25" s="217">
        <v>3.093709330927231</v>
      </c>
      <c r="AR25" s="177">
        <v>0</v>
      </c>
      <c r="AS25" s="178">
        <v>0.35969650128652075</v>
      </c>
      <c r="AT25" s="177">
        <v>0.23195527538909394</v>
      </c>
      <c r="AU25" s="177">
        <v>0.21902061766246939</v>
      </c>
      <c r="AV25" s="177">
        <v>0.30316612429103817</v>
      </c>
      <c r="AW25" s="217">
        <v>0</v>
      </c>
      <c r="AX25" s="177">
        <v>1.8499428702416341</v>
      </c>
      <c r="AY25" s="177">
        <v>4.8926000078913079</v>
      </c>
      <c r="AZ25" s="177">
        <f t="shared" si="3"/>
        <v>1.5521971219361088</v>
      </c>
      <c r="BA25" s="177">
        <f t="shared" si="3"/>
        <v>1.1828195057879296</v>
      </c>
      <c r="BB25" s="177">
        <f t="shared" si="3"/>
        <v>0</v>
      </c>
      <c r="BC25" s="218">
        <v>3.3254687654203048</v>
      </c>
      <c r="BD25">
        <v>9.5530691703957693</v>
      </c>
      <c r="BE25">
        <v>2.8853736262097485</v>
      </c>
      <c r="BF25">
        <v>2.0624728872848208</v>
      </c>
      <c r="BG25" s="102">
        <v>0</v>
      </c>
    </row>
    <row r="26" spans="2:59" x14ac:dyDescent="0.35">
      <c r="B26" s="159" t="s">
        <v>66</v>
      </c>
      <c r="C26" s="323">
        <f>Permethrin!I36+Cypermethrin!I36+Cyfluthrin!I36</f>
        <v>0.56387124844763348</v>
      </c>
      <c r="D26" s="324">
        <f>Permethrin!J36+Cypermethrin!J36+Cyfluthrin!J36</f>
        <v>1.2392793683007586</v>
      </c>
      <c r="E26" s="433">
        <f>Permethrin!K36+Cypermethrin!K36+Cyfluthrin!K36</f>
        <v>2.7517258741917767</v>
      </c>
      <c r="F26" s="324">
        <f>Permethrin!L36+Cypermethrin!L36+Cyfluthrin!L36</f>
        <v>5.0958288299820236</v>
      </c>
      <c r="G26" s="433">
        <f>Permethrin!M36+Cypermethrin!M36+Cyfluthrin!M36</f>
        <v>4.9177077154908799</v>
      </c>
      <c r="H26" s="325">
        <f>Permethrin!N36+Cypermethrin!N36+Cyfluthrin!N36</f>
        <v>8.9048087291831362</v>
      </c>
      <c r="I26" s="433">
        <f>Permethrin!O36+Cypermethrin!O36+Cyfluthrin!O36</f>
        <v>0.37591416563175578</v>
      </c>
      <c r="J26" s="324">
        <f>Permethrin!P36+Cypermethrin!P36+Cyfluthrin!P36</f>
        <v>1.2392793683007586</v>
      </c>
      <c r="K26" s="433">
        <f>Permethrin!Q36+Cypermethrin!Q36+Cyfluthrin!Q36</f>
        <v>1.8344839161278514</v>
      </c>
      <c r="L26" s="324">
        <f>Permethrin!R36+Cypermethrin!R36+Cyfluthrin!R36</f>
        <v>5.0958288299820236</v>
      </c>
      <c r="M26" s="433">
        <f>Permethrin!S36+Cypermethrin!S36+Cyfluthrin!S36</f>
        <v>3.2784718103272539</v>
      </c>
      <c r="N26" s="325">
        <f>Permethrin!T36+Cypermethrin!T36+Cyfluthrin!T36</f>
        <v>8.9048087291831344</v>
      </c>
      <c r="P26" s="402">
        <f>Cyfluthrin!I36*100/C26</f>
        <v>0.89386023642923695</v>
      </c>
      <c r="Q26" s="35">
        <f>Cypermethrin!I36*100/C26</f>
        <v>97.759518151304761</v>
      </c>
      <c r="R26" s="35">
        <f>Permethrin!I36*100/C26</f>
        <v>1.3466216122659969</v>
      </c>
      <c r="S26" s="402">
        <f>Cyfluthrin!K36*100/E26</f>
        <v>12.113223840259369</v>
      </c>
      <c r="T26" s="35">
        <f>Cypermethrin!K36*100/E26</f>
        <v>67.312641939663393</v>
      </c>
      <c r="U26" s="17">
        <f>Permethrin!K36*100/E26</f>
        <v>20.574134220077244</v>
      </c>
      <c r="V26" s="35">
        <f>Cyfluthrin!M36*100/G26</f>
        <v>13.453528485716367</v>
      </c>
      <c r="W26" s="35">
        <f>Cypermethrin!M36*100/G26</f>
        <v>63.694422684038891</v>
      </c>
      <c r="X26" s="17">
        <f>Permethrin!M36*100/G26</f>
        <v>22.852048830244737</v>
      </c>
      <c r="Y26" s="437"/>
      <c r="Z26" s="437"/>
      <c r="AA26" s="437"/>
      <c r="AC26" s="228" t="s">
        <v>66</v>
      </c>
      <c r="AD26" s="217">
        <v>0.56387124844763348</v>
      </c>
      <c r="AE26" s="239">
        <v>0.36190134525708939</v>
      </c>
      <c r="AF26" s="239">
        <v>0.41219115284082503</v>
      </c>
      <c r="AG26" s="239">
        <v>0.47065172757250245</v>
      </c>
      <c r="AH26" s="177">
        <v>0</v>
      </c>
      <c r="AI26" s="234">
        <v>2.7517258741917767</v>
      </c>
      <c r="AJ26" s="217">
        <v>8.3885888048220778</v>
      </c>
      <c r="AK26" s="217">
        <f t="shared" si="1"/>
        <v>2.664383577957421</v>
      </c>
      <c r="AL26" s="239">
        <f t="shared" si="1"/>
        <v>1.8840147585529063</v>
      </c>
      <c r="AM26" s="179">
        <f t="shared" si="2"/>
        <v>0</v>
      </c>
      <c r="AN26" s="177">
        <v>4.9177077154908799</v>
      </c>
      <c r="AO26" s="217">
        <v>16.415276264387074</v>
      </c>
      <c r="AP26" s="239">
        <v>4.9165760030740167</v>
      </c>
      <c r="AQ26" s="217">
        <v>3.2973777895333103</v>
      </c>
      <c r="AR26" s="177">
        <v>0</v>
      </c>
      <c r="AS26" s="178">
        <v>0.37591416563175578</v>
      </c>
      <c r="AT26" s="177">
        <v>0.24111536266036745</v>
      </c>
      <c r="AU26" s="177">
        <v>0.27479410189388348</v>
      </c>
      <c r="AV26" s="177">
        <v>0.31376781838166834</v>
      </c>
      <c r="AW26" s="217">
        <v>0</v>
      </c>
      <c r="AX26" s="177">
        <v>1.8344839161278514</v>
      </c>
      <c r="AY26" s="177">
        <v>5.5923925365480534</v>
      </c>
      <c r="AZ26" s="177">
        <f t="shared" si="3"/>
        <v>1.7762557186382806</v>
      </c>
      <c r="BA26" s="177">
        <f t="shared" si="3"/>
        <v>1.2560098390352707</v>
      </c>
      <c r="BB26" s="177">
        <f t="shared" si="3"/>
        <v>0</v>
      </c>
      <c r="BC26" s="218">
        <v>3.2784718103272539</v>
      </c>
      <c r="BD26">
        <v>10.943517509591384</v>
      </c>
      <c r="BE26">
        <v>3.2777173353826776</v>
      </c>
      <c r="BF26">
        <v>2.1982518596888734</v>
      </c>
      <c r="BG26" s="102">
        <v>0</v>
      </c>
    </row>
    <row r="27" spans="2:59" x14ac:dyDescent="0.35">
      <c r="B27" s="159" t="s">
        <v>67</v>
      </c>
      <c r="C27" s="323">
        <f>Permethrin!I37+Cypermethrin!I37+Cyfluthrin!I37</f>
        <v>0.5194968598087899</v>
      </c>
      <c r="D27" s="324">
        <f>Permethrin!J37+Cypermethrin!J37+Cyfluthrin!J37</f>
        <v>1.1201718894331951</v>
      </c>
      <c r="E27" s="433">
        <f>Permethrin!K37+Cypermethrin!K37+Cyfluthrin!K37</f>
        <v>2.4064756083679746</v>
      </c>
      <c r="F27" s="324">
        <f>Permethrin!L37+Cypermethrin!L37+Cyfluthrin!L37</f>
        <v>4.6495820722877186</v>
      </c>
      <c r="G27" s="433">
        <f>Permethrin!M37+Cypermethrin!M37+Cyfluthrin!M37</f>
        <v>4.2758296941309073</v>
      </c>
      <c r="H27" s="325">
        <f>Permethrin!N37+Cypermethrin!N37+Cyfluthrin!N37</f>
        <v>8.1416887099635247</v>
      </c>
      <c r="I27" s="433">
        <f>Permethrin!O37+Cypermethrin!O37+Cyfluthrin!O37</f>
        <v>0.34633123987252667</v>
      </c>
      <c r="J27" s="324">
        <f>Permethrin!P37+Cypermethrin!P37+Cyfluthrin!P37</f>
        <v>1.1201718894331953</v>
      </c>
      <c r="K27" s="433">
        <f>Permethrin!Q37+Cypermethrin!Q37+Cyfluthrin!Q37</f>
        <v>1.6043170722453164</v>
      </c>
      <c r="L27" s="324">
        <f>Permethrin!R37+Cypermethrin!R37+Cyfluthrin!R37</f>
        <v>4.6495820722877186</v>
      </c>
      <c r="M27" s="433">
        <f>Permethrin!S37+Cypermethrin!S37+Cyfluthrin!S37</f>
        <v>2.8505531294206046</v>
      </c>
      <c r="N27" s="325">
        <f>Permethrin!T37+Cypermethrin!T37+Cyfluthrin!T37</f>
        <v>8.1416887099635247</v>
      </c>
      <c r="P27" s="402">
        <f>Cyfluthrin!I37*100/C27</f>
        <v>1.0271481933158704</v>
      </c>
      <c r="Q27" s="35">
        <f>Cypermethrin!I37*100/C27</f>
        <v>94.221809200227625</v>
      </c>
      <c r="R27" s="35">
        <f>Permethrin!I37*100/C27</f>
        <v>4.7510426064564992</v>
      </c>
      <c r="S27" s="402">
        <f>Cyfluthrin!K37*100/E27</f>
        <v>11.982759787705094</v>
      </c>
      <c r="T27" s="35">
        <f>Cypermethrin!K37*100/E27</f>
        <v>74.133912908610256</v>
      </c>
      <c r="U27" s="17">
        <f>Permethrin!K37*100/E27</f>
        <v>13.883327303684649</v>
      </c>
      <c r="V27" s="35">
        <f>Cyfluthrin!M37*100/G27</f>
        <v>13.363216527901923</v>
      </c>
      <c r="W27" s="35">
        <f>Cypermethrin!M37*100/G27</f>
        <v>71.623983947517772</v>
      </c>
      <c r="X27" s="17">
        <f>Permethrin!M37*100/G27</f>
        <v>15.012799524580295</v>
      </c>
      <c r="Y27" s="437"/>
      <c r="Z27" s="437"/>
      <c r="AA27" s="437"/>
      <c r="AC27" s="228" t="s">
        <v>67</v>
      </c>
      <c r="AD27" s="217">
        <v>0.5194968598087899</v>
      </c>
      <c r="AE27" s="239">
        <v>0.29051564415185077</v>
      </c>
      <c r="AF27" s="239">
        <v>0.33499827692442258</v>
      </c>
      <c r="AG27" s="239">
        <v>0.27611696087412113</v>
      </c>
      <c r="AH27" s="177">
        <v>0.52252755295667497</v>
      </c>
      <c r="AI27" s="234">
        <v>2.4064756083679746</v>
      </c>
      <c r="AJ27" s="217">
        <v>6.1982869009479185</v>
      </c>
      <c r="AK27" s="217">
        <f t="shared" si="1"/>
        <v>2.3897808478156075</v>
      </c>
      <c r="AL27" s="239">
        <f t="shared" si="1"/>
        <v>2.132119868676464</v>
      </c>
      <c r="AM27" s="179">
        <f t="shared" si="2"/>
        <v>2.7892561421452919</v>
      </c>
      <c r="AN27" s="177">
        <v>4.2758296941309073</v>
      </c>
      <c r="AO27" s="217">
        <v>12.106058157743993</v>
      </c>
      <c r="AP27" s="239">
        <v>4.4445634187067924</v>
      </c>
      <c r="AQ27" s="217">
        <v>3.9881227764788072</v>
      </c>
      <c r="AR27" s="177">
        <v>5.0559847313339086</v>
      </c>
      <c r="AS27" s="178">
        <v>0.34633123987252667</v>
      </c>
      <c r="AT27" s="177">
        <v>0.19341277467961668</v>
      </c>
      <c r="AU27" s="177">
        <v>0.22333218461628174</v>
      </c>
      <c r="AV27" s="177">
        <v>0.1840779739160808</v>
      </c>
      <c r="AW27" s="217">
        <v>0.3483517019711167</v>
      </c>
      <c r="AX27" s="177">
        <v>1.6043170722453164</v>
      </c>
      <c r="AY27" s="177">
        <v>4.1321912672986132</v>
      </c>
      <c r="AZ27" s="177">
        <f t="shared" si="3"/>
        <v>1.5931872318770717</v>
      </c>
      <c r="BA27" s="177">
        <f t="shared" si="3"/>
        <v>1.4214132457843096</v>
      </c>
      <c r="BB27" s="177">
        <f t="shared" si="3"/>
        <v>1.8595040947635282</v>
      </c>
      <c r="BC27" s="218">
        <v>2.8505531294206046</v>
      </c>
      <c r="BD27">
        <v>8.0707054384959953</v>
      </c>
      <c r="BE27">
        <v>2.9630422791378614</v>
      </c>
      <c r="BF27">
        <v>2.6587485176525383</v>
      </c>
      <c r="BG27" s="102">
        <v>3.3706564875559395</v>
      </c>
    </row>
    <row r="28" spans="2:59" x14ac:dyDescent="0.35">
      <c r="B28" s="159" t="s">
        <v>68</v>
      </c>
      <c r="C28" s="323">
        <f>Permethrin!I38+Cypermethrin!I38+Cyfluthrin!I38</f>
        <v>6.1943713678381154E-2</v>
      </c>
      <c r="D28" s="324">
        <f>Permethrin!J38+Cypermethrin!J38+Cyfluthrin!J38</f>
        <v>0.13624224085302603</v>
      </c>
      <c r="E28" s="433">
        <f>Permethrin!K38+Cypermethrin!K38+Cyfluthrin!K38</f>
        <v>0.45283014922665893</v>
      </c>
      <c r="F28" s="324">
        <f>Permethrin!L38+Cypermethrin!L38+Cyfluthrin!L38</f>
        <v>0.81785725863111502</v>
      </c>
      <c r="G28" s="433">
        <f>Permethrin!M38+Cypermethrin!M38+Cyfluthrin!M38</f>
        <v>0.84141371652289809</v>
      </c>
      <c r="H28" s="325">
        <f>Permethrin!N38+Cypermethrin!N38+Cyfluthrin!N38</f>
        <v>1.4943755307084416</v>
      </c>
      <c r="I28" s="433">
        <f>Permethrin!O38+Cypermethrin!O38+Cyfluthrin!O38</f>
        <v>4.1295809118920779E-2</v>
      </c>
      <c r="J28" s="324">
        <f>Permethrin!P38+Cypermethrin!P38+Cyfluthrin!P38</f>
        <v>0.13624224085302603</v>
      </c>
      <c r="K28" s="433">
        <f>Permethrin!Q38+Cypermethrin!Q38+Cyfluthrin!Q38</f>
        <v>0.30188676615110599</v>
      </c>
      <c r="L28" s="324">
        <f>Permethrin!R38+Cypermethrin!R38+Cyfluthrin!R38</f>
        <v>0.81785725863111514</v>
      </c>
      <c r="M28" s="433">
        <f>Permethrin!S38+Cypermethrin!S38+Cyfluthrin!S38</f>
        <v>0.56094247768193206</v>
      </c>
      <c r="N28" s="325">
        <f>Permethrin!T38+Cypermethrin!T38+Cyfluthrin!T38</f>
        <v>1.4943755307084419</v>
      </c>
      <c r="P28" s="402">
        <f>Cyfluthrin!I38*100/C28</f>
        <v>1.4107770705215379</v>
      </c>
      <c r="Q28" s="35">
        <f>Cypermethrin!I38*100/C28</f>
        <v>97.848758705001629</v>
      </c>
      <c r="R28" s="35">
        <f>Permethrin!I38*100/C28</f>
        <v>0.74046422447683202</v>
      </c>
      <c r="S28" s="402">
        <f>Cyfluthrin!K38*100/E28</f>
        <v>13.726027398054127</v>
      </c>
      <c r="T28" s="35">
        <f>Cypermethrin!K38*100/E28</f>
        <v>63.27222055160177</v>
      </c>
      <c r="U28" s="17">
        <f>Permethrin!K38*100/E28</f>
        <v>23.001752050344102</v>
      </c>
      <c r="V28" s="35">
        <f>Cyfluthrin!M38*100/G28</f>
        <v>14.670225902650573</v>
      </c>
      <c r="W28" s="35">
        <f>Cypermethrin!M38*100/G28</f>
        <v>60.628537761993869</v>
      </c>
      <c r="X28" s="17">
        <f>Permethrin!M38*100/G28</f>
        <v>24.701236335355553</v>
      </c>
      <c r="Y28" s="437"/>
      <c r="Z28" s="437"/>
      <c r="AA28" s="437"/>
      <c r="AC28" s="228" t="s">
        <v>68</v>
      </c>
      <c r="AD28" s="217">
        <v>6.1943713678381154E-2</v>
      </c>
      <c r="AE28" s="239">
        <v>6.6466445554191081E-2</v>
      </c>
      <c r="AF28" s="239">
        <v>4.8456156039008602E-2</v>
      </c>
      <c r="AG28" s="239">
        <v>0.96138000539519353</v>
      </c>
      <c r="AH28" s="177">
        <v>0</v>
      </c>
      <c r="AI28" s="234">
        <v>0.45283014922665893</v>
      </c>
      <c r="AJ28" s="217">
        <v>1.8099123520309073</v>
      </c>
      <c r="AK28" s="217">
        <f t="shared" si="1"/>
        <v>0.58547459465722884</v>
      </c>
      <c r="AL28" s="239">
        <f t="shared" si="1"/>
        <v>1.1885024857119006</v>
      </c>
      <c r="AM28" s="179">
        <f t="shared" si="2"/>
        <v>0</v>
      </c>
      <c r="AN28" s="177">
        <v>0.84141371652289809</v>
      </c>
      <c r="AO28" s="217">
        <v>3.5533582585076249</v>
      </c>
      <c r="AP28" s="239">
        <v>1.122493033275449</v>
      </c>
      <c r="AQ28" s="217">
        <v>1.4156249660286075</v>
      </c>
      <c r="AR28" s="177">
        <v>0</v>
      </c>
      <c r="AS28" s="178">
        <v>4.1295809118920779E-2</v>
      </c>
      <c r="AT28" s="177">
        <v>4.4287716693467503E-2</v>
      </c>
      <c r="AU28" s="177">
        <v>3.2304104026005739E-2</v>
      </c>
      <c r="AV28" s="177">
        <v>0.64092000359679568</v>
      </c>
      <c r="AW28" s="217">
        <v>0</v>
      </c>
      <c r="AX28" s="177">
        <v>0.30188676615110599</v>
      </c>
      <c r="AY28" s="177">
        <v>1.2066082346872717</v>
      </c>
      <c r="AZ28" s="177">
        <f t="shared" si="3"/>
        <v>0.39031639643815258</v>
      </c>
      <c r="BA28" s="177">
        <f t="shared" si="3"/>
        <v>0.79233499047460021</v>
      </c>
      <c r="BB28" s="177">
        <f t="shared" si="3"/>
        <v>0</v>
      </c>
      <c r="BC28" s="218">
        <v>0.56094247768193206</v>
      </c>
      <c r="BD28">
        <v>2.3689055056717501</v>
      </c>
      <c r="BE28">
        <v>0.74832868885029946</v>
      </c>
      <c r="BF28">
        <v>0.94374997735240485</v>
      </c>
      <c r="BG28" s="102">
        <v>0</v>
      </c>
    </row>
    <row r="29" spans="2:59" x14ac:dyDescent="0.35">
      <c r="B29" s="159" t="s">
        <v>69</v>
      </c>
      <c r="C29" s="323">
        <f>Permethrin!I39+Cypermethrin!I39+Cyfluthrin!I39</f>
        <v>0.25607234949360363</v>
      </c>
      <c r="D29" s="324">
        <f>Permethrin!J39+Cypermethrin!J39+Cyfluthrin!J39</f>
        <v>0.55881697983222967</v>
      </c>
      <c r="E29" s="433">
        <f>Permethrin!K39+Cypermethrin!K39+Cyfluthrin!K39</f>
        <v>1.5602544386112145</v>
      </c>
      <c r="F29" s="324">
        <f>Permethrin!L39+Cypermethrin!L39+Cyfluthrin!L39</f>
        <v>2.7526541840754377</v>
      </c>
      <c r="G29" s="433">
        <f>Permethrin!M39+Cypermethrin!M39+Cyfluthrin!M39</f>
        <v>2.8556584844276367</v>
      </c>
      <c r="H29" s="325">
        <f>Permethrin!N39+Cypermethrin!N39+Cyfluthrin!N39</f>
        <v>4.9271169503227492</v>
      </c>
      <c r="I29" s="433">
        <f>Permethrin!O39+Cypermethrin!O39+Cyfluthrin!O39</f>
        <v>0.17071489966240244</v>
      </c>
      <c r="J29" s="324">
        <f>Permethrin!P39+Cypermethrin!P39+Cyfluthrin!P39</f>
        <v>0.55881697983222967</v>
      </c>
      <c r="K29" s="433">
        <f>Permethrin!Q39+Cypermethrin!Q39+Cyfluthrin!Q39</f>
        <v>1.0401696257408097</v>
      </c>
      <c r="L29" s="324">
        <f>Permethrin!R39+Cypermethrin!R39+Cyfluthrin!R39</f>
        <v>2.7526541840754373</v>
      </c>
      <c r="M29" s="433">
        <f>Permethrin!S39+Cypermethrin!S39+Cyfluthrin!S39</f>
        <v>1.903772322951758</v>
      </c>
      <c r="N29" s="325">
        <f>Permethrin!T39+Cypermethrin!T39+Cyfluthrin!T39</f>
        <v>4.9271169503227492</v>
      </c>
      <c r="P29" s="402">
        <f>Cyfluthrin!I39*100/C29</f>
        <v>1.8142035987559209</v>
      </c>
      <c r="Q29" s="35">
        <f>Cypermethrin!I39*100/C29</f>
        <v>96.350858163116186</v>
      </c>
      <c r="R29" s="35">
        <f>Permethrin!I39*100/C29</f>
        <v>1.8349382381278891</v>
      </c>
      <c r="S29" s="402">
        <f>Cyfluthrin!K39*100/E29</f>
        <v>14.707380306203939</v>
      </c>
      <c r="T29" s="35">
        <f>Cypermethrin!K39*100/E29</f>
        <v>59.624133920725079</v>
      </c>
      <c r="U29" s="17">
        <f>Permethrin!K39*100/E29</f>
        <v>25.668485773070987</v>
      </c>
      <c r="V29" s="35">
        <f>Cyfluthrin!M39*100/G29</f>
        <v>15.908745277469031</v>
      </c>
      <c r="W29" s="35">
        <f>Cypermethrin!M39*100/G29</f>
        <v>56.210848815572795</v>
      </c>
      <c r="X29" s="17">
        <f>Permethrin!M39*100/G29</f>
        <v>27.88040590695817</v>
      </c>
      <c r="Y29" s="437"/>
      <c r="Z29" s="437"/>
      <c r="AA29" s="437"/>
      <c r="AC29" s="228" t="s">
        <v>69</v>
      </c>
      <c r="AD29" s="217">
        <v>0.25607234949360363</v>
      </c>
      <c r="AE29" s="239">
        <v>0.33823035352432868</v>
      </c>
      <c r="AF29" s="239">
        <v>0.20340447342140508</v>
      </c>
      <c r="AG29" s="239">
        <v>0.26555329840828579</v>
      </c>
      <c r="AH29" s="177">
        <v>0.34976100629790691</v>
      </c>
      <c r="AI29" s="234">
        <v>1.5602544386112145</v>
      </c>
      <c r="AJ29" s="217">
        <v>6.4726396303753235</v>
      </c>
      <c r="AK29" s="217">
        <f t="shared" si="1"/>
        <v>1.7944086532943295</v>
      </c>
      <c r="AL29" s="239">
        <f t="shared" si="1"/>
        <v>1.1543591869064438</v>
      </c>
      <c r="AM29" s="179">
        <f t="shared" si="2"/>
        <v>1.3581240332491209</v>
      </c>
      <c r="AN29" s="177">
        <v>2.8556584844276367</v>
      </c>
      <c r="AO29" s="217">
        <v>12.607048907226321</v>
      </c>
      <c r="AP29" s="239">
        <v>3.3854128331672539</v>
      </c>
      <c r="AQ29" s="217">
        <v>2.0431650754046018</v>
      </c>
      <c r="AR29" s="177">
        <v>2.3664870602003347</v>
      </c>
      <c r="AS29" s="178">
        <v>0.17071489966240244</v>
      </c>
      <c r="AT29" s="177">
        <v>0.22521036435186803</v>
      </c>
      <c r="AU29" s="177">
        <v>0.13560298228093676</v>
      </c>
      <c r="AV29" s="177">
        <v>0.17703553227219054</v>
      </c>
      <c r="AW29" s="217">
        <v>0.2331740041986046</v>
      </c>
      <c r="AX29" s="177">
        <v>1.0401696257408097</v>
      </c>
      <c r="AY29" s="177">
        <v>4.3150930869168826</v>
      </c>
      <c r="AZ29" s="177">
        <f t="shared" si="3"/>
        <v>1.1962724355295531</v>
      </c>
      <c r="BA29" s="177">
        <f t="shared" si="3"/>
        <v>0.76957279127096268</v>
      </c>
      <c r="BB29" s="177">
        <f t="shared" si="3"/>
        <v>0.90541602216608064</v>
      </c>
      <c r="BC29" s="218">
        <v>1.903772322951758</v>
      </c>
      <c r="BD29">
        <v>8.4046992714842172</v>
      </c>
      <c r="BE29">
        <v>2.2569418887781696</v>
      </c>
      <c r="BF29">
        <v>1.3621100502697348</v>
      </c>
      <c r="BG29" s="102">
        <v>1.5776580401335567</v>
      </c>
    </row>
    <row r="30" spans="2:59" x14ac:dyDescent="0.35">
      <c r="B30" s="159" t="s">
        <v>70</v>
      </c>
      <c r="C30" s="323">
        <f>Permethrin!I40+Cypermethrin!I40+Cyfluthrin!I40</f>
        <v>0.37246959825068349</v>
      </c>
      <c r="D30" s="324">
        <f>Permethrin!J40+Cypermethrin!J40+Cyfluthrin!J40</f>
        <v>0.8178411634615893</v>
      </c>
      <c r="E30" s="433">
        <f>Permethrin!K40+Cypermethrin!K40+Cyfluthrin!K40</f>
        <v>2.1248811755658803</v>
      </c>
      <c r="F30" s="324">
        <f>Permethrin!L40+Cypermethrin!L40+Cyfluthrin!L40</f>
        <v>3.7712465208949593</v>
      </c>
      <c r="G30" s="433">
        <f>Permethrin!M40+Cypermethrin!M40+Cyfluthrin!M40</f>
        <v>3.2647649761151922</v>
      </c>
      <c r="H30" s="325">
        <f>Permethrin!N40+Cypermethrin!N40+Cyfluthrin!N40</f>
        <v>5.363029917456072</v>
      </c>
      <c r="I30" s="433">
        <f>Permethrin!O40+Cypermethrin!O40+Cyfluthrin!O40</f>
        <v>0.2483130655004557</v>
      </c>
      <c r="J30" s="324">
        <f>Permethrin!P40+Cypermethrin!P40+Cyfluthrin!P40</f>
        <v>0.8178411634615893</v>
      </c>
      <c r="K30" s="433">
        <f>Permethrin!Q40+Cypermethrin!Q40+Cyfluthrin!Q40</f>
        <v>1.4165874503772538</v>
      </c>
      <c r="L30" s="324">
        <f>Permethrin!R40+Cypermethrin!R40+Cyfluthrin!R40</f>
        <v>3.7712465208949597</v>
      </c>
      <c r="M30" s="433">
        <f>Permethrin!S40+Cypermethrin!S40+Cyfluthrin!S40</f>
        <v>2.176509984076795</v>
      </c>
      <c r="N30" s="325">
        <f>Permethrin!T40+Cypermethrin!T40+Cyfluthrin!T40</f>
        <v>5.3630299174560712</v>
      </c>
      <c r="P30" s="402">
        <f>Cyfluthrin!I40*100/C30</f>
        <v>1.2534157327110134</v>
      </c>
      <c r="Q30" s="35">
        <f>Cypermethrin!I40*100/C30</f>
        <v>97.547963956444036</v>
      </c>
      <c r="R30" s="35">
        <f>Permethrin!I40*100/C30</f>
        <v>1.1986203108449454</v>
      </c>
      <c r="S30" s="402">
        <f>Cyfluthrin!K40*100/E30</f>
        <v>12.552609048748446</v>
      </c>
      <c r="T30" s="35">
        <f>Cypermethrin!K40*100/E30</f>
        <v>60.731293609578621</v>
      </c>
      <c r="U30" s="17">
        <f>Permethrin!K40*100/E30</f>
        <v>26.716097341672931</v>
      </c>
      <c r="V30" s="35">
        <f>Cyfluthrin!M40*100/G30</f>
        <v>16.196800221853799</v>
      </c>
      <c r="W30" s="35">
        <f>Cypermethrin!M40*100/G30</f>
        <v>49.167088140008879</v>
      </c>
      <c r="X30" s="17">
        <f>Permethrin!M40*100/G30</f>
        <v>34.636111638137322</v>
      </c>
      <c r="Y30" s="437"/>
      <c r="Z30" s="437"/>
      <c r="AA30" s="437"/>
      <c r="AC30" s="228" t="s">
        <v>70</v>
      </c>
      <c r="AD30" s="217">
        <v>0.37246959825068349</v>
      </c>
      <c r="AE30" s="239">
        <v>0.45774330717569101</v>
      </c>
      <c r="AF30" s="239">
        <v>0.26612497047561556</v>
      </c>
      <c r="AG30" s="239">
        <v>0.33107157465378995</v>
      </c>
      <c r="AH30" s="177">
        <v>4.7521794012101862E-3</v>
      </c>
      <c r="AI30" s="234">
        <v>2.1248811755658803</v>
      </c>
      <c r="AJ30" s="217">
        <v>9.5128750617667581</v>
      </c>
      <c r="AK30" s="217">
        <f t="shared" si="1"/>
        <v>2.2078032540026982</v>
      </c>
      <c r="AL30" s="239">
        <f t="shared" si="1"/>
        <v>1.4363727803113575</v>
      </c>
      <c r="AM30" s="179">
        <f t="shared" si="2"/>
        <v>0.18505534214019534</v>
      </c>
      <c r="AN30" s="177">
        <v>3.2647649761151922</v>
      </c>
      <c r="AO30" s="217">
        <v>18.568006816357833</v>
      </c>
      <c r="AP30" s="239">
        <v>4.1494815375297804</v>
      </c>
      <c r="AQ30" s="217">
        <v>2.541673985968925</v>
      </c>
      <c r="AR30" s="177">
        <v>0.36535850487918048</v>
      </c>
      <c r="AS30" s="178">
        <v>0.2483130655004557</v>
      </c>
      <c r="AT30" s="177">
        <v>0.30490867885427109</v>
      </c>
      <c r="AU30" s="177">
        <v>0.17741664698374376</v>
      </c>
      <c r="AV30" s="177">
        <v>0.22071438310252661</v>
      </c>
      <c r="AW30" s="217">
        <v>3.1681196008067907E-3</v>
      </c>
      <c r="AX30" s="177">
        <v>1.4165874503772538</v>
      </c>
      <c r="AY30" s="177">
        <v>6.341916707844506</v>
      </c>
      <c r="AZ30" s="177">
        <f t="shared" si="3"/>
        <v>1.4718688360017991</v>
      </c>
      <c r="BA30" s="177">
        <f t="shared" si="3"/>
        <v>0.95758185354090508</v>
      </c>
      <c r="BB30" s="177">
        <f t="shared" si="3"/>
        <v>0.12337022809346353</v>
      </c>
      <c r="BC30" s="218">
        <v>2.176509984076795</v>
      </c>
      <c r="BD30">
        <v>12.378671210905225</v>
      </c>
      <c r="BE30">
        <v>2.7663210250198542</v>
      </c>
      <c r="BF30">
        <v>1.6944493239792835</v>
      </c>
      <c r="BG30" s="102">
        <v>0.24357233658612026</v>
      </c>
    </row>
    <row r="31" spans="2:59" x14ac:dyDescent="0.35">
      <c r="B31" s="159" t="s">
        <v>71</v>
      </c>
      <c r="C31" s="323">
        <f>Permethrin!I41+Cypermethrin!I41+Cyfluthrin!I41</f>
        <v>9.3829650598518513E-2</v>
      </c>
      <c r="D31" s="324">
        <f>Permethrin!J41+Cypermethrin!J41+Cyfluthrin!J41</f>
        <v>0.20588957322034646</v>
      </c>
      <c r="E31" s="433">
        <f>Permethrin!K41+Cypermethrin!K41+Cyfluthrin!K41</f>
        <v>1.0466302970201449</v>
      </c>
      <c r="F31" s="324">
        <f>Permethrin!L41+Cypermethrin!L41+Cyfluthrin!L41</f>
        <v>1.9807108621439942</v>
      </c>
      <c r="G31" s="433">
        <f>Permethrin!M41+Cypermethrin!M41+Cyfluthrin!M41</f>
        <v>1.996356169299816</v>
      </c>
      <c r="H31" s="325">
        <f>Permethrin!N41+Cypermethrin!N41+Cyfluthrin!N41</f>
        <v>3.7487237936523874</v>
      </c>
      <c r="I31" s="433">
        <f>Permethrin!O41+Cypermethrin!O41+Cyfluthrin!O41</f>
        <v>6.2553100399012351E-2</v>
      </c>
      <c r="J31" s="324">
        <f>Permethrin!P41+Cypermethrin!P41+Cyfluthrin!P41</f>
        <v>0.20588957322034643</v>
      </c>
      <c r="K31" s="433">
        <f>Permethrin!Q41+Cypermethrin!Q41+Cyfluthrin!Q41</f>
        <v>0.69775353134676332</v>
      </c>
      <c r="L31" s="324">
        <f>Permethrin!R41+Cypermethrin!R41+Cyfluthrin!R41</f>
        <v>1.9807108621439942</v>
      </c>
      <c r="M31" s="433">
        <f>Permethrin!S41+Cypermethrin!S41+Cyfluthrin!S41</f>
        <v>1.3309041128665444</v>
      </c>
      <c r="N31" s="325">
        <f>Permethrin!T41+Cypermethrin!T41+Cyfluthrin!T41</f>
        <v>3.7487237936523874</v>
      </c>
      <c r="P31" s="402">
        <f>Cyfluthrin!I41*100/C31</f>
        <v>1.4682099656272631</v>
      </c>
      <c r="Q31" s="35">
        <f>Cypermethrin!I41*100/C31</f>
        <v>97.405255259502908</v>
      </c>
      <c r="R31" s="35">
        <f>Permethrin!I41*100/C31</f>
        <v>1.1265347748698384</v>
      </c>
      <c r="S31" s="402">
        <f>Cyfluthrin!K41*100/E31</f>
        <v>17.678105143064798</v>
      </c>
      <c r="T31" s="35">
        <f>Cypermethrin!K41*100/E31</f>
        <v>70.213841459839216</v>
      </c>
      <c r="U31" s="17">
        <f>Permethrin!K41*100/E31</f>
        <v>12.108053397095974</v>
      </c>
      <c r="V31" s="35">
        <f>Cyfluthrin!M41*100/G31</f>
        <v>18.46720530742212</v>
      </c>
      <c r="W31" s="35">
        <f>Cypermethrin!M41*100/G31</f>
        <v>68.891121935765881</v>
      </c>
      <c r="X31" s="17">
        <f>Permethrin!M41*100/G31</f>
        <v>12.64167275681201</v>
      </c>
      <c r="Y31" s="437"/>
      <c r="Z31" s="437"/>
      <c r="AA31" s="437"/>
      <c r="AC31" s="228" t="s">
        <v>71</v>
      </c>
      <c r="AD31" s="217">
        <v>9.3829650598518513E-2</v>
      </c>
      <c r="AE31" s="239">
        <v>8.4825957332251026E-2</v>
      </c>
      <c r="AF31" s="239">
        <v>7.8051222271603146E-2</v>
      </c>
      <c r="AG31" s="239">
        <v>0.10185395403514047</v>
      </c>
      <c r="AH31" s="177">
        <v>0.1058502785737381</v>
      </c>
      <c r="AI31" s="234">
        <v>1.0466302970201449</v>
      </c>
      <c r="AJ31" s="217">
        <v>4.0524770502897507</v>
      </c>
      <c r="AK31" s="217">
        <f t="shared" si="1"/>
        <v>1.1769955412353306</v>
      </c>
      <c r="AL31" s="239">
        <f t="shared" si="1"/>
        <v>0.82137383545215892</v>
      </c>
      <c r="AM31" s="179">
        <f t="shared" si="2"/>
        <v>1.1834098448538328</v>
      </c>
      <c r="AN31" s="177">
        <v>1.996356169299816</v>
      </c>
      <c r="AO31" s="217">
        <v>8.020128143247252</v>
      </c>
      <c r="AP31" s="239">
        <v>2.2759398601990579</v>
      </c>
      <c r="AQ31" s="217">
        <v>1.5408937168691774</v>
      </c>
      <c r="AR31" s="177">
        <v>2.2609694111339276</v>
      </c>
      <c r="AS31" s="178">
        <v>6.2553100399012351E-2</v>
      </c>
      <c r="AT31" s="177">
        <v>5.6462805634416698E-2</v>
      </c>
      <c r="AU31" s="177">
        <v>5.2034148181068766E-2</v>
      </c>
      <c r="AV31" s="177">
        <v>6.7902636023426985E-2</v>
      </c>
      <c r="AW31" s="217">
        <v>7.0566852382492065E-2</v>
      </c>
      <c r="AX31" s="177">
        <v>0.69775353134676332</v>
      </c>
      <c r="AY31" s="177">
        <v>2.7016513668598341</v>
      </c>
      <c r="AZ31" s="177">
        <f t="shared" si="3"/>
        <v>0.78466369415688708</v>
      </c>
      <c r="BA31" s="177">
        <f t="shared" si="3"/>
        <v>0.54758255696810598</v>
      </c>
      <c r="BB31" s="177">
        <f t="shared" si="3"/>
        <v>0.78893989656922203</v>
      </c>
      <c r="BC31" s="218">
        <v>1.3309041128665444</v>
      </c>
      <c r="BD31">
        <v>5.346752095498168</v>
      </c>
      <c r="BE31">
        <v>1.5172932401327055</v>
      </c>
      <c r="BF31">
        <v>1.027262477912785</v>
      </c>
      <c r="BG31" s="102">
        <v>1.507312940755952</v>
      </c>
    </row>
    <row r="32" spans="2:59" x14ac:dyDescent="0.35">
      <c r="B32" s="159" t="s">
        <v>72</v>
      </c>
      <c r="C32" s="323">
        <f>Permethrin!I42+Cypermethrin!I42+Cyfluthrin!I42</f>
        <v>0.32975744349647401</v>
      </c>
      <c r="D32" s="324">
        <f>Permethrin!J42+Cypermethrin!J42+Cyfluthrin!J42</f>
        <v>0.70912770792174973</v>
      </c>
      <c r="E32" s="433">
        <f>Permethrin!K42+Cypermethrin!K42+Cyfluthrin!K42</f>
        <v>3.0732460729394528</v>
      </c>
      <c r="F32" s="324">
        <f>Permethrin!L42+Cypermethrin!L42+Cyfluthrin!L42</f>
        <v>5.5213442370976127</v>
      </c>
      <c r="G32" s="433">
        <f>Permethrin!M42+Cypermethrin!M42+Cyfluthrin!M42</f>
        <v>5.8043460788157768</v>
      </c>
      <c r="H32" s="325">
        <f>Permethrin!N42+Cypermethrin!N42+Cyfluthrin!N42</f>
        <v>10.306924848450617</v>
      </c>
      <c r="I32" s="433">
        <f>Permethrin!O42+Cypermethrin!O42+Cyfluthrin!O42</f>
        <v>0.21983829566431604</v>
      </c>
      <c r="J32" s="324">
        <f>Permethrin!P42+Cypermethrin!P42+Cyfluthrin!P42</f>
        <v>0.70912770792174984</v>
      </c>
      <c r="K32" s="433">
        <f>Permethrin!Q42+Cypermethrin!Q42+Cyfluthrin!Q42</f>
        <v>2.0488307152929686</v>
      </c>
      <c r="L32" s="324">
        <f>Permethrin!R42+Cypermethrin!R42+Cyfluthrin!R42</f>
        <v>5.5213442370976136</v>
      </c>
      <c r="M32" s="433">
        <f>Permethrin!S42+Cypermethrin!S42+Cyfluthrin!S42</f>
        <v>3.8695640525438519</v>
      </c>
      <c r="N32" s="325">
        <f>Permethrin!T42+Cypermethrin!T42+Cyfluthrin!T42</f>
        <v>10.306924848450617</v>
      </c>
      <c r="P32" s="402">
        <f>Cyfluthrin!I42*100/C32</f>
        <v>2.6735788271219043</v>
      </c>
      <c r="Q32" s="35">
        <f>Cypermethrin!I42*100/C32</f>
        <v>93.568042611179351</v>
      </c>
      <c r="R32" s="35">
        <f>Permethrin!I42*100/C32</f>
        <v>3.7583785616987369</v>
      </c>
      <c r="S32" s="402">
        <f>Cyfluthrin!K42*100/E32</f>
        <v>23.514484552031401</v>
      </c>
      <c r="T32" s="35">
        <f>Cypermethrin!K42*100/E32</f>
        <v>61.508898652809549</v>
      </c>
      <c r="U32" s="17">
        <f>Permethrin!K42*100/E32</f>
        <v>14.976616795159041</v>
      </c>
      <c r="V32" s="35">
        <f>Cyfluthrin!M42*100/G32</f>
        <v>24.748690058078292</v>
      </c>
      <c r="W32" s="35">
        <f>Cypermethrin!M42*100/G32</f>
        <v>59.618642553480299</v>
      </c>
      <c r="X32" s="17">
        <f>Permethrin!M42*100/G32</f>
        <v>15.632667388441412</v>
      </c>
      <c r="Y32" s="437"/>
      <c r="Z32" s="437"/>
      <c r="AA32" s="437"/>
      <c r="AC32" s="228" t="s">
        <v>72</v>
      </c>
      <c r="AD32" s="217">
        <v>0.32975744349647401</v>
      </c>
      <c r="AE32" s="239">
        <v>0.35222969200701093</v>
      </c>
      <c r="AF32" s="239">
        <v>0.33698354793077639</v>
      </c>
      <c r="AG32" s="239">
        <v>5.0212827376442757</v>
      </c>
      <c r="AH32" s="177">
        <v>0.54898585153289725</v>
      </c>
      <c r="AI32" s="234">
        <v>3.0732460729394528</v>
      </c>
      <c r="AJ32" s="217">
        <v>11.117655581419815</v>
      </c>
      <c r="AK32" s="217">
        <f t="shared" si="1"/>
        <v>3.171456614986528</v>
      </c>
      <c r="AL32" s="239">
        <f t="shared" si="1"/>
        <v>7.2171231494534664</v>
      </c>
      <c r="AM32" s="179">
        <f t="shared" si="2"/>
        <v>5.1218207321917095</v>
      </c>
      <c r="AN32" s="177">
        <v>5.8043460788157768</v>
      </c>
      <c r="AO32" s="217">
        <v>21.883081470832629</v>
      </c>
      <c r="AP32" s="239">
        <v>6.0059296820422796</v>
      </c>
      <c r="AQ32" s="217">
        <v>9.4129635612626572</v>
      </c>
      <c r="AR32" s="177">
        <v>9.6946556128505215</v>
      </c>
      <c r="AS32" s="178">
        <v>0.21983829566431604</v>
      </c>
      <c r="AT32" s="177">
        <v>0.23423134589139905</v>
      </c>
      <c r="AU32" s="279">
        <v>0.2246556986205176</v>
      </c>
      <c r="AV32" s="279">
        <v>3.3475218250961838</v>
      </c>
      <c r="AW32" s="280">
        <v>0.36599056768859817</v>
      </c>
      <c r="AX32" s="279">
        <v>2.0488307152929686</v>
      </c>
      <c r="AY32" s="279">
        <v>7.4117703876132115</v>
      </c>
      <c r="AZ32" s="177">
        <f t="shared" si="3"/>
        <v>2.1143044099910187</v>
      </c>
      <c r="BA32" s="177">
        <f t="shared" si="3"/>
        <v>4.8114154329689782</v>
      </c>
      <c r="BB32" s="177">
        <f t="shared" si="3"/>
        <v>3.4145471547944735</v>
      </c>
      <c r="BC32" s="218">
        <v>3.8695640525438519</v>
      </c>
      <c r="BD32">
        <v>14.588720980555086</v>
      </c>
      <c r="BE32">
        <v>4.00395312136152</v>
      </c>
      <c r="BF32">
        <v>6.2753090408417718</v>
      </c>
      <c r="BG32" s="102">
        <v>6.4631037419003485</v>
      </c>
    </row>
    <row r="33" spans="2:59" x14ac:dyDescent="0.35">
      <c r="B33" s="159" t="s">
        <v>73</v>
      </c>
      <c r="C33" s="323">
        <f>Permethrin!I43+Cypermethrin!I43+Cyfluthrin!I43</f>
        <v>0.25530299132366591</v>
      </c>
      <c r="D33" s="324">
        <f>Permethrin!J43+Cypermethrin!J43+Cyfluthrin!J43</f>
        <v>0.55879596815696364</v>
      </c>
      <c r="E33" s="433">
        <f>Permethrin!K43+Cypermethrin!K43+Cyfluthrin!K43</f>
        <v>1.5246901964121342</v>
      </c>
      <c r="F33" s="324">
        <f>Permethrin!L43+Cypermethrin!L43+Cyfluthrin!L43</f>
        <v>2.7992544414308504</v>
      </c>
      <c r="G33" s="433">
        <f>Permethrin!M43+Cypermethrin!M43+Cyfluthrin!M43</f>
        <v>2.7831507590680613</v>
      </c>
      <c r="H33" s="325">
        <f>Permethrin!N43+Cypermethrin!N43+Cyfluthrin!N43</f>
        <v>5.0157502279903348</v>
      </c>
      <c r="I33" s="433">
        <f>Permethrin!O43+Cypermethrin!O43+Cyfluthrin!O43</f>
        <v>0.17020199421577725</v>
      </c>
      <c r="J33" s="324">
        <f>Permethrin!P43+Cypermethrin!P43+Cyfluthrin!P43</f>
        <v>0.55879596815696353</v>
      </c>
      <c r="K33" s="433">
        <f>Permethrin!Q43+Cypermethrin!Q43+Cyfluthrin!Q43</f>
        <v>1.016460130941423</v>
      </c>
      <c r="L33" s="324">
        <f>Permethrin!R43+Cypermethrin!R43+Cyfluthrin!R43</f>
        <v>2.79925444143085</v>
      </c>
      <c r="M33" s="433">
        <f>Permethrin!S43+Cypermethrin!S43+Cyfluthrin!S43</f>
        <v>1.855433839378708</v>
      </c>
      <c r="N33" s="325">
        <f>Permethrin!T43+Cypermethrin!T43+Cyfluthrin!T43</f>
        <v>5.0157502279903357</v>
      </c>
      <c r="P33" s="402">
        <f>Cyfluthrin!I43*100/C33</f>
        <v>1.1539373270273421</v>
      </c>
      <c r="Q33" s="35">
        <f>Cypermethrin!I43*100/C33</f>
        <v>96.966313029737407</v>
      </c>
      <c r="R33" s="35">
        <f>Permethrin!I43*100/C33</f>
        <v>1.8797496432352474</v>
      </c>
      <c r="S33" s="402">
        <f>Cyfluthrin!K43*100/E33</f>
        <v>15.927144961268901</v>
      </c>
      <c r="T33" s="35">
        <f>Cypermethrin!K43*100/E33</f>
        <v>65.589767613746417</v>
      </c>
      <c r="U33" s="17">
        <f>Permethrin!K43*100/E33</f>
        <v>18.483087424984681</v>
      </c>
      <c r="V33" s="35">
        <f>Cyfluthrin!M43*100/G33</f>
        <v>17.344845495663144</v>
      </c>
      <c r="W33" s="35">
        <f>Cypermethrin!M43*100/G33</f>
        <v>62.586488223230212</v>
      </c>
      <c r="X33" s="17">
        <f>Permethrin!M43*100/G33</f>
        <v>20.068666281106651</v>
      </c>
      <c r="Y33" s="437"/>
      <c r="Z33" s="437"/>
      <c r="AA33" s="437"/>
      <c r="AC33" s="228" t="s">
        <v>73</v>
      </c>
      <c r="AD33" s="217">
        <v>0.25530299132366591</v>
      </c>
      <c r="AE33" s="239">
        <v>0.1932538004240523</v>
      </c>
      <c r="AF33" s="239">
        <v>0.18031668693833472</v>
      </c>
      <c r="AG33" s="239">
        <v>2.6077286421496475</v>
      </c>
      <c r="AH33" s="177">
        <v>0.23376833995130206</v>
      </c>
      <c r="AI33" s="234">
        <v>1.5246901964121342</v>
      </c>
      <c r="AJ33" s="217">
        <v>4.8829572414913462</v>
      </c>
      <c r="AK33" s="217">
        <f t="shared" si="1"/>
        <v>1.4644905454702426</v>
      </c>
      <c r="AL33" s="239">
        <f t="shared" si="1"/>
        <v>3.5088698391223847</v>
      </c>
      <c r="AM33" s="179">
        <f t="shared" si="2"/>
        <v>1.7088272205239277</v>
      </c>
      <c r="AN33" s="177">
        <v>2.7831507590680613</v>
      </c>
      <c r="AO33" s="217">
        <v>9.5726606825586398</v>
      </c>
      <c r="AP33" s="239">
        <v>2.7486644040021506</v>
      </c>
      <c r="AQ33" s="217">
        <v>4.4100110360951223</v>
      </c>
      <c r="AR33" s="177">
        <v>3.1838861010965531</v>
      </c>
      <c r="AS33" s="178">
        <v>0.17020199421577725</v>
      </c>
      <c r="AT33" s="177">
        <v>0.12860728526626633</v>
      </c>
      <c r="AU33" s="177">
        <v>0.12021112462555653</v>
      </c>
      <c r="AV33" s="177">
        <v>1.7384857614330982</v>
      </c>
      <c r="AW33" s="217">
        <v>0.15584555996753471</v>
      </c>
      <c r="AX33" s="177">
        <v>1.016460130941423</v>
      </c>
      <c r="AY33" s="177">
        <v>3.2553048276608978</v>
      </c>
      <c r="AZ33" s="177">
        <f t="shared" si="3"/>
        <v>0.97632703031349521</v>
      </c>
      <c r="BA33" s="177">
        <f t="shared" si="3"/>
        <v>2.3392465594149225</v>
      </c>
      <c r="BB33" s="177">
        <f t="shared" si="3"/>
        <v>1.1392181470159519</v>
      </c>
      <c r="BC33" s="218">
        <v>1.855433839378708</v>
      </c>
      <c r="BD33">
        <v>6.3817737883724277</v>
      </c>
      <c r="BE33">
        <v>1.8324429360014338</v>
      </c>
      <c r="BF33">
        <v>2.9400073573967473</v>
      </c>
      <c r="BG33" s="102">
        <v>2.122590734064369</v>
      </c>
    </row>
    <row r="34" spans="2:59" x14ac:dyDescent="0.35">
      <c r="B34" s="159" t="s">
        <v>74</v>
      </c>
      <c r="C34" s="323">
        <f>Permethrin!I44+Cypermethrin!I44+Cyfluthrin!I44</f>
        <v>0.47576719233078218</v>
      </c>
      <c r="D34" s="324">
        <f>Permethrin!J44+Cypermethrin!J44+Cyfluthrin!J44</f>
        <v>1.0291044202142636</v>
      </c>
      <c r="E34" s="433">
        <f>Permethrin!K44+Cypermethrin!K44+Cyfluthrin!K44</f>
        <v>5.6113292353862878</v>
      </c>
      <c r="F34" s="324">
        <f>Permethrin!L44+Cypermethrin!L44+Cyfluthrin!L44</f>
        <v>10.202381208077483</v>
      </c>
      <c r="G34" s="433">
        <f>Permethrin!M44+Cypermethrin!M44+Cyfluthrin!M44</f>
        <v>10.730109634303151</v>
      </c>
      <c r="H34" s="325">
        <f>Permethrin!N44+Cypermethrin!N44+Cyfluthrin!N44</f>
        <v>19.339060976869977</v>
      </c>
      <c r="I34" s="433">
        <f>Permethrin!O44+Cypermethrin!O44+Cyfluthrin!O44</f>
        <v>0.31717812822052155</v>
      </c>
      <c r="J34" s="324">
        <f>Permethrin!P44+Cypermethrin!P44+Cyfluthrin!P44</f>
        <v>1.0291044202142636</v>
      </c>
      <c r="K34" s="433">
        <f>Permethrin!Q44+Cypermethrin!Q44+Cyfluthrin!Q44</f>
        <v>3.740886156924192</v>
      </c>
      <c r="L34" s="324">
        <f>Permethrin!R44+Cypermethrin!R44+Cyfluthrin!R44</f>
        <v>10.202381208077483</v>
      </c>
      <c r="M34" s="433">
        <f>Permethrin!S44+Cypermethrin!S44+Cyfluthrin!S44</f>
        <v>7.1534064228687688</v>
      </c>
      <c r="N34" s="325">
        <f>Permethrin!T44+Cypermethrin!T44+Cyfluthrin!T44</f>
        <v>19.339060976869973</v>
      </c>
      <c r="P34" s="402">
        <f>Cyfluthrin!I44*100/C34</f>
        <v>3.1337317985207007</v>
      </c>
      <c r="Q34" s="35">
        <f>Cypermethrin!I44*100/C34</f>
        <v>94.591276779069943</v>
      </c>
      <c r="R34" s="35">
        <f>Permethrin!I44*100/C34</f>
        <v>2.2749914224093617</v>
      </c>
      <c r="S34" s="402">
        <f>Cyfluthrin!K44*100/E34</f>
        <v>26.092871861516642</v>
      </c>
      <c r="T34" s="35">
        <f>Cypermethrin!K44*100/E34</f>
        <v>63.089087833315283</v>
      </c>
      <c r="U34" s="17">
        <f>Permethrin!K44*100/E34</f>
        <v>10.818040305168065</v>
      </c>
      <c r="V34" s="35">
        <f>Cyfluthrin!M44*100/G34</f>
        <v>27.151676224513608</v>
      </c>
      <c r="W34" s="35">
        <f>Cypermethrin!M44*100/G34</f>
        <v>61.640197412703436</v>
      </c>
      <c r="X34" s="17">
        <f>Permethrin!M44*100/G34</f>
        <v>11.208126362782968</v>
      </c>
      <c r="Y34" s="437"/>
      <c r="Z34" s="437"/>
      <c r="AA34" s="437"/>
      <c r="AC34" s="228" t="s">
        <v>74</v>
      </c>
      <c r="AD34" s="217">
        <v>0.47576719233078218</v>
      </c>
      <c r="AE34" s="239">
        <v>0.54059570357087716</v>
      </c>
      <c r="AF34" s="239">
        <v>1.7435817485734271</v>
      </c>
      <c r="AG34" s="239">
        <v>9.196347964935935</v>
      </c>
      <c r="AH34" s="177">
        <v>0</v>
      </c>
      <c r="AI34" s="234">
        <v>5.6113292353862878</v>
      </c>
      <c r="AJ34" s="217">
        <v>17.060171056138323</v>
      </c>
      <c r="AK34" s="217">
        <f t="shared" si="1"/>
        <v>7.9498521371242035</v>
      </c>
      <c r="AL34" s="239">
        <f t="shared" si="1"/>
        <v>13.804688152409039</v>
      </c>
      <c r="AM34" s="179">
        <f t="shared" si="2"/>
        <v>0</v>
      </c>
      <c r="AN34" s="177">
        <v>10.730109634303151</v>
      </c>
      <c r="AO34" s="217">
        <v>33.579746408705766</v>
      </c>
      <c r="AP34" s="239">
        <v>14.156122525674979</v>
      </c>
      <c r="AQ34" s="217">
        <v>18.413028339882143</v>
      </c>
      <c r="AR34" s="177">
        <v>0</v>
      </c>
      <c r="AS34" s="178">
        <v>0.31717812822052155</v>
      </c>
      <c r="AT34" s="177">
        <v>0.35924702496045413</v>
      </c>
      <c r="AU34" s="177">
        <v>1.1623878323822849</v>
      </c>
      <c r="AV34" s="177">
        <v>6.1308986432906218</v>
      </c>
      <c r="AW34" s="217">
        <v>0</v>
      </c>
      <c r="AX34" s="177">
        <v>3.740886156924192</v>
      </c>
      <c r="AY34" s="177">
        <v>11.373447370758882</v>
      </c>
      <c r="AZ34" s="177">
        <f t="shared" si="3"/>
        <v>5.2999014247494687</v>
      </c>
      <c r="BA34" s="177">
        <f t="shared" si="3"/>
        <v>9.2031254349393574</v>
      </c>
      <c r="BB34" s="177">
        <f t="shared" si="3"/>
        <v>0</v>
      </c>
      <c r="BC34" s="218">
        <v>7.1534064228687688</v>
      </c>
      <c r="BD34">
        <v>22.38649760580385</v>
      </c>
      <c r="BE34">
        <v>9.4374150171166526</v>
      </c>
      <c r="BF34">
        <v>12.275352226588094</v>
      </c>
      <c r="BG34" s="102">
        <v>0</v>
      </c>
    </row>
    <row r="35" spans="2:59" x14ac:dyDescent="0.35">
      <c r="B35" s="159" t="s">
        <v>75</v>
      </c>
      <c r="C35" s="323">
        <f>Permethrin!I45+Cypermethrin!I45+Cyfluthrin!I45</f>
        <v>4.4200871350243615E-2</v>
      </c>
      <c r="D35" s="324">
        <f>Permethrin!J45+Cypermethrin!J45+Cyfluthrin!J45</f>
        <v>9.2223080288443143E-2</v>
      </c>
      <c r="E35" s="433">
        <f>Permethrin!K45+Cypermethrin!K45+Cyfluthrin!K45</f>
        <v>0.9143307075353414</v>
      </c>
      <c r="F35" s="324">
        <f>Permethrin!L45+Cypermethrin!L45+Cyfluthrin!L45</f>
        <v>1.6981961405775901</v>
      </c>
      <c r="G35" s="433">
        <f>Permethrin!M45+Cypermethrin!M45+Cyfluthrin!M45</f>
        <v>1.7860133422109528</v>
      </c>
      <c r="H35" s="325">
        <f>Permethrin!N45+Cypermethrin!N45+Cyfluthrin!N45</f>
        <v>3.3045630081333979</v>
      </c>
      <c r="I35" s="433">
        <f>Permethrin!O45+Cypermethrin!O45+Cyfluthrin!O45</f>
        <v>2.9467247566829079E-2</v>
      </c>
      <c r="J35" s="324">
        <f>Permethrin!P45+Cypermethrin!P45+Cyfluthrin!P45</f>
        <v>9.2223080288443143E-2</v>
      </c>
      <c r="K35" s="433">
        <f>Permethrin!Q45+Cypermethrin!Q45+Cyfluthrin!Q45</f>
        <v>0.60955380502356105</v>
      </c>
      <c r="L35" s="324">
        <f>Permethrin!R45+Cypermethrin!R45+Cyfluthrin!R45</f>
        <v>1.6981961405775903</v>
      </c>
      <c r="M35" s="433">
        <f>Permethrin!S45+Cypermethrin!S45+Cyfluthrin!S45</f>
        <v>1.1906755614739686</v>
      </c>
      <c r="N35" s="325">
        <f>Permethrin!T45+Cypermethrin!T45+Cyfluthrin!T45</f>
        <v>3.3045630081333979</v>
      </c>
      <c r="P35" s="402">
        <f>Cyfluthrin!I45*100/C35</f>
        <v>11.276992746145321</v>
      </c>
      <c r="Q35" s="35">
        <f>Cypermethrin!I45*100/C35</f>
        <v>87.297981934699706</v>
      </c>
      <c r="R35" s="35">
        <f>Permethrin!I45*100/C35</f>
        <v>1.4250253191549558</v>
      </c>
      <c r="S35" s="402">
        <f>Cyfluthrin!K45*100/E35</f>
        <v>27.10927402630022</v>
      </c>
      <c r="T35" s="35">
        <f>Cypermethrin!K45*100/E35</f>
        <v>66.310283541353243</v>
      </c>
      <c r="U35" s="17">
        <f>Permethrin!K45*100/E35</f>
        <v>6.5804424323465449</v>
      </c>
      <c r="V35" s="35">
        <f>Cyfluthrin!M45*100/G35</f>
        <v>27.63908157691429</v>
      </c>
      <c r="W35" s="35">
        <f>Cypermethrin!M45*100/G35</f>
        <v>65.659100122207249</v>
      </c>
      <c r="X35" s="17">
        <f>Permethrin!M45*100/G35</f>
        <v>6.7018183008784575</v>
      </c>
      <c r="Y35" s="437"/>
      <c r="Z35" s="437"/>
      <c r="AA35" s="437"/>
      <c r="AC35" s="228" t="s">
        <v>75</v>
      </c>
      <c r="AD35" s="217">
        <v>4.4200871350243615E-2</v>
      </c>
      <c r="AE35" s="239">
        <v>5.0018000355135553E-2</v>
      </c>
      <c r="AF35" s="239">
        <v>4.8115877417353001E-2</v>
      </c>
      <c r="AG35" s="239">
        <v>6.1175135104822212E-2</v>
      </c>
      <c r="AH35" s="177">
        <v>6.9747870725746508E-2</v>
      </c>
      <c r="AI35" s="234">
        <v>0.9143307075353414</v>
      </c>
      <c r="AJ35" s="217">
        <v>1.9434419606835807</v>
      </c>
      <c r="AK35" s="217">
        <f t="shared" si="1"/>
        <v>0.77400640827814182</v>
      </c>
      <c r="AL35" s="239">
        <f t="shared" si="1"/>
        <v>0.72811407169493425</v>
      </c>
      <c r="AM35" s="179">
        <f t="shared" si="2"/>
        <v>0.8031158652462338</v>
      </c>
      <c r="AN35" s="177">
        <v>1.7860133422109528</v>
      </c>
      <c r="AO35" s="217">
        <v>3.8368659210120253</v>
      </c>
      <c r="AP35" s="239">
        <v>1.4998969391389307</v>
      </c>
      <c r="AQ35" s="217">
        <v>1.3950530082850463</v>
      </c>
      <c r="AR35" s="177">
        <v>1.5364838597667212</v>
      </c>
      <c r="AS35" s="178">
        <v>2.9467247566829079E-2</v>
      </c>
      <c r="AT35" s="177">
        <v>3.3232146591897486E-2</v>
      </c>
      <c r="AU35" s="177">
        <v>3.2077251611568672E-2</v>
      </c>
      <c r="AV35" s="177">
        <v>4.0783423403214808E-2</v>
      </c>
      <c r="AW35" s="217">
        <v>4.6498580483831015E-2</v>
      </c>
      <c r="AX35" s="177">
        <v>0.60955380502356105</v>
      </c>
      <c r="AY35" s="177">
        <v>1.2956279737890539</v>
      </c>
      <c r="AZ35" s="177">
        <f t="shared" si="3"/>
        <v>0.51600427218542799</v>
      </c>
      <c r="BA35" s="177">
        <f t="shared" si="3"/>
        <v>0.4854093811299563</v>
      </c>
      <c r="BB35" s="177">
        <f t="shared" si="3"/>
        <v>0.53541057683082249</v>
      </c>
      <c r="BC35" s="218">
        <v>1.1906755614739686</v>
      </c>
      <c r="BD35">
        <v>2.5579106140080174</v>
      </c>
      <c r="BE35">
        <v>0.99993129275928727</v>
      </c>
      <c r="BF35">
        <v>0.93003533885669776</v>
      </c>
      <c r="BG35" s="102">
        <v>1.0243225731778141</v>
      </c>
    </row>
    <row r="36" spans="2:59" x14ac:dyDescent="0.35">
      <c r="B36" s="159" t="s">
        <v>76</v>
      </c>
      <c r="C36" s="323">
        <f>Permethrin!I46+Cypermethrin!I46+Cyfluthrin!I46</f>
        <v>0.35807109984218943</v>
      </c>
      <c r="D36" s="324">
        <f>Permethrin!J46+Cypermethrin!J46+Cyfluthrin!J46</f>
        <v>0.78734606475004654</v>
      </c>
      <c r="E36" s="433">
        <f>Permethrin!K46+Cypermethrin!K46+Cyfluthrin!K46</f>
        <v>2.3102193395565527</v>
      </c>
      <c r="F36" s="324">
        <f>Permethrin!L46+Cypermethrin!L46+Cyfluthrin!L46</f>
        <v>4.3478986815219143</v>
      </c>
      <c r="G36" s="433">
        <f>Permethrin!M46+Cypermethrin!M46+Cyfluthrin!M46</f>
        <v>4.244720641983851</v>
      </c>
      <c r="H36" s="325">
        <f>Permethrin!N46+Cypermethrin!N46+Cyfluthrin!N46</f>
        <v>7.8694480959651125</v>
      </c>
      <c r="I36" s="433">
        <f>Permethrin!O46+Cypermethrin!O46+Cyfluthrin!O46</f>
        <v>0.23871406656145966</v>
      </c>
      <c r="J36" s="324">
        <f>Permethrin!P46+Cypermethrin!P46+Cyfluthrin!P46</f>
        <v>0.78734606475004654</v>
      </c>
      <c r="K36" s="433">
        <f>Permethrin!Q46+Cypermethrin!Q46+Cyfluthrin!Q46</f>
        <v>1.5401462263710353</v>
      </c>
      <c r="L36" s="324">
        <f>Permethrin!R46+Cypermethrin!R46+Cyfluthrin!R46</f>
        <v>4.3478986815219152</v>
      </c>
      <c r="M36" s="433">
        <f>Permethrin!S46+Cypermethrin!S46+Cyfluthrin!S46</f>
        <v>2.8298137613225678</v>
      </c>
      <c r="N36" s="325">
        <f>Permethrin!T46+Cypermethrin!T46+Cyfluthrin!T46</f>
        <v>7.8694480959651125</v>
      </c>
      <c r="P36" s="402">
        <f>Cyfluthrin!I46*100/C36</f>
        <v>1.3920500867276917</v>
      </c>
      <c r="Q36" s="35">
        <f>Cypermethrin!I46*100/C36</f>
        <v>97.799826591155778</v>
      </c>
      <c r="R36" s="35">
        <f>Permethrin!I46*100/C36</f>
        <v>0.80812332211652593</v>
      </c>
      <c r="S36" s="402">
        <f>Cyfluthrin!K46*100/E36</f>
        <v>12.098338809270961</v>
      </c>
      <c r="T36" s="35">
        <f>Cypermethrin!K46*100/E36</f>
        <v>69.873210797106324</v>
      </c>
      <c r="U36" s="17">
        <f>Permethrin!K46*100/E36</f>
        <v>18.028450393622709</v>
      </c>
      <c r="V36" s="35">
        <f>Cyfluthrin!M46*100/G36</f>
        <v>13.051784641329883</v>
      </c>
      <c r="W36" s="35">
        <f>Cypermethrin!M46*100/G36</f>
        <v>67.396742772932228</v>
      </c>
      <c r="X36" s="17">
        <f>Permethrin!M46*100/G36</f>
        <v>19.551472585737887</v>
      </c>
      <c r="Y36" s="437"/>
      <c r="Z36" s="437"/>
      <c r="AA36" s="437"/>
      <c r="AC36" s="228" t="s">
        <v>76</v>
      </c>
      <c r="AD36" s="217">
        <v>0.35807109984218943</v>
      </c>
      <c r="AE36" s="239">
        <v>0.29669195560563977</v>
      </c>
      <c r="AF36" s="239">
        <v>0.30516150426932021</v>
      </c>
      <c r="AG36" s="239">
        <v>0.25669787711129</v>
      </c>
      <c r="AH36" s="177">
        <v>0.36137637113050469</v>
      </c>
      <c r="AI36" s="234">
        <v>2.3102193395565527</v>
      </c>
      <c r="AJ36" s="217">
        <v>7.4590806620713703</v>
      </c>
      <c r="AK36" s="217">
        <f t="shared" si="1"/>
        <v>2.1767971654531855</v>
      </c>
      <c r="AL36" s="239">
        <f t="shared" si="1"/>
        <v>1.4463962641242416</v>
      </c>
      <c r="AM36" s="179">
        <f t="shared" si="2"/>
        <v>1.7185739596120206</v>
      </c>
      <c r="AN36" s="177">
        <v>4.244720641983851</v>
      </c>
      <c r="AO36" s="217">
        <v>14.621469368537102</v>
      </c>
      <c r="AP36" s="239">
        <v>4.0484328266370504</v>
      </c>
      <c r="AQ36" s="217">
        <v>2.636094651137193</v>
      </c>
      <c r="AR36" s="177">
        <v>3.0757715480935364</v>
      </c>
      <c r="AS36" s="178">
        <v>0.23871406656145966</v>
      </c>
      <c r="AT36" s="177">
        <v>0.19740352815014559</v>
      </c>
      <c r="AU36" s="177">
        <v>0.2034410028462135</v>
      </c>
      <c r="AV36" s="177">
        <v>0.17113191807419334</v>
      </c>
      <c r="AW36" s="217">
        <v>0.24091758075366984</v>
      </c>
      <c r="AX36" s="177">
        <v>1.5401462263710353</v>
      </c>
      <c r="AY36" s="177">
        <v>4.9727204413809138</v>
      </c>
      <c r="AZ36" s="177">
        <f t="shared" si="3"/>
        <v>1.4511981103021239</v>
      </c>
      <c r="BA36" s="177">
        <f t="shared" si="3"/>
        <v>0.96426417608282777</v>
      </c>
      <c r="BB36" s="177">
        <f t="shared" si="3"/>
        <v>1.1457159730746804</v>
      </c>
      <c r="BC36" s="218">
        <v>2.8298137613225678</v>
      </c>
      <c r="BD36">
        <v>9.7476462456914028</v>
      </c>
      <c r="BE36">
        <v>2.698955217758034</v>
      </c>
      <c r="BF36">
        <v>1.7573964340914623</v>
      </c>
      <c r="BG36" s="102">
        <v>2.0505143653956912</v>
      </c>
    </row>
    <row r="37" spans="2:59" x14ac:dyDescent="0.35">
      <c r="B37" s="159" t="s">
        <v>77</v>
      </c>
      <c r="C37" s="323">
        <f>Permethrin!I47+Cypermethrin!I47+Cyfluthrin!I47</f>
        <v>0.38958749530348902</v>
      </c>
      <c r="D37" s="324">
        <f>Permethrin!J47+Cypermethrin!J47+Cyfluthrin!J47</f>
        <v>0.8594985866363607</v>
      </c>
      <c r="E37" s="433">
        <f>Permethrin!K47+Cypermethrin!K47+Cyfluthrin!K47</f>
        <v>2.4893705201383294</v>
      </c>
      <c r="F37" s="324">
        <f>Permethrin!L47+Cypermethrin!L47+Cyfluthrin!L47</f>
        <v>4.6339041561853431</v>
      </c>
      <c r="G37" s="433">
        <f>Permethrin!M47+Cypermethrin!M47+Cyfluthrin!M47</f>
        <v>4.5713400741885879</v>
      </c>
      <c r="H37" s="325">
        <f>Permethrin!N47+Cypermethrin!N47+Cyfluthrin!N47</f>
        <v>8.3687692428640226</v>
      </c>
      <c r="I37" s="433">
        <f>Permethrin!O47+Cypermethrin!O47+Cyfluthrin!O47</f>
        <v>0.2597249968689927</v>
      </c>
      <c r="J37" s="324">
        <f>Permethrin!P47+Cypermethrin!P47+Cyfluthrin!P47</f>
        <v>0.85949858663636058</v>
      </c>
      <c r="K37" s="433">
        <f>Permethrin!Q47+Cypermethrin!Q47+Cyfluthrin!Q47</f>
        <v>1.6595803467588863</v>
      </c>
      <c r="L37" s="324">
        <f>Permethrin!R47+Cypermethrin!R47+Cyfluthrin!R47</f>
        <v>4.6339041561853422</v>
      </c>
      <c r="M37" s="433">
        <f>Permethrin!S47+Cypermethrin!S47+Cyfluthrin!S47</f>
        <v>3.0475600494590589</v>
      </c>
      <c r="N37" s="325">
        <f>Permethrin!T47+Cypermethrin!T47+Cyfluthrin!T47</f>
        <v>8.3687692428640226</v>
      </c>
      <c r="P37" s="402">
        <f>Cyfluthrin!I47*100/C37</f>
        <v>0.99245030676810986</v>
      </c>
      <c r="Q37" s="35">
        <f>Cypermethrin!I47*100/C37</f>
        <v>98.460086032060218</v>
      </c>
      <c r="R37" s="35">
        <f>Permethrin!I47*100/C37</f>
        <v>0.54746366117168244</v>
      </c>
      <c r="S37" s="402">
        <f>Cyfluthrin!K47*100/E37</f>
        <v>12.593125575352394</v>
      </c>
      <c r="T37" s="35">
        <f>Cypermethrin!K47*100/E37</f>
        <v>68.081132456106644</v>
      </c>
      <c r="U37" s="17">
        <f>Permethrin!K47*100/E37</f>
        <v>19.325741968540957</v>
      </c>
      <c r="V37" s="35">
        <f>Cyfluthrin!M47*100/G37</f>
        <v>13.630853073034141</v>
      </c>
      <c r="W37" s="35">
        <f>Cypermethrin!M47*100/G37</f>
        <v>65.368891734996751</v>
      </c>
      <c r="X37" s="17">
        <f>Permethrin!M47*100/G37</f>
        <v>21.000255191969103</v>
      </c>
      <c r="Y37" s="437"/>
      <c r="Z37" s="437"/>
      <c r="AA37" s="437"/>
      <c r="AC37" s="228" t="s">
        <v>77</v>
      </c>
      <c r="AD37" s="217">
        <v>0.38958749530348902</v>
      </c>
      <c r="AE37" s="239">
        <v>0.32696017841644676</v>
      </c>
      <c r="AF37" s="239">
        <v>0.40042698386315201</v>
      </c>
      <c r="AG37" s="239">
        <v>3.5458808470322611</v>
      </c>
      <c r="AH37" s="177">
        <v>0</v>
      </c>
      <c r="AI37" s="234">
        <v>2.4893705201383294</v>
      </c>
      <c r="AJ37" s="217">
        <v>8.2725734011828784</v>
      </c>
      <c r="AK37" s="217">
        <f t="shared" si="1"/>
        <v>2.6561960413261203</v>
      </c>
      <c r="AL37" s="239">
        <f t="shared" si="1"/>
        <v>5.002057515274724</v>
      </c>
      <c r="AM37" s="179">
        <f t="shared" si="2"/>
        <v>0</v>
      </c>
      <c r="AN37" s="177">
        <v>4.5713400741885879</v>
      </c>
      <c r="AO37" s="217">
        <v>16.218186623949311</v>
      </c>
      <c r="AP37" s="239">
        <v>4.9119650987890884</v>
      </c>
      <c r="AQ37" s="217">
        <v>6.4582341835171864</v>
      </c>
      <c r="AR37" s="177">
        <v>0</v>
      </c>
      <c r="AS37" s="178">
        <v>0.2597249968689927</v>
      </c>
      <c r="AT37" s="177">
        <v>0.21785254812538421</v>
      </c>
      <c r="AU37" s="177">
        <v>0.26695132257543469</v>
      </c>
      <c r="AV37" s="177">
        <v>2.3639205646881738</v>
      </c>
      <c r="AW37" s="217">
        <v>0</v>
      </c>
      <c r="AX37" s="177">
        <v>1.6595803467588863</v>
      </c>
      <c r="AY37" s="177">
        <v>5.5150489341219204</v>
      </c>
      <c r="AZ37" s="177">
        <f t="shared" si="3"/>
        <v>1.7707973608840801</v>
      </c>
      <c r="BA37" s="177">
        <f t="shared" si="3"/>
        <v>3.3347050101831486</v>
      </c>
      <c r="BB37" s="177">
        <f t="shared" si="3"/>
        <v>0</v>
      </c>
      <c r="BC37" s="218">
        <v>3.0475600494590589</v>
      </c>
      <c r="BD37">
        <v>10.81212441596621</v>
      </c>
      <c r="BE37">
        <v>3.2746433991927257</v>
      </c>
      <c r="BF37">
        <v>4.3054894556781234</v>
      </c>
      <c r="BG37" s="102">
        <v>0</v>
      </c>
    </row>
    <row r="38" spans="2:59" x14ac:dyDescent="0.35">
      <c r="B38" s="159" t="s">
        <v>78</v>
      </c>
      <c r="C38" s="323">
        <f>Permethrin!I48+Cypermethrin!I48+Cyfluthrin!I48</f>
        <v>0.23894722245755445</v>
      </c>
      <c r="D38" s="324">
        <f>Permethrin!J48+Cypermethrin!J48+Cyfluthrin!J48</f>
        <v>0.51791850146188367</v>
      </c>
      <c r="E38" s="433">
        <f>Permethrin!K48+Cypermethrin!K48+Cyfluthrin!K48</f>
        <v>2.0762728800785157</v>
      </c>
      <c r="F38" s="324">
        <f>Permethrin!L48+Cypermethrin!L48+Cyfluthrin!L48</f>
        <v>3.8047600451999553</v>
      </c>
      <c r="G38" s="433">
        <f>Permethrin!M48+Cypermethrin!M48+Cyfluthrin!M48</f>
        <v>3.9054757772713038</v>
      </c>
      <c r="H38" s="325">
        <f>Permethrin!N48+Cypermethrin!N48+Cyfluthrin!N48</f>
        <v>7.0739303585794753</v>
      </c>
      <c r="I38" s="433">
        <f>Permethrin!O48+Cypermethrin!O48+Cyfluthrin!O48</f>
        <v>0.15929814830503633</v>
      </c>
      <c r="J38" s="324">
        <f>Permethrin!P48+Cypermethrin!P48+Cyfluthrin!P48</f>
        <v>0.51791850146188367</v>
      </c>
      <c r="K38" s="433">
        <f>Permethrin!Q48+Cypermethrin!Q48+Cyfluthrin!Q48</f>
        <v>1.3841819200523438</v>
      </c>
      <c r="L38" s="324">
        <f>Permethrin!R48+Cypermethrin!R48+Cyfluthrin!R48</f>
        <v>3.8047600451999539</v>
      </c>
      <c r="M38" s="433">
        <f>Permethrin!S48+Cypermethrin!S48+Cyfluthrin!S48</f>
        <v>2.6036505181808693</v>
      </c>
      <c r="N38" s="325">
        <f>Permethrin!T48+Cypermethrin!T48+Cyfluthrin!T48</f>
        <v>7.0739303585794753</v>
      </c>
      <c r="P38" s="402">
        <f>Cyfluthrin!I48*100/C38</f>
        <v>1.4588083744487874</v>
      </c>
      <c r="Q38" s="35">
        <f>Cypermethrin!I48*100/C38</f>
        <v>95.133204685534039</v>
      </c>
      <c r="R38" s="35">
        <f>Permethrin!I48*100/C38</f>
        <v>3.4079869400171869</v>
      </c>
      <c r="S38" s="402">
        <f>Cyfluthrin!K48*100/E38</f>
        <v>17.303320975429614</v>
      </c>
      <c r="T38" s="35">
        <f>Cypermethrin!K48*100/E38</f>
        <v>65.162295774242935</v>
      </c>
      <c r="U38" s="17">
        <f>Permethrin!K48*100/E38</f>
        <v>17.534383250327451</v>
      </c>
      <c r="V38" s="35">
        <f>Cyfluthrin!M48*100/G38</f>
        <v>18.308717816179378</v>
      </c>
      <c r="W38" s="35">
        <f>Cypermethrin!M48*100/G38</f>
        <v>63.264551246749996</v>
      </c>
      <c r="X38" s="17">
        <f>Permethrin!M48*100/G38</f>
        <v>18.42673093707063</v>
      </c>
      <c r="Y38" s="437"/>
      <c r="Z38" s="437"/>
      <c r="AA38" s="437"/>
      <c r="AC38" s="228" t="s">
        <v>78</v>
      </c>
      <c r="AD38" s="217">
        <v>0.23894722245755445</v>
      </c>
      <c r="AE38" s="239">
        <v>0.23286023155835461</v>
      </c>
      <c r="AF38" s="239">
        <v>0.19056674455471145</v>
      </c>
      <c r="AG38" s="239">
        <v>6.4025982640479837</v>
      </c>
      <c r="AH38" s="177">
        <v>0.28925912402019033</v>
      </c>
      <c r="AI38" s="234">
        <v>2.0762728800785157</v>
      </c>
      <c r="AJ38" s="217">
        <v>6.9121769610435146</v>
      </c>
      <c r="AK38" s="217">
        <f t="shared" si="1"/>
        <v>1.8203812590189221</v>
      </c>
      <c r="AL38" s="239">
        <f t="shared" si="1"/>
        <v>7.6271553676243151</v>
      </c>
      <c r="AM38" s="179">
        <f t="shared" si="2"/>
        <v>2.2806661710883516</v>
      </c>
      <c r="AN38" s="177">
        <v>3.9054757772713038</v>
      </c>
      <c r="AO38" s="217">
        <v>13.591493690528681</v>
      </c>
      <c r="AP38" s="239">
        <v>3.4501957734831326</v>
      </c>
      <c r="AQ38" s="217">
        <v>8.8517124712006474</v>
      </c>
      <c r="AR38" s="177">
        <v>4.2720732181565131</v>
      </c>
      <c r="AS38" s="178">
        <v>0.15929814830503633</v>
      </c>
      <c r="AT38" s="177">
        <v>0.15492571486095527</v>
      </c>
      <c r="AU38" s="177">
        <v>0.12704449636980764</v>
      </c>
      <c r="AV38" s="177">
        <v>4.2683988426986552</v>
      </c>
      <c r="AW38" s="217">
        <v>0.19283941601346025</v>
      </c>
      <c r="AX38" s="177">
        <v>1.3841819200523438</v>
      </c>
      <c r="AY38" s="177">
        <v>4.6081179740290104</v>
      </c>
      <c r="AZ38" s="177">
        <f t="shared" si="3"/>
        <v>1.2135875060126149</v>
      </c>
      <c r="BA38" s="177">
        <f t="shared" si="3"/>
        <v>5.0847702450828756</v>
      </c>
      <c r="BB38" s="177">
        <f t="shared" si="3"/>
        <v>1.5204441140589011</v>
      </c>
      <c r="BC38" s="218">
        <v>2.6036505181808693</v>
      </c>
      <c r="BD38">
        <v>9.0609957936857857</v>
      </c>
      <c r="BE38">
        <v>2.3001305156554221</v>
      </c>
      <c r="BF38">
        <v>5.9011416474670968</v>
      </c>
      <c r="BG38" s="102">
        <v>2.8480488121043419</v>
      </c>
    </row>
    <row r="39" spans="2:59" x14ac:dyDescent="0.35">
      <c r="B39" s="159" t="s">
        <v>79</v>
      </c>
      <c r="C39" s="323">
        <f>Permethrin!I49+Cypermethrin!I49+Cyfluthrin!I49</f>
        <v>0.16605198560520198</v>
      </c>
      <c r="D39" s="324">
        <f>Permethrin!J49+Cypermethrin!J49+Cyfluthrin!J49</f>
        <v>0.36457577407415864</v>
      </c>
      <c r="E39" s="433">
        <f>Permethrin!K49+Cypermethrin!K49+Cyfluthrin!K49</f>
        <v>1.023044051712886</v>
      </c>
      <c r="F39" s="324">
        <f>Permethrin!L49+Cypermethrin!L49+Cyfluthrin!L49</f>
        <v>1.8963812097135189</v>
      </c>
      <c r="G39" s="433">
        <f>Permethrin!M49+Cypermethrin!M49+Cyfluthrin!M49</f>
        <v>1.8710418600352341</v>
      </c>
      <c r="H39" s="325">
        <f>Permethrin!N49+Cypermethrin!N49+Cyfluthrin!N49</f>
        <v>3.4083880495270225</v>
      </c>
      <c r="I39" s="433">
        <f>Permethrin!O49+Cypermethrin!O49+Cyfluthrin!O49</f>
        <v>0.11070132373680135</v>
      </c>
      <c r="J39" s="324">
        <f>Permethrin!P49+Cypermethrin!P49+Cyfluthrin!P49</f>
        <v>0.36457577407415859</v>
      </c>
      <c r="K39" s="433">
        <f>Permethrin!Q49+Cypermethrin!Q49+Cyfluthrin!Q49</f>
        <v>0.68202936780859091</v>
      </c>
      <c r="L39" s="324">
        <f>Permethrin!R49+Cypermethrin!R49+Cyfluthrin!R49</f>
        <v>1.8963812097135191</v>
      </c>
      <c r="M39" s="433">
        <f>Permethrin!S49+Cypermethrin!S49+Cyfluthrin!S49</f>
        <v>1.2473612400234892</v>
      </c>
      <c r="N39" s="325">
        <f>Permethrin!T49+Cypermethrin!T49+Cyfluthrin!T49</f>
        <v>3.408388049527022</v>
      </c>
      <c r="P39" s="402">
        <f>Cyfluthrin!I49*100/C39</f>
        <v>0.74240141643310542</v>
      </c>
      <c r="Q39" s="35">
        <f>Cypermethrin!I49*100/C39</f>
        <v>97.583104808621513</v>
      </c>
      <c r="R39" s="35">
        <f>Permethrin!I49*100/C39</f>
        <v>1.6744937749454047</v>
      </c>
      <c r="S39" s="402">
        <f>Cyfluthrin!K49*100/E39</f>
        <v>12.393806054543168</v>
      </c>
      <c r="T39" s="35">
        <f>Cypermethrin!K49*100/E39</f>
        <v>67.43786490913439</v>
      </c>
      <c r="U39" s="17">
        <f>Permethrin!K49*100/E39</f>
        <v>20.168329036322444</v>
      </c>
      <c r="V39" s="35">
        <f>Cyfluthrin!M49*100/G39</f>
        <v>13.487427744976818</v>
      </c>
      <c r="W39" s="35">
        <f>Cypermethrin!M49*100/G39</f>
        <v>64.614940331799374</v>
      </c>
      <c r="X39" s="17">
        <f>Permethrin!M49*100/G39</f>
        <v>21.897631923223802</v>
      </c>
      <c r="Y39" s="437"/>
      <c r="Z39" s="437"/>
      <c r="AA39" s="437"/>
      <c r="AC39" s="228" t="s">
        <v>79</v>
      </c>
      <c r="AD39" s="217">
        <v>0.16605198560520198</v>
      </c>
      <c r="AE39" s="239">
        <v>0.12717688779837599</v>
      </c>
      <c r="AF39" s="239">
        <v>0.10418554909742339</v>
      </c>
      <c r="AG39" s="239">
        <v>2.77396354786665</v>
      </c>
      <c r="AH39" s="177">
        <v>0.15246140287632648</v>
      </c>
      <c r="AI39" s="234">
        <v>1.023044051712886</v>
      </c>
      <c r="AJ39" s="217">
        <v>3.2426577624678763</v>
      </c>
      <c r="AK39" s="217">
        <f t="shared" si="1"/>
        <v>1.0031293315281951</v>
      </c>
      <c r="AL39" s="239">
        <f t="shared" si="1"/>
        <v>3.3544131723282771</v>
      </c>
      <c r="AM39" s="179">
        <f t="shared" si="2"/>
        <v>0.82583195547907418</v>
      </c>
      <c r="AN39" s="177">
        <v>1.8710418600352341</v>
      </c>
      <c r="AO39" s="217">
        <v>6.3581386371373796</v>
      </c>
      <c r="AP39" s="239">
        <v>1.9020731139589668</v>
      </c>
      <c r="AQ39" s="217">
        <v>3.9348627967899037</v>
      </c>
      <c r="AR39" s="177">
        <v>1.4992025080818219</v>
      </c>
      <c r="AS39" s="178">
        <v>0.11070132373680135</v>
      </c>
      <c r="AT39" s="177">
        <v>8.4707554231061966E-2</v>
      </c>
      <c r="AU39" s="177">
        <v>6.9457032731615603E-2</v>
      </c>
      <c r="AV39" s="177">
        <v>1.8493090319110996</v>
      </c>
      <c r="AW39" s="217">
        <v>0.10164093525088436</v>
      </c>
      <c r="AX39" s="177">
        <v>0.68202936780859091</v>
      </c>
      <c r="AY39" s="177">
        <v>2.1617718416452512</v>
      </c>
      <c r="AZ39" s="177">
        <f t="shared" si="3"/>
        <v>0.66875288768546348</v>
      </c>
      <c r="BA39" s="177">
        <f t="shared" si="3"/>
        <v>2.2362754482188514</v>
      </c>
      <c r="BB39" s="177">
        <f t="shared" si="3"/>
        <v>0.55055463698604945</v>
      </c>
      <c r="BC39" s="218">
        <v>1.2473612400234892</v>
      </c>
      <c r="BD39">
        <v>4.23875909142492</v>
      </c>
      <c r="BE39">
        <v>1.2680487426393114</v>
      </c>
      <c r="BF39">
        <v>2.6232418645266029</v>
      </c>
      <c r="BG39" s="102">
        <v>0.99946833872121466</v>
      </c>
    </row>
    <row r="40" spans="2:59" x14ac:dyDescent="0.35">
      <c r="B40" s="159" t="s">
        <v>80</v>
      </c>
      <c r="C40" s="323">
        <f>Permethrin!I50+Cypermethrin!I50+Cyfluthrin!I50</f>
        <v>0.18849225435011285</v>
      </c>
      <c r="D40" s="324">
        <f>Permethrin!J50+Cypermethrin!J50+Cyfluthrin!J50</f>
        <v>0.41318638682868136</v>
      </c>
      <c r="E40" s="433">
        <f>Permethrin!K50+Cypermethrin!K50+Cyfluthrin!K50</f>
        <v>1.8541254905448323</v>
      </c>
      <c r="F40" s="324">
        <f>Permethrin!L50+Cypermethrin!L50+Cyfluthrin!L50</f>
        <v>3.3748996753574123</v>
      </c>
      <c r="G40" s="433">
        <f>Permethrin!M50+Cypermethrin!M50+Cyfluthrin!M50</f>
        <v>3.512341155122503</v>
      </c>
      <c r="H40" s="325">
        <f>Permethrin!N50+Cypermethrin!N50+Cyfluthrin!N50</f>
        <v>6.3203193096262247</v>
      </c>
      <c r="I40" s="433">
        <f>Permethrin!O50+Cypermethrin!O50+Cyfluthrin!O50</f>
        <v>0.12566150290007524</v>
      </c>
      <c r="J40" s="324">
        <f>Permethrin!P50+Cypermethrin!P50+Cyfluthrin!P50</f>
        <v>0.41318638682868136</v>
      </c>
      <c r="K40" s="433">
        <f>Permethrin!Q50+Cypermethrin!Q50+Cyfluthrin!Q50</f>
        <v>1.2360836603632217</v>
      </c>
      <c r="L40" s="324">
        <f>Permethrin!R50+Cypermethrin!R50+Cyfluthrin!R50</f>
        <v>3.3748996753574119</v>
      </c>
      <c r="M40" s="433">
        <f>Permethrin!S50+Cypermethrin!S50+Cyfluthrin!S50</f>
        <v>2.341560770081669</v>
      </c>
      <c r="N40" s="325">
        <f>Permethrin!T50+Cypermethrin!T50+Cyfluthrin!T50</f>
        <v>6.3203193096262238</v>
      </c>
      <c r="P40" s="402">
        <f>Cyfluthrin!I50*100/C40</f>
        <v>1.6027715137695646</v>
      </c>
      <c r="Q40" s="35">
        <f>Cypermethrin!I50*100/C40</f>
        <v>97.20283705050619</v>
      </c>
      <c r="R40" s="35">
        <f>Permethrin!I50*100/C40</f>
        <v>1.1943914357242389</v>
      </c>
      <c r="S40" s="402">
        <f>Cyfluthrin!K50*100/E40</f>
        <v>18.592248881398284</v>
      </c>
      <c r="T40" s="35">
        <f>Cypermethrin!K50*100/E40</f>
        <v>63.994185423857175</v>
      </c>
      <c r="U40" s="17">
        <f>Permethrin!K50*100/E40</f>
        <v>17.413565694744545</v>
      </c>
      <c r="V40" s="35">
        <f>Cyfluthrin!M50*100/G40</f>
        <v>19.543265334336734</v>
      </c>
      <c r="W40" s="35">
        <f>Cypermethrin!M50*100/G40</f>
        <v>62.140738635764436</v>
      </c>
      <c r="X40" s="17">
        <f>Permethrin!M50*100/G40</f>
        <v>18.315996029898834</v>
      </c>
      <c r="Y40" s="437"/>
      <c r="Z40" s="437"/>
      <c r="AA40" s="437"/>
      <c r="AC40" s="228" t="s">
        <v>80</v>
      </c>
      <c r="AD40" s="217">
        <v>0.18849225435011285</v>
      </c>
      <c r="AE40" s="239">
        <v>0.18081340443783939</v>
      </c>
      <c r="AF40" s="239">
        <v>0.35124592493022871</v>
      </c>
      <c r="AG40" s="239">
        <v>9.56895151224073</v>
      </c>
      <c r="AH40" s="177">
        <v>0.26021530069888449</v>
      </c>
      <c r="AI40" s="234">
        <v>1.8541254905448323</v>
      </c>
      <c r="AJ40" s="217">
        <v>5.9266827208110886</v>
      </c>
      <c r="AK40" s="217">
        <f t="shared" si="1"/>
        <v>2.20257154836463</v>
      </c>
      <c r="AL40" s="239">
        <f t="shared" si="1"/>
        <v>10.651901330478722</v>
      </c>
      <c r="AM40" s="179">
        <f t="shared" si="2"/>
        <v>1.6595763110091122</v>
      </c>
      <c r="AN40" s="177">
        <v>3.512341155122503</v>
      </c>
      <c r="AO40" s="217">
        <v>11.672552037184342</v>
      </c>
      <c r="AP40" s="239">
        <v>4.0538971717990311</v>
      </c>
      <c r="AQ40" s="217">
        <v>11.734851148716716</v>
      </c>
      <c r="AR40" s="177">
        <v>3.0589373213193398</v>
      </c>
      <c r="AS40" s="178">
        <v>0.12566150290007524</v>
      </c>
      <c r="AT40" s="177">
        <v>0.12038777349192245</v>
      </c>
      <c r="AU40" s="177">
        <v>0.23416394995348588</v>
      </c>
      <c r="AV40" s="177">
        <v>6.3793010081604855</v>
      </c>
      <c r="AW40" s="217">
        <v>0.17347686713258967</v>
      </c>
      <c r="AX40" s="177">
        <v>1.2360836603632217</v>
      </c>
      <c r="AY40" s="177">
        <v>3.9511218138740594</v>
      </c>
      <c r="AZ40" s="177">
        <f t="shared" si="3"/>
        <v>1.4683810322430866</v>
      </c>
      <c r="BA40" s="177">
        <f t="shared" si="3"/>
        <v>7.1012675536524812</v>
      </c>
      <c r="BB40" s="177">
        <f t="shared" si="3"/>
        <v>1.1063842073394081</v>
      </c>
      <c r="BC40" s="218">
        <v>2.341560770081669</v>
      </c>
      <c r="BD40">
        <v>7.7817013581228958</v>
      </c>
      <c r="BE40">
        <v>2.7025981145326874</v>
      </c>
      <c r="BF40">
        <v>7.8232340991444769</v>
      </c>
      <c r="BG40" s="102">
        <v>2.0392915475462265</v>
      </c>
    </row>
    <row r="41" spans="2:59" x14ac:dyDescent="0.35">
      <c r="B41" s="159" t="s">
        <v>81</v>
      </c>
      <c r="C41" s="323">
        <f>Permethrin!I51+Cypermethrin!I51+Cyfluthrin!I51</f>
        <v>0.24056739930380341</v>
      </c>
      <c r="D41" s="324">
        <f>Permethrin!J51+Cypermethrin!J51+Cyfluthrin!J51</f>
        <v>0.52906184139695822</v>
      </c>
      <c r="E41" s="433">
        <f>Permethrin!K51+Cypermethrin!K51+Cyfluthrin!K51</f>
        <v>2.1080046480494485</v>
      </c>
      <c r="F41" s="324">
        <f>Permethrin!L51+Cypermethrin!L51+Cyfluthrin!L51</f>
        <v>3.7951109716569773</v>
      </c>
      <c r="G41" s="433">
        <f>Permethrin!M51+Cypermethrin!M51+Cyfluthrin!M51</f>
        <v>3.9663948411312298</v>
      </c>
      <c r="H41" s="325">
        <f>Permethrin!N51+Cypermethrin!N51+Cyfluthrin!N51</f>
        <v>7.041183556999318</v>
      </c>
      <c r="I41" s="433">
        <f>Permethrin!O51+Cypermethrin!O51+Cyfluthrin!O51</f>
        <v>0.16037826620253562</v>
      </c>
      <c r="J41" s="324">
        <f>Permethrin!P51+Cypermethrin!P51+Cyfluthrin!P51</f>
        <v>0.52906184139695822</v>
      </c>
      <c r="K41" s="433">
        <f>Permethrin!Q51+Cypermethrin!Q51+Cyfluthrin!Q51</f>
        <v>1.405336432032966</v>
      </c>
      <c r="L41" s="324">
        <f>Permethrin!R51+Cypermethrin!R51+Cyfluthrin!R51</f>
        <v>3.7951109716569773</v>
      </c>
      <c r="M41" s="433">
        <f>Permethrin!S51+Cypermethrin!S51+Cyfluthrin!S51</f>
        <v>2.64426322742082</v>
      </c>
      <c r="N41" s="325">
        <f>Permethrin!T51+Cypermethrin!T51+Cyfluthrin!T51</f>
        <v>7.041183556999318</v>
      </c>
      <c r="P41" s="402">
        <f>Cyfluthrin!I51*100/C41</f>
        <v>1.1992825921619468</v>
      </c>
      <c r="Q41" s="35">
        <f>Cypermethrin!I51*100/C41</f>
        <v>97.850129054946791</v>
      </c>
      <c r="R41" s="35">
        <f>Permethrin!I51*100/C41</f>
        <v>0.95058835289125965</v>
      </c>
      <c r="S41" s="402">
        <f>Cyfluthrin!K51*100/E41</f>
        <v>16.323137477758081</v>
      </c>
      <c r="T41" s="35">
        <f>Cypermethrin!K51*100/E41</f>
        <v>62.529214441770151</v>
      </c>
      <c r="U41" s="17">
        <f>Permethrin!K51*100/E41</f>
        <v>21.147648080471772</v>
      </c>
      <c r="V41" s="35">
        <f>Cyfluthrin!M51*100/G41</f>
        <v>17.277652326200762</v>
      </c>
      <c r="W41" s="35">
        <f>Cypermethrin!M51*100/G41</f>
        <v>60.304408000051545</v>
      </c>
      <c r="X41" s="17">
        <f>Permethrin!M51*100/G41</f>
        <v>22.417939673747689</v>
      </c>
      <c r="Y41" s="437"/>
      <c r="Z41" s="437"/>
      <c r="AA41" s="437"/>
      <c r="AC41" s="228" t="s">
        <v>81</v>
      </c>
      <c r="AD41" s="217">
        <v>0.24056739930380341</v>
      </c>
      <c r="AE41" s="239">
        <v>0.24103417745257619</v>
      </c>
      <c r="AF41" s="239">
        <v>0.18128285011985534</v>
      </c>
      <c r="AG41" s="239">
        <v>5.6647026257623452</v>
      </c>
      <c r="AH41" s="177">
        <v>0.30008081646246382</v>
      </c>
      <c r="AI41" s="234">
        <v>2.1080046480494485</v>
      </c>
      <c r="AJ41" s="217">
        <v>7.9155693147348085</v>
      </c>
      <c r="AK41" s="217">
        <f t="shared" si="1"/>
        <v>1.7383387092504214</v>
      </c>
      <c r="AL41" s="239">
        <f t="shared" si="1"/>
        <v>6.8978203767751731</v>
      </c>
      <c r="AM41" s="179">
        <f t="shared" si="2"/>
        <v>1.7425183892286404</v>
      </c>
      <c r="AN41" s="177">
        <v>3.9663948411312298</v>
      </c>
      <c r="AO41" s="217">
        <v>15.590104452017046</v>
      </c>
      <c r="AP41" s="239">
        <v>3.2953945683809875</v>
      </c>
      <c r="AQ41" s="217">
        <v>8.1309381277880011</v>
      </c>
      <c r="AR41" s="177">
        <v>3.1849559619948171</v>
      </c>
      <c r="AS41" s="178">
        <v>0.16037826620253562</v>
      </c>
      <c r="AT41" s="177">
        <v>0.16054549547846425</v>
      </c>
      <c r="AU41" s="177">
        <v>0.12085523341323688</v>
      </c>
      <c r="AV41" s="177">
        <v>3.7764684171748963</v>
      </c>
      <c r="AW41" s="217">
        <v>0.20005387764164256</v>
      </c>
      <c r="AX41" s="177">
        <v>1.405336432032966</v>
      </c>
      <c r="AY41" s="177">
        <v>5.2770462098232063</v>
      </c>
      <c r="AZ41" s="177">
        <f t="shared" si="3"/>
        <v>1.1588924728336145</v>
      </c>
      <c r="BA41" s="177">
        <f t="shared" si="3"/>
        <v>4.5985469178501148</v>
      </c>
      <c r="BB41" s="177">
        <f t="shared" si="3"/>
        <v>1.161678926152427</v>
      </c>
      <c r="BC41" s="218">
        <v>2.64426322742082</v>
      </c>
      <c r="BD41">
        <v>10.393402968011367</v>
      </c>
      <c r="BE41">
        <v>2.1969297122539921</v>
      </c>
      <c r="BF41">
        <v>5.4206254185253337</v>
      </c>
      <c r="BG41" s="102">
        <v>2.1233039746632114</v>
      </c>
    </row>
    <row r="42" spans="2:59" ht="15" thickBot="1" x14ac:dyDescent="0.4">
      <c r="B42" s="176" t="s">
        <v>82</v>
      </c>
      <c r="C42" s="326">
        <f>Permethrin!I52+Cypermethrin!I52+Cyfluthrin!I52</f>
        <v>0.18244938557622706</v>
      </c>
      <c r="D42" s="327">
        <f>Permethrin!J52+Cypermethrin!J52+Cyfluthrin!J52</f>
        <v>0.39983269958887413</v>
      </c>
      <c r="E42" s="328">
        <f>Permethrin!K52+Cypermethrin!K52+Cyfluthrin!K52</f>
        <v>1.2399556502734912</v>
      </c>
      <c r="F42" s="327">
        <f>Permethrin!L52+Cypermethrin!L52+Cyfluthrin!L52</f>
        <v>2.2604239471332863</v>
      </c>
      <c r="G42" s="328">
        <f>Permethrin!M52+Cypermethrin!M52+Cyfluthrin!M52</f>
        <v>2.288614823066804</v>
      </c>
      <c r="H42" s="329">
        <f>Permethrin!N52+Cypermethrin!N52+Cyfluthrin!N52</f>
        <v>4.1015574769990373</v>
      </c>
      <c r="I42" s="326">
        <f>Permethrin!O52+Cypermethrin!O52+Cyfluthrin!O52</f>
        <v>0.12163292371748474</v>
      </c>
      <c r="J42" s="327">
        <f>Permethrin!P52+Cypermethrin!P52+Cyfluthrin!P52</f>
        <v>0.39983269958887407</v>
      </c>
      <c r="K42" s="328">
        <f>Permethrin!Q52+Cypermethrin!Q52+Cyfluthrin!Q52</f>
        <v>0.8266371001823275</v>
      </c>
      <c r="L42" s="327">
        <f>Permethrin!R52+Cypermethrin!R52+Cyfluthrin!R52</f>
        <v>2.2604239471332859</v>
      </c>
      <c r="M42" s="328">
        <f>Permethrin!S52+Cypermethrin!S52+Cyfluthrin!S52</f>
        <v>1.5257432153778696</v>
      </c>
      <c r="N42" s="329">
        <f>Permethrin!T52+Cypermethrin!T52+Cyfluthrin!T52</f>
        <v>4.1015574769990382</v>
      </c>
      <c r="P42" s="403">
        <f>Cyfluthrin!I52*100/C42</f>
        <v>0.96272611473598457</v>
      </c>
      <c r="Q42" s="57">
        <f>Cypermethrin!I52*100/C42</f>
        <v>97.215409857985065</v>
      </c>
      <c r="R42" s="57">
        <f>Permethrin!I52*100/C42</f>
        <v>1.8218640272789668</v>
      </c>
      <c r="S42" s="403">
        <f>Cyfluthrin!K52*100/E42</f>
        <v>14.206862434251116</v>
      </c>
      <c r="T42" s="57">
        <f>Cypermethrin!K52*100/E42</f>
        <v>64.65798241551569</v>
      </c>
      <c r="U42" s="16">
        <f>Permethrin!K52*100/E42</f>
        <v>21.135155150233192</v>
      </c>
      <c r="V42" s="57">
        <f>Cyfluthrin!M52*100/G42</f>
        <v>15.317610265640013</v>
      </c>
      <c r="W42" s="57">
        <f>Cypermethrin!M52*100/G42</f>
        <v>61.933690402970996</v>
      </c>
      <c r="X42" s="16">
        <f>Permethrin!M52*100/G42</f>
        <v>22.748699331388988</v>
      </c>
      <c r="Y42" s="437"/>
      <c r="Z42" s="437"/>
      <c r="AA42" s="437"/>
      <c r="AC42" s="229" t="s">
        <v>82</v>
      </c>
      <c r="AD42" s="219">
        <v>0.18244938557622706</v>
      </c>
      <c r="AE42" s="240">
        <v>0.1525533742755176</v>
      </c>
      <c r="AF42" s="240">
        <v>0.12822201215792992</v>
      </c>
      <c r="AG42" s="240">
        <v>0.13514889135588587</v>
      </c>
      <c r="AH42" s="191">
        <v>0.19301859356557677</v>
      </c>
      <c r="AI42" s="235">
        <v>1.2399556502734912</v>
      </c>
      <c r="AJ42" s="219">
        <v>4.0748927547491851</v>
      </c>
      <c r="AK42" s="219">
        <f t="shared" si="1"/>
        <v>1.2223577511774244</v>
      </c>
      <c r="AL42" s="240">
        <f t="shared" si="1"/>
        <v>0.87857841285988325</v>
      </c>
      <c r="AM42" s="210">
        <f t="shared" si="2"/>
        <v>1.0420363332527109</v>
      </c>
      <c r="AN42" s="191">
        <v>2.288614823066804</v>
      </c>
      <c r="AO42" s="219">
        <v>7.9972321352228519</v>
      </c>
      <c r="AP42" s="240">
        <v>2.316493490196919</v>
      </c>
      <c r="AQ42" s="219">
        <v>1.6220079343638807</v>
      </c>
      <c r="AR42" s="191">
        <v>1.8910540729398451</v>
      </c>
      <c r="AS42" s="190">
        <v>0.12163292371748474</v>
      </c>
      <c r="AT42" s="191">
        <v>0.10160038710060192</v>
      </c>
      <c r="AU42" s="191">
        <v>8.5481341438619962E-2</v>
      </c>
      <c r="AV42" s="191">
        <v>9.0099260903923908E-2</v>
      </c>
      <c r="AW42" s="219">
        <v>0.12867906237705121</v>
      </c>
      <c r="AX42" s="191">
        <v>0.8266371001823275</v>
      </c>
      <c r="AY42" s="191">
        <v>2.7165951698327899</v>
      </c>
      <c r="AZ42" s="191">
        <f t="shared" si="3"/>
        <v>0.81490516745161634</v>
      </c>
      <c r="BA42" s="191">
        <f t="shared" si="3"/>
        <v>0.58571894190658891</v>
      </c>
      <c r="BB42" s="191">
        <f t="shared" si="3"/>
        <v>0.69469088883514074</v>
      </c>
      <c r="BC42" s="220">
        <v>1.5257432153778696</v>
      </c>
      <c r="BD42" s="100">
        <v>5.3314880901485679</v>
      </c>
      <c r="BE42" s="100">
        <v>1.5443289934646127</v>
      </c>
      <c r="BF42" s="100">
        <v>1.0813386229092539</v>
      </c>
      <c r="BG42" s="99">
        <v>1.2607027152932302</v>
      </c>
    </row>
    <row r="43" spans="2:59" x14ac:dyDescent="0.35">
      <c r="Y43" s="434"/>
      <c r="Z43" s="434"/>
      <c r="AA43" s="434"/>
      <c r="AD43"/>
      <c r="AE43"/>
      <c r="AF43"/>
      <c r="AG43"/>
      <c r="AI43"/>
    </row>
    <row r="44" spans="2:59" x14ac:dyDescent="0.35">
      <c r="B44" s="5"/>
      <c r="AE44"/>
      <c r="AF44"/>
      <c r="AG44"/>
      <c r="AI44"/>
      <c r="AJ44"/>
      <c r="AK44"/>
      <c r="AL44"/>
      <c r="AO44"/>
      <c r="AP44"/>
      <c r="AQ44"/>
    </row>
    <row r="45" spans="2:59" ht="19" thickBot="1" x14ac:dyDescent="0.5">
      <c r="B45" s="272" t="s">
        <v>130</v>
      </c>
      <c r="C45" s="367"/>
      <c r="D45" s="198" t="s">
        <v>137</v>
      </c>
      <c r="AD45" s="361"/>
      <c r="AE45"/>
      <c r="AF45"/>
      <c r="AG45"/>
      <c r="AI45"/>
      <c r="AJ45"/>
      <c r="AK45"/>
      <c r="AL45"/>
      <c r="AO45"/>
      <c r="AP45"/>
      <c r="AQ45" s="361"/>
      <c r="AS45" s="360"/>
      <c r="AT45" s="360"/>
      <c r="AU45" s="360"/>
      <c r="AV45" s="360"/>
      <c r="AW45" s="359"/>
      <c r="AX45" s="360"/>
      <c r="AZ45" s="5"/>
      <c r="BD45" s="360"/>
      <c r="BF45" s="5"/>
    </row>
    <row r="46" spans="2:59" ht="19" thickBot="1" x14ac:dyDescent="0.5">
      <c r="B46" s="79"/>
      <c r="C46" s="58" t="s">
        <v>33</v>
      </c>
      <c r="D46" s="58"/>
      <c r="E46" s="58"/>
      <c r="F46" s="58"/>
      <c r="G46" s="58"/>
      <c r="H46" s="58"/>
      <c r="I46" s="98" t="s">
        <v>35</v>
      </c>
      <c r="J46" s="58"/>
      <c r="K46" s="58"/>
      <c r="L46" s="58"/>
      <c r="M46" s="58"/>
      <c r="N46" s="192"/>
      <c r="O46" s="6"/>
      <c r="P46" s="372" t="s">
        <v>138</v>
      </c>
      <c r="Q46" s="388"/>
      <c r="R46" s="381"/>
      <c r="S46" s="381"/>
      <c r="T46" s="381"/>
      <c r="U46" s="381"/>
      <c r="V46" s="389"/>
      <c r="W46" s="389" t="s">
        <v>130</v>
      </c>
      <c r="X46" s="393"/>
      <c r="Y46" s="6"/>
      <c r="Z46" s="6"/>
      <c r="AA46" s="6"/>
      <c r="AB46" s="6"/>
      <c r="AD46" s="361"/>
      <c r="AE46" s="362"/>
      <c r="AF46"/>
      <c r="AG46"/>
      <c r="AI46"/>
      <c r="AJ46"/>
      <c r="AK46"/>
      <c r="AL46"/>
      <c r="AO46" s="361"/>
      <c r="AP46" s="361"/>
      <c r="AQ46"/>
    </row>
    <row r="47" spans="2:59" x14ac:dyDescent="0.35">
      <c r="B47" s="19" t="s">
        <v>123</v>
      </c>
      <c r="C47" s="5" t="s">
        <v>37</v>
      </c>
      <c r="D47" s="5"/>
      <c r="E47" s="5"/>
      <c r="F47" s="5"/>
      <c r="G47" s="5"/>
      <c r="H47" s="5"/>
      <c r="I47" s="37" t="s">
        <v>37</v>
      </c>
      <c r="J47" s="5"/>
      <c r="K47" s="5"/>
      <c r="L47" s="5"/>
      <c r="M47" s="5"/>
      <c r="N47" s="193"/>
      <c r="O47" s="6"/>
      <c r="P47" s="387"/>
      <c r="Q47" s="373"/>
      <c r="R47" s="213"/>
      <c r="S47" s="373" t="s">
        <v>135</v>
      </c>
      <c r="T47" s="373"/>
      <c r="U47" s="373"/>
      <c r="V47" s="384"/>
      <c r="W47" s="384"/>
      <c r="X47" s="386"/>
      <c r="Y47" s="6"/>
      <c r="Z47" s="6"/>
      <c r="AA47" s="6"/>
      <c r="AB47" s="6"/>
      <c r="AD47" s="359"/>
      <c r="AE47" s="359"/>
      <c r="AF47" s="359"/>
      <c r="AG47" s="359"/>
      <c r="AH47" s="360"/>
      <c r="AI47" s="360"/>
      <c r="AJ47" s="360"/>
      <c r="AK47" s="360"/>
      <c r="AL47" s="360"/>
      <c r="AM47" s="360"/>
      <c r="AN47" s="359"/>
      <c r="AO47" s="360"/>
      <c r="AP47"/>
      <c r="AQ47" s="359"/>
      <c r="AR47" s="359"/>
      <c r="AS47" s="359"/>
      <c r="AT47" s="359"/>
      <c r="AU47" s="360"/>
      <c r="AV47" s="360"/>
      <c r="AW47" s="360"/>
      <c r="AX47" s="360"/>
      <c r="AY47" s="360"/>
      <c r="AZ47" s="360"/>
      <c r="BA47" s="359"/>
      <c r="BB47" s="360"/>
    </row>
    <row r="48" spans="2:59" x14ac:dyDescent="0.35">
      <c r="B48" s="245" t="s">
        <v>38</v>
      </c>
      <c r="C48" s="286" t="s">
        <v>39</v>
      </c>
      <c r="D48" s="286"/>
      <c r="E48" s="286" t="s">
        <v>40</v>
      </c>
      <c r="F48" s="286"/>
      <c r="G48" s="286" t="s">
        <v>41</v>
      </c>
      <c r="H48" s="286"/>
      <c r="I48" s="287" t="s">
        <v>39</v>
      </c>
      <c r="J48" s="286"/>
      <c r="K48" s="286" t="s">
        <v>40</v>
      </c>
      <c r="L48" s="286"/>
      <c r="M48" s="286" t="s">
        <v>41</v>
      </c>
      <c r="N48" s="288"/>
      <c r="O48" s="371"/>
      <c r="P48" s="385"/>
      <c r="Q48" s="382" t="s">
        <v>39</v>
      </c>
      <c r="R48" s="374"/>
      <c r="S48" s="382"/>
      <c r="T48" s="382" t="s">
        <v>40</v>
      </c>
      <c r="U48" s="384"/>
      <c r="V48" s="383"/>
      <c r="W48" s="382" t="s">
        <v>41</v>
      </c>
      <c r="X48" s="386"/>
      <c r="Y48" s="6"/>
      <c r="Z48" s="6"/>
      <c r="AA48" s="6"/>
      <c r="AB48" s="6"/>
      <c r="AD48"/>
      <c r="AE48"/>
      <c r="AF48"/>
      <c r="AG48"/>
      <c r="AI48"/>
      <c r="AJ48"/>
      <c r="AK48"/>
      <c r="AL48"/>
      <c r="AO48"/>
      <c r="AP48"/>
      <c r="AQ48"/>
    </row>
    <row r="49" spans="1:88" ht="15" thickBot="1" x14ac:dyDescent="0.4">
      <c r="B49" s="65"/>
      <c r="C49" s="126" t="s">
        <v>44</v>
      </c>
      <c r="D49" s="126" t="s">
        <v>45</v>
      </c>
      <c r="E49" s="126" t="s">
        <v>44</v>
      </c>
      <c r="F49" s="126" t="s">
        <v>45</v>
      </c>
      <c r="G49" s="126" t="s">
        <v>46</v>
      </c>
      <c r="H49" s="126" t="s">
        <v>45</v>
      </c>
      <c r="I49" s="107" t="s">
        <v>44</v>
      </c>
      <c r="J49" s="203" t="s">
        <v>45</v>
      </c>
      <c r="K49" s="126" t="s">
        <v>44</v>
      </c>
      <c r="L49" s="126" t="s">
        <v>45</v>
      </c>
      <c r="M49" s="126" t="s">
        <v>46</v>
      </c>
      <c r="N49" s="194" t="s">
        <v>45</v>
      </c>
      <c r="O49" s="6"/>
      <c r="P49" s="376" t="s">
        <v>144</v>
      </c>
      <c r="Q49" s="377" t="s">
        <v>145</v>
      </c>
      <c r="R49" s="380" t="s">
        <v>146</v>
      </c>
      <c r="S49" s="379" t="s">
        <v>144</v>
      </c>
      <c r="T49" s="377" t="s">
        <v>145</v>
      </c>
      <c r="U49" s="380" t="s">
        <v>146</v>
      </c>
      <c r="V49" s="379" t="s">
        <v>144</v>
      </c>
      <c r="W49" s="377" t="s">
        <v>145</v>
      </c>
      <c r="X49" s="378" t="s">
        <v>146</v>
      </c>
      <c r="Y49" s="423"/>
      <c r="Z49" s="423"/>
      <c r="AA49" s="423"/>
      <c r="AB49" s="6"/>
      <c r="AD49"/>
      <c r="AE49"/>
      <c r="AF49"/>
      <c r="AG49"/>
      <c r="AI49"/>
      <c r="AJ49"/>
      <c r="AK49"/>
      <c r="AL49"/>
      <c r="AO49"/>
      <c r="AP49"/>
      <c r="AQ49"/>
    </row>
    <row r="50" spans="1:88" ht="15.5" x14ac:dyDescent="0.35">
      <c r="B50" s="246" t="s">
        <v>47</v>
      </c>
      <c r="C50" s="262">
        <f>Permethrin!I60+Cypermethrin!I60+Cyfluthrin!I60</f>
        <v>0.51383491505026924</v>
      </c>
      <c r="D50" s="209">
        <f>Permethrin!J60+Cypermethrin!J60+Cyfluthrin!J60</f>
        <v>0.15695214679759883</v>
      </c>
      <c r="E50" s="265">
        <f>Permethrin!K60+Cypermethrin!K60+Cyfluthrin!K60</f>
        <v>17.079780918241052</v>
      </c>
      <c r="F50" s="227">
        <f>Permethrin!L60+Cypermethrin!L60+Cyfluthrin!L60</f>
        <v>10.857712822776376</v>
      </c>
      <c r="G50" s="265">
        <f>Permethrin!M60+Cypermethrin!M60+Cyfluthrin!M60</f>
        <v>33.645726921431852</v>
      </c>
      <c r="H50" s="224">
        <f>Permethrin!N60+Cypermethrin!N60+Cyfluthrin!N60</f>
        <v>21.558473498755159</v>
      </c>
      <c r="I50" s="118">
        <f>Permethrin!O60+Cypermethrin!O60+Cyfluthrin!O60</f>
        <v>0.34255661003351279</v>
      </c>
      <c r="J50" s="227">
        <f>Permethrin!P60+Cypermethrin!P60+Cyfluthrin!P60</f>
        <v>0.15695214679759881</v>
      </c>
      <c r="K50" s="265">
        <f>Permethrin!Q60+Cypermethrin!Q60+Cyfluthrin!Q60</f>
        <v>11.386520612160703</v>
      </c>
      <c r="L50" s="227">
        <f>Permethrin!R60+Cypermethrin!R60+Cyfluthrin!R60</f>
        <v>10.857712822776376</v>
      </c>
      <c r="M50" s="265">
        <f>Permethrin!S60+Cypermethrin!S60+Cyfluthrin!S60</f>
        <v>22.430484614287899</v>
      </c>
      <c r="N50" s="226">
        <f>Permethrin!T60+Cypermethrin!T60+Cyfluthrin!T60</f>
        <v>21.558473498755156</v>
      </c>
      <c r="O50" s="35"/>
      <c r="P50" s="401">
        <f>Cyfluthrin!I60*100/C50</f>
        <v>2.5588571301042973</v>
      </c>
      <c r="Q50" s="227">
        <f>Cypermethrin!I60*100/C50</f>
        <v>89.249698334729132</v>
      </c>
      <c r="R50" s="226">
        <f>Permethrin!I60*100/C50</f>
        <v>8.1914445351665606</v>
      </c>
      <c r="S50" s="227">
        <f>Cyfluthrin!K60*100/E50</f>
        <v>12.597443070195183</v>
      </c>
      <c r="T50" s="227">
        <f>Cypermethrin!K60*100/E50</f>
        <v>77.750925710864081</v>
      </c>
      <c r="U50" s="227">
        <f>Permethrin!K60*100/E50</f>
        <v>9.6516312189407234</v>
      </c>
      <c r="V50" s="401">
        <f>Cyfluthrin!M60*100/G50</f>
        <v>12.750751571027886</v>
      </c>
      <c r="W50" s="227">
        <f>Cypermethrin!M60*100/G50</f>
        <v>77.575317352983674</v>
      </c>
      <c r="X50" s="226">
        <f>Permethrin!M60*100/G50</f>
        <v>9.6739310759884418</v>
      </c>
      <c r="Y50" s="35"/>
      <c r="Z50" s="35"/>
      <c r="AA50" s="35"/>
      <c r="AB50" s="35"/>
      <c r="AC50" s="198"/>
      <c r="AD50"/>
      <c r="AE50"/>
      <c r="AF50"/>
      <c r="AG50"/>
      <c r="AI50"/>
      <c r="AJ50"/>
      <c r="AK50"/>
      <c r="AL50"/>
      <c r="AO50"/>
      <c r="AP50"/>
      <c r="AQ50"/>
    </row>
    <row r="51" spans="1:88" x14ac:dyDescent="0.35">
      <c r="A51" s="244"/>
      <c r="B51" s="247" t="s">
        <v>48</v>
      </c>
      <c r="C51" s="263">
        <f>Permethrin!I61+Cypermethrin!I61+Cyfluthrin!I61</f>
        <v>0.21682551729123639</v>
      </c>
      <c r="D51" s="154">
        <f>Permethrin!J61+Cypermethrin!J61+Cyfluthrin!J61</f>
        <v>6.1064511994662667E-2</v>
      </c>
      <c r="E51" s="25">
        <f>Permethrin!K61+Cypermethrin!K61+Cyfluthrin!K61</f>
        <v>6.232920660658853</v>
      </c>
      <c r="F51" s="35">
        <f>Permethrin!L61+Cypermethrin!L61+Cyfluthrin!L61</f>
        <v>3.0614876624987453</v>
      </c>
      <c r="G51" s="25">
        <f>Permethrin!M61+Cypermethrin!M61+Cyfluthrin!M61</f>
        <v>12.249015804026463</v>
      </c>
      <c r="H51" s="225">
        <f>Permethrin!N61+Cypermethrin!N61+Cyfluthrin!N61</f>
        <v>6.0619108130028261</v>
      </c>
      <c r="I51" s="103">
        <f>Permethrin!O61+Cypermethrin!O61+Cyfluthrin!O61</f>
        <v>0.14455034486082424</v>
      </c>
      <c r="J51" s="35">
        <f>Permethrin!P61+Cypermethrin!P61+Cyfluthrin!P61</f>
        <v>6.1064511994662674E-2</v>
      </c>
      <c r="K51" s="25">
        <f>Permethrin!Q61+Cypermethrin!Q61+Cyfluthrin!Q61</f>
        <v>4.1552804404392365</v>
      </c>
      <c r="L51" s="35">
        <f>Permethrin!R61+Cypermethrin!R61+Cyfluthrin!R61</f>
        <v>3.0614876624987453</v>
      </c>
      <c r="M51" s="25">
        <f>Permethrin!S61+Cypermethrin!S61+Cyfluthrin!S61</f>
        <v>8.1660105360176445</v>
      </c>
      <c r="N51" s="17">
        <f>Permethrin!T61+Cypermethrin!T61+Cyfluthrin!T61</f>
        <v>6.0619108130028252</v>
      </c>
      <c r="O51" s="35"/>
      <c r="P51" s="402">
        <f>Cyfluthrin!I61*100/C51</f>
        <v>1.8255065568582045</v>
      </c>
      <c r="Q51" s="35">
        <f>Cypermethrin!I61*100/C51</f>
        <v>92.352405869684816</v>
      </c>
      <c r="R51" s="17">
        <f>Permethrin!I61*100/C51</f>
        <v>5.8220875734569582</v>
      </c>
      <c r="S51" s="35">
        <f>Cyfluthrin!K61*100/E51</f>
        <v>8.2073717160363895</v>
      </c>
      <c r="T51" s="35">
        <f>Cypermethrin!K61*100/E51</f>
        <v>82.039896640425695</v>
      </c>
      <c r="U51" s="35">
        <f>Permethrin!K61*100/E51</f>
        <v>9.7527316435379348</v>
      </c>
      <c r="V51" s="402">
        <f>Cyfluthrin!M61*100/G51</f>
        <v>8.3203400750099235</v>
      </c>
      <c r="W51" s="35">
        <f>Cypermethrin!M61*100/G51</f>
        <v>81.857350125344055</v>
      </c>
      <c r="X51" s="17">
        <f>Permethrin!M61*100/G51</f>
        <v>9.8223097996460282</v>
      </c>
      <c r="Y51" s="35"/>
      <c r="Z51" s="35"/>
      <c r="AA51" s="35"/>
      <c r="AB51" s="35"/>
      <c r="AD51"/>
      <c r="AE51"/>
      <c r="AF51"/>
      <c r="AG51"/>
      <c r="AI51"/>
      <c r="AJ51"/>
      <c r="AK51"/>
      <c r="AL51"/>
      <c r="AO51"/>
      <c r="AP51"/>
      <c r="AQ51"/>
    </row>
    <row r="52" spans="1:88" ht="15.5" x14ac:dyDescent="0.35">
      <c r="A52" s="244"/>
      <c r="B52" s="247" t="s">
        <v>49</v>
      </c>
      <c r="C52" s="263">
        <f>Permethrin!I62+Cypermethrin!I62+Cyfluthrin!I62</f>
        <v>0.2125754803606752</v>
      </c>
      <c r="D52" s="154">
        <f>Permethrin!J62+Cypermethrin!J62+Cyfluthrin!J62</f>
        <v>6.1272540584860188E-2</v>
      </c>
      <c r="E52" s="25">
        <f>Permethrin!K62+Cypermethrin!K62+Cyfluthrin!K62</f>
        <v>6.6845240046770185</v>
      </c>
      <c r="F52" s="35">
        <f>Permethrin!L62+Cypermethrin!L62+Cyfluthrin!L62</f>
        <v>3.341162663136052</v>
      </c>
      <c r="G52" s="25">
        <f>Permethrin!M62+Cypermethrin!M62+Cyfluthrin!M62</f>
        <v>13.156472528993366</v>
      </c>
      <c r="H52" s="225">
        <f>Permethrin!N62+Cypermethrin!N62+Cyfluthrin!N62</f>
        <v>6.6210527856872448</v>
      </c>
      <c r="I52" s="29">
        <f>Permethrin!O62+Cypermethrin!O62+Cyfluthrin!O62</f>
        <v>0.14171698690711682</v>
      </c>
      <c r="J52" s="35">
        <f>Permethrin!P62+Cypermethrin!P62+Cyfluthrin!P62</f>
        <v>6.1272540584860195E-2</v>
      </c>
      <c r="K52" s="25">
        <f>Permethrin!Q62+Cypermethrin!Q62+Cyfluthrin!Q62</f>
        <v>4.4563493364513462</v>
      </c>
      <c r="L52" s="35">
        <f>Permethrin!R62+Cypermethrin!R62+Cyfluthrin!R62</f>
        <v>3.3411626631360525</v>
      </c>
      <c r="M52" s="25">
        <f>Permethrin!S62+Cypermethrin!S62+Cyfluthrin!S62</f>
        <v>8.7709816859955776</v>
      </c>
      <c r="N52" s="17">
        <f>Permethrin!T62+Cypermethrin!T62+Cyfluthrin!T62</f>
        <v>6.6210527856872448</v>
      </c>
      <c r="O52" s="35"/>
      <c r="P52" s="402">
        <f>Cyfluthrin!I62*100/C52</f>
        <v>2.0279697483668881</v>
      </c>
      <c r="Q52" s="35">
        <f>Cypermethrin!I62*100/C52</f>
        <v>91.736616938116313</v>
      </c>
      <c r="R52" s="17">
        <f>Permethrin!I62*100/C52</f>
        <v>6.2354133135167986</v>
      </c>
      <c r="S52" s="35">
        <f>Cyfluthrin!K62*100/E52</f>
        <v>8.4702490856169579</v>
      </c>
      <c r="T52" s="35">
        <f>Cypermethrin!K62*100/E52</f>
        <v>81.791229368339245</v>
      </c>
      <c r="U52" s="35">
        <f>Permethrin!K62*100/E52</f>
        <v>9.7385215460438026</v>
      </c>
      <c r="V52" s="402">
        <f>Cyfluthrin!M62*100/G52</f>
        <v>8.5743401040655289</v>
      </c>
      <c r="W52" s="35">
        <f>Cypermethrin!M62*100/G52</f>
        <v>81.630536938407161</v>
      </c>
      <c r="X52" s="17">
        <f>Permethrin!M62*100/G52</f>
        <v>9.7951229575272958</v>
      </c>
      <c r="Y52" s="35"/>
      <c r="Z52" s="35"/>
      <c r="AA52" s="35"/>
      <c r="AB52" s="35"/>
      <c r="AC52" s="196"/>
      <c r="AD52"/>
      <c r="AE52"/>
      <c r="AF52"/>
      <c r="AG52"/>
      <c r="AI52"/>
      <c r="AJ52"/>
      <c r="AK52"/>
      <c r="AL52"/>
      <c r="AO52"/>
      <c r="AP52"/>
      <c r="AQ52"/>
    </row>
    <row r="53" spans="1:88" x14ac:dyDescent="0.35">
      <c r="A53" s="244"/>
      <c r="B53" s="247" t="s">
        <v>50</v>
      </c>
      <c r="C53" s="263">
        <f>Permethrin!I63+Cypermethrin!I63+Cyfluthrin!I63</f>
        <v>9.4570694056629226E-2</v>
      </c>
      <c r="D53" s="154">
        <f>Permethrin!J63+Cypermethrin!J63+Cyfluthrin!J63</f>
        <v>2.6977705581376746E-2</v>
      </c>
      <c r="E53" s="25">
        <f>Permethrin!K63+Cypermethrin!K63+Cyfluthrin!K63</f>
        <v>3.4072153808955172</v>
      </c>
      <c r="F53" s="35">
        <f>Permethrin!L63+Cypermethrin!L63+Cyfluthrin!L63</f>
        <v>1.5705356806296886</v>
      </c>
      <c r="G53" s="25">
        <f>Permethrin!M63+Cypermethrin!M63+Cyfluthrin!M63</f>
        <v>6.7198600677344063</v>
      </c>
      <c r="H53" s="225">
        <f>Permethrin!N63+Cypermethrin!N63+Cyfluthrin!N63</f>
        <v>3.1140936556780008</v>
      </c>
      <c r="I53" s="103">
        <f>Permethrin!O63+Cypermethrin!O63+Cyfluthrin!O63</f>
        <v>6.3047129371086155E-2</v>
      </c>
      <c r="J53" s="35">
        <f>Permethrin!P63+Cypermethrin!P63+Cyfluthrin!P63</f>
        <v>2.6977705581376746E-2</v>
      </c>
      <c r="K53" s="25">
        <f>Permethrin!Q63+Cypermethrin!Q63+Cyfluthrin!Q63</f>
        <v>2.2714769205970118</v>
      </c>
      <c r="L53" s="35">
        <f>Permethrin!R63+Cypermethrin!R63+Cyfluthrin!R63</f>
        <v>1.5705356806296886</v>
      </c>
      <c r="M53" s="25">
        <f>Permethrin!S63+Cypermethrin!S63+Cyfluthrin!S63</f>
        <v>4.479906711822939</v>
      </c>
      <c r="N53" s="17">
        <f>Permethrin!T63+Cypermethrin!T63+Cyfluthrin!T63</f>
        <v>3.1140936556780012</v>
      </c>
      <c r="O53" s="35"/>
      <c r="P53" s="402">
        <f>Cyfluthrin!I63*100/C53</f>
        <v>1.9366545715160539</v>
      </c>
      <c r="Q53" s="35">
        <f>Cypermethrin!I63*100/C53</f>
        <v>92.065768304028538</v>
      </c>
      <c r="R53" s="17">
        <f>Permethrin!I63*100/C53</f>
        <v>5.9975771244554048</v>
      </c>
      <c r="S53" s="35">
        <f>Cyfluthrin!K63*100/E53</f>
        <v>7.2834572723319431</v>
      </c>
      <c r="T53" s="35">
        <f>Cypermethrin!K63*100/E53</f>
        <v>84.28489912312574</v>
      </c>
      <c r="U53" s="35">
        <f>Permethrin!K63*100/E53</f>
        <v>8.4316436045423035</v>
      </c>
      <c r="V53" s="402">
        <f>Cyfluthrin!M63*100/G53</f>
        <v>7.3587045002954978</v>
      </c>
      <c r="W53" s="35">
        <f>Cypermethrin!M63*100/G53</f>
        <v>84.175396515722511</v>
      </c>
      <c r="X53" s="17">
        <f>Permethrin!M63*100/G53</f>
        <v>8.4658989839819832</v>
      </c>
      <c r="Y53" s="35"/>
      <c r="Z53" s="35"/>
      <c r="AA53" s="35"/>
      <c r="AB53" s="35"/>
      <c r="AD53"/>
      <c r="AE53" s="359"/>
      <c r="AF53" s="359"/>
      <c r="AG53" s="359"/>
      <c r="AH53" s="359"/>
      <c r="AI53" s="360"/>
      <c r="AJ53" s="360"/>
      <c r="AK53" s="360"/>
      <c r="AL53" s="360"/>
      <c r="AM53" s="360"/>
      <c r="AN53" s="360"/>
      <c r="AO53" s="359"/>
      <c r="AP53" s="360"/>
      <c r="AQ53"/>
      <c r="AR53" s="359"/>
      <c r="AS53" s="359"/>
      <c r="AT53" s="359"/>
      <c r="AU53" s="359"/>
      <c r="AV53" s="360"/>
      <c r="AW53" s="360"/>
      <c r="AX53" s="360"/>
      <c r="AY53" s="360"/>
      <c r="AZ53" s="360"/>
      <c r="BA53" s="360"/>
      <c r="BB53" s="359"/>
      <c r="BC53" s="360"/>
      <c r="BD53" s="360"/>
      <c r="BE53" s="360"/>
      <c r="BF53" s="360"/>
      <c r="BG53" s="360"/>
      <c r="BH53" s="359"/>
      <c r="BI53" s="360"/>
    </row>
    <row r="54" spans="1:88" x14ac:dyDescent="0.35">
      <c r="A54" s="244"/>
      <c r="B54" s="247" t="s">
        <v>51</v>
      </c>
      <c r="C54" s="263">
        <f>Permethrin!I64+Cypermethrin!I64+Cyfluthrin!I64</f>
        <v>0.24258395786382089</v>
      </c>
      <c r="D54" s="154">
        <f>Permethrin!J64+Cypermethrin!J64+Cyfluthrin!J64</f>
        <v>6.4976179021109276E-2</v>
      </c>
      <c r="E54" s="25">
        <f>Permethrin!K64+Cypermethrin!K64+Cyfluthrin!K64</f>
        <v>13.570457475284925</v>
      </c>
      <c r="F54" s="35">
        <f>Permethrin!L64+Cypermethrin!L64+Cyfluthrin!L64</f>
        <v>4.7532055629120586</v>
      </c>
      <c r="G54" s="25">
        <f>Permethrin!M64+Cypermethrin!M64+Cyfluthrin!M64</f>
        <v>26.898330992706029</v>
      </c>
      <c r="H54" s="225">
        <f>Permethrin!N64+Cypermethrin!N64+Cyfluthrin!N64</f>
        <v>9.4414349468030068</v>
      </c>
      <c r="I54" s="103">
        <f>Permethrin!O64+Cypermethrin!O64+Cyfluthrin!O64</f>
        <v>0.16172263857588062</v>
      </c>
      <c r="J54" s="35">
        <f>Permethrin!P64+Cypermethrin!P64+Cyfluthrin!P64</f>
        <v>6.4976179021109276E-2</v>
      </c>
      <c r="K54" s="25">
        <f>Permethrin!Q64+Cypermethrin!Q64+Cyfluthrin!Q64</f>
        <v>9.0469716501899509</v>
      </c>
      <c r="L54" s="35">
        <f>Permethrin!R64+Cypermethrin!R64+Cyfluthrin!R64</f>
        <v>4.7532055629120586</v>
      </c>
      <c r="M54" s="25">
        <f>Permethrin!S64+Cypermethrin!S64+Cyfluthrin!S64</f>
        <v>17.932220661804021</v>
      </c>
      <c r="N54" s="17">
        <f>Permethrin!T64+Cypermethrin!T64+Cyfluthrin!T64</f>
        <v>9.4414349468030068</v>
      </c>
      <c r="O54" s="35"/>
      <c r="P54" s="402">
        <f>Cyfluthrin!I64*100/C54</f>
        <v>1.3966503886888793</v>
      </c>
      <c r="Q54" s="35">
        <f>Cypermethrin!I64*100/C54</f>
        <v>95.299666209575165</v>
      </c>
      <c r="R54" s="17">
        <f>Permethrin!I64*100/C54</f>
        <v>3.3036834017359653</v>
      </c>
      <c r="S54" s="35">
        <f>Cyfluthrin!K64*100/E54</f>
        <v>3.9044482852757816</v>
      </c>
      <c r="T54" s="35">
        <f>Cypermethrin!K64*100/E54</f>
        <v>91.74460812603904</v>
      </c>
      <c r="U54" s="35">
        <f>Permethrin!K64*100/E54</f>
        <v>4.3509435886851859</v>
      </c>
      <c r="V54" s="402">
        <f>Cyfluthrin!M64*100/G54</f>
        <v>3.9270649873842363</v>
      </c>
      <c r="W54" s="35">
        <f>Cypermethrin!M64*100/G54</f>
        <v>91.712546654991854</v>
      </c>
      <c r="X54" s="17">
        <f>Permethrin!M64*100/G54</f>
        <v>4.360388357623906</v>
      </c>
      <c r="Y54" s="35"/>
      <c r="Z54" s="35"/>
      <c r="AA54" s="35"/>
      <c r="AB54" s="35"/>
      <c r="AC54" s="7"/>
      <c r="AD54" s="7"/>
      <c r="AE54"/>
      <c r="AF54"/>
      <c r="AG54"/>
      <c r="AI54"/>
      <c r="AJ54"/>
      <c r="AK54"/>
      <c r="AL54"/>
      <c r="AO54"/>
      <c r="AP54"/>
      <c r="AQ54"/>
    </row>
    <row r="55" spans="1:88" ht="18.5" x14ac:dyDescent="0.45">
      <c r="A55" s="244"/>
      <c r="B55" s="247" t="s">
        <v>52</v>
      </c>
      <c r="C55" s="263">
        <f>Permethrin!I65+Cypermethrin!I65+Cyfluthrin!I65</f>
        <v>0.25029614073924356</v>
      </c>
      <c r="D55" s="154">
        <f>Permethrin!J65+Cypermethrin!J65+Cyfluthrin!J65</f>
        <v>7.1226959410678567E-2</v>
      </c>
      <c r="E55" s="25">
        <f>Permethrin!K65+Cypermethrin!K65+Cyfluthrin!K65</f>
        <v>5.3235882184329109</v>
      </c>
      <c r="F55" s="35">
        <f>Permethrin!L65+Cypermethrin!L65+Cyfluthrin!L65</f>
        <v>2.3514684630276639</v>
      </c>
      <c r="G55" s="25">
        <f>Permethrin!M65+Cypermethrin!M65+Cyfluthrin!M65</f>
        <v>10.396880296126573</v>
      </c>
      <c r="H55" s="225">
        <f>Permethrin!N65+Cypermethrin!N65+Cyfluthrin!N65</f>
        <v>4.6317099666446495</v>
      </c>
      <c r="I55" s="103">
        <f>Permethrin!O65+Cypermethrin!O65+Cyfluthrin!O65</f>
        <v>0.16686409382616241</v>
      </c>
      <c r="J55" s="35">
        <f>Permethrin!P65+Cypermethrin!P65+Cyfluthrin!P65</f>
        <v>7.1226959410678567E-2</v>
      </c>
      <c r="K55" s="25">
        <f>Permethrin!Q65+Cypermethrin!Q65+Cyfluthrin!Q65</f>
        <v>3.5490588122886075</v>
      </c>
      <c r="L55" s="35">
        <f>Permethrin!R65+Cypermethrin!R65+Cyfluthrin!R65</f>
        <v>2.3514684630276639</v>
      </c>
      <c r="M55" s="25">
        <f>Permethrin!S65+Cypermethrin!S65+Cyfluthrin!S65</f>
        <v>6.931253530751051</v>
      </c>
      <c r="N55" s="17">
        <f>Permethrin!T65+Cypermethrin!T65+Cyfluthrin!T65</f>
        <v>4.6317099666446495</v>
      </c>
      <c r="O55" s="35"/>
      <c r="P55" s="402">
        <f>Cyfluthrin!I65*100/C55</f>
        <v>1.9078250764992402</v>
      </c>
      <c r="Q55" s="35">
        <f>Cypermethrin!I65*100/C55</f>
        <v>93.995396377613616</v>
      </c>
      <c r="R55" s="17">
        <f>Permethrin!I65*100/C55</f>
        <v>4.0967785458871386</v>
      </c>
      <c r="S55" s="35">
        <f>Cyfluthrin!K65*100/E55</f>
        <v>6.7047468953598024</v>
      </c>
      <c r="T55" s="35">
        <f>Cypermethrin!K65*100/E55</f>
        <v>83.470657866399591</v>
      </c>
      <c r="U55" s="35">
        <f>Permethrin!K65*100/E55</f>
        <v>9.824595238240601</v>
      </c>
      <c r="V55" s="402">
        <f>Cyfluthrin!M65*100/G55</f>
        <v>6.8202287499634409</v>
      </c>
      <c r="W55" s="35">
        <f>Cypermethrin!M65*100/G55</f>
        <v>83.217283646766802</v>
      </c>
      <c r="X55" s="17">
        <f>Permethrin!M65*100/G55</f>
        <v>9.9624876032697589</v>
      </c>
      <c r="Y55" s="35"/>
      <c r="Z55" s="35"/>
      <c r="AA55" s="35"/>
      <c r="AB55" s="35"/>
      <c r="AC55" s="7"/>
      <c r="AD55" s="361"/>
      <c r="AE55" s="5"/>
      <c r="AF55"/>
      <c r="AG55"/>
      <c r="AI55"/>
      <c r="AJ55" s="22"/>
      <c r="AK55"/>
      <c r="AL55"/>
      <c r="AO55"/>
      <c r="AP55"/>
      <c r="AQ55"/>
    </row>
    <row r="56" spans="1:88" ht="18.5" x14ac:dyDescent="0.45">
      <c r="A56" s="244"/>
      <c r="B56" s="247" t="s">
        <v>53</v>
      </c>
      <c r="C56" s="263">
        <f>Permethrin!I66+Cypermethrin!I66+Cyfluthrin!I66</f>
        <v>0.3157189244217527</v>
      </c>
      <c r="D56" s="154">
        <f>Permethrin!J66+Cypermethrin!J66+Cyfluthrin!J66</f>
        <v>8.6377346091109794E-2</v>
      </c>
      <c r="E56" s="25">
        <f>Permethrin!K66+Cypermethrin!K66+Cyfluthrin!K66</f>
        <v>8.4523111257933046</v>
      </c>
      <c r="F56" s="35">
        <f>Permethrin!L66+Cypermethrin!L66+Cyfluthrin!L66</f>
        <v>3.3119300232077284</v>
      </c>
      <c r="G56" s="25">
        <f>Permethrin!M66+Cypermethrin!M66+Cyfluthrin!M66</f>
        <v>16.588903327164864</v>
      </c>
      <c r="H56" s="225">
        <f>Permethrin!N66+Cypermethrin!N66+Cyfluthrin!N66</f>
        <v>6.5374827003243459</v>
      </c>
      <c r="I56" s="103">
        <f>Permethrin!O66+Cypermethrin!O66+Cyfluthrin!O66</f>
        <v>0.21047928294783513</v>
      </c>
      <c r="J56" s="35">
        <f>Permethrin!P66+Cypermethrin!P66+Cyfluthrin!P66</f>
        <v>8.6377346091109794E-2</v>
      </c>
      <c r="K56" s="25">
        <f>Permethrin!Q66+Cypermethrin!Q66+Cyfluthrin!Q66</f>
        <v>5.6348740838622033</v>
      </c>
      <c r="L56" s="35">
        <f>Permethrin!R66+Cypermethrin!R66+Cyfluthrin!R66</f>
        <v>3.311930023207728</v>
      </c>
      <c r="M56" s="25">
        <f>Permethrin!S66+Cypermethrin!S66+Cyfluthrin!S66</f>
        <v>11.059268884776575</v>
      </c>
      <c r="N56" s="17">
        <f>Permethrin!T66+Cypermethrin!T66+Cyfluthrin!T66</f>
        <v>6.5374827003243468</v>
      </c>
      <c r="O56" s="35"/>
      <c r="P56" s="402">
        <f>Cyfluthrin!I66*100/C56</f>
        <v>1.577090124549275</v>
      </c>
      <c r="Q56" s="35">
        <f>Cypermethrin!I66*100/C56</f>
        <v>93.622839330414337</v>
      </c>
      <c r="R56" s="17">
        <f>Permethrin!I66*100/C56</f>
        <v>4.800070545036383</v>
      </c>
      <c r="S56" s="35">
        <f>Cyfluthrin!K66*100/E56</f>
        <v>5.1865532812310597</v>
      </c>
      <c r="T56" s="35">
        <f>Cypermethrin!K66*100/E56</f>
        <v>85.775800537594847</v>
      </c>
      <c r="U56" s="35">
        <f>Permethrin!K66*100/E56</f>
        <v>9.0376461811741002</v>
      </c>
      <c r="V56" s="402">
        <f>Cyfluthrin!M66*100/G56</f>
        <v>5.2552483482341534</v>
      </c>
      <c r="W56" s="35">
        <f>Cypermethrin!M66*100/G56</f>
        <v>85.626456207912241</v>
      </c>
      <c r="X56" s="17">
        <f>Permethrin!M66*100/G56</f>
        <v>9.1182954438535937</v>
      </c>
      <c r="Y56" s="35"/>
      <c r="Z56" s="35"/>
      <c r="AA56" s="35"/>
      <c r="AB56" s="35"/>
      <c r="AC56" s="7"/>
      <c r="AD56" s="361"/>
      <c r="AE56"/>
      <c r="AF56"/>
      <c r="AG56"/>
      <c r="AI56"/>
      <c r="AJ56" s="22"/>
      <c r="AK56"/>
      <c r="AL56"/>
      <c r="AO56"/>
      <c r="AP56"/>
      <c r="AQ56"/>
      <c r="AR56" s="361"/>
      <c r="AS56" s="5"/>
    </row>
    <row r="57" spans="1:88" x14ac:dyDescent="0.35">
      <c r="A57" s="244"/>
      <c r="B57" s="247" t="s">
        <v>54</v>
      </c>
      <c r="C57" s="263">
        <f>Permethrin!I67+Cypermethrin!I67+Cyfluthrin!I67</f>
        <v>0.11691922911508233</v>
      </c>
      <c r="D57" s="154">
        <f>Permethrin!J67+Cypermethrin!J67+Cyfluthrin!J67</f>
        <v>3.1871626957500565E-2</v>
      </c>
      <c r="E57" s="25">
        <f>Permethrin!K67+Cypermethrin!K67+Cyfluthrin!K67</f>
        <v>4.1787845777560246</v>
      </c>
      <c r="F57" s="35">
        <f>Permethrin!L67+Cypermethrin!L67+Cyfluthrin!L67</f>
        <v>1.7993070768901269</v>
      </c>
      <c r="G57" s="25">
        <f>Permethrin!M67+Cypermethrin!M67+Cyfluthrin!M67</f>
        <v>8.2406499263969692</v>
      </c>
      <c r="H57" s="225">
        <f>Permethrin!N67+Cypermethrin!N67+Cyfluthrin!N67</f>
        <v>3.5667425268227544</v>
      </c>
      <c r="I57" s="29">
        <f>Permethrin!O67+Cypermethrin!O67+Cyfluthrin!O67</f>
        <v>7.7946152743388231E-2</v>
      </c>
      <c r="J57" s="35">
        <f>Permethrin!P67+Cypermethrin!P67+Cyfluthrin!P67</f>
        <v>3.1871626957500565E-2</v>
      </c>
      <c r="K57" s="25">
        <f>Permethrin!Q67+Cypermethrin!Q67+Cyfluthrin!Q67</f>
        <v>2.7858563851706832</v>
      </c>
      <c r="L57" s="35">
        <f>Permethrin!R67+Cypermethrin!R67+Cyfluthrin!R67</f>
        <v>1.7993070768901271</v>
      </c>
      <c r="M57" s="25">
        <f>Permethrin!S67+Cypermethrin!S67+Cyfluthrin!S67</f>
        <v>5.4937666175979807</v>
      </c>
      <c r="N57" s="17">
        <f>Permethrin!T67+Cypermethrin!T67+Cyfluthrin!T67</f>
        <v>3.5667425268227539</v>
      </c>
      <c r="O57" s="35"/>
      <c r="P57" s="402">
        <f>Cyfluthrin!I67*100/C57</f>
        <v>1.554190780035076</v>
      </c>
      <c r="Q57" s="35">
        <f>Cypermethrin!I67*100/C57</f>
        <v>91.852781878714438</v>
      </c>
      <c r="R57" s="17">
        <f>Permethrin!I67*100/C57</f>
        <v>6.5930273412504903</v>
      </c>
      <c r="S57" s="35">
        <f>Cyfluthrin!K67*100/E57</f>
        <v>6.3541278993529211</v>
      </c>
      <c r="T57" s="35">
        <f>Cypermethrin!K67*100/E57</f>
        <v>86.922093524513031</v>
      </c>
      <c r="U57" s="35">
        <f>Permethrin!K67*100/E57</f>
        <v>6.723778576134035</v>
      </c>
      <c r="V57" s="402">
        <f>Cyfluthrin!M67*100/G57</f>
        <v>6.422229924412111</v>
      </c>
      <c r="W57" s="35">
        <f>Cypermethrin!M67*100/G57</f>
        <v>86.852136386844421</v>
      </c>
      <c r="X57" s="17">
        <f>Permethrin!M67*100/G57</f>
        <v>6.725633688743474</v>
      </c>
      <c r="Y57" s="35"/>
      <c r="Z57" s="35"/>
      <c r="AA57" s="35"/>
      <c r="AB57" s="35"/>
      <c r="AC57" s="7"/>
      <c r="AD57" s="359"/>
      <c r="AE57" s="359"/>
      <c r="AF57" s="359"/>
      <c r="AG57" s="359"/>
      <c r="AH57" s="359"/>
      <c r="AI57" s="360"/>
      <c r="AJ57" s="360"/>
      <c r="AK57" s="360"/>
      <c r="AL57" s="360"/>
      <c r="AM57" s="360"/>
      <c r="AN57" s="360"/>
      <c r="AO57" s="359"/>
      <c r="AP57" s="360"/>
      <c r="AQ57"/>
      <c r="AR57" s="359"/>
      <c r="AS57" s="359"/>
      <c r="AT57" s="359"/>
      <c r="AU57" s="359"/>
      <c r="AV57" s="359"/>
      <c r="AW57" s="360"/>
      <c r="AX57" s="360"/>
      <c r="AY57" s="360"/>
      <c r="AZ57" s="360"/>
      <c r="BA57" s="360"/>
      <c r="BB57" s="360"/>
      <c r="BC57" s="359"/>
      <c r="BD57" s="360"/>
    </row>
    <row r="58" spans="1:88" x14ac:dyDescent="0.35">
      <c r="A58" s="244"/>
      <c r="B58" s="247" t="s">
        <v>55</v>
      </c>
      <c r="C58" s="263">
        <f>Permethrin!I68+Cypermethrin!I68+Cyfluthrin!I68</f>
        <v>9.5387184020439206E-2</v>
      </c>
      <c r="D58" s="154">
        <f>Permethrin!J68+Cypermethrin!J68+Cyfluthrin!J68</f>
        <v>2.6218061469646978E-2</v>
      </c>
      <c r="E58" s="25">
        <f>Permethrin!K68+Cypermethrin!K68+Cyfluthrin!K68</f>
        <v>3.4184766699291727</v>
      </c>
      <c r="F58" s="35">
        <f>Permethrin!L68+Cypermethrin!L68+Cyfluthrin!L68</f>
        <v>1.4199654184298103</v>
      </c>
      <c r="G58" s="25">
        <f>Permethrin!M68+Cypermethrin!M68+Cyfluthrin!M68</f>
        <v>6.7415661558379085</v>
      </c>
      <c r="H58" s="225">
        <f>Permethrin!N68+Cypermethrin!N68+Cyfluthrin!N68</f>
        <v>2.8137127753899742</v>
      </c>
      <c r="I58" s="29">
        <f>Permethrin!O68+Cypermethrin!O68+Cyfluthrin!O68</f>
        <v>6.3591456013626146E-2</v>
      </c>
      <c r="J58" s="35">
        <f>Permethrin!P68+Cypermethrin!P68+Cyfluthrin!P68</f>
        <v>2.6218061469646982E-2</v>
      </c>
      <c r="K58" s="25">
        <f>Permethrin!Q68+Cypermethrin!Q68+Cyfluthrin!Q68</f>
        <v>2.2789844466194484</v>
      </c>
      <c r="L58" s="35">
        <f>Permethrin!R68+Cypermethrin!R68+Cyfluthrin!R68</f>
        <v>1.4199654184298103</v>
      </c>
      <c r="M58" s="25">
        <f>Permethrin!S68+Cypermethrin!S68+Cyfluthrin!S68</f>
        <v>4.4943774372252729</v>
      </c>
      <c r="N58" s="17">
        <f>Permethrin!T68+Cypermethrin!T68+Cyfluthrin!T68</f>
        <v>2.8137127753899742</v>
      </c>
      <c r="O58" s="35"/>
      <c r="P58" s="402">
        <f>Cyfluthrin!I68*100/C58</f>
        <v>1.6238211432279819</v>
      </c>
      <c r="Q58" s="35">
        <f>Cypermethrin!I68*100/C58</f>
        <v>91.57451924882379</v>
      </c>
      <c r="R58" s="17">
        <f>Permethrin!I68*100/C58</f>
        <v>6.8016596079482126</v>
      </c>
      <c r="S58" s="35">
        <f>Cyfluthrin!K68*100/E58</f>
        <v>5.8913472414610677</v>
      </c>
      <c r="T58" s="35">
        <f>Cypermethrin!K68*100/E58</f>
        <v>87.622853872086154</v>
      </c>
      <c r="U58" s="35">
        <f>Permethrin!K68*100/E58</f>
        <v>6.4857988864527787</v>
      </c>
      <c r="V58" s="402">
        <f>Cyfluthrin!M68*100/G58</f>
        <v>5.9517289521547578</v>
      </c>
      <c r="W58" s="35">
        <f>Cypermethrin!M68*100/G58</f>
        <v>87.566941310558931</v>
      </c>
      <c r="X58" s="17">
        <f>Permethrin!M68*100/G58</f>
        <v>6.4813297372863028</v>
      </c>
      <c r="Y58" s="35"/>
      <c r="Z58" s="35"/>
      <c r="AA58" s="35"/>
      <c r="AB58" s="35"/>
      <c r="AC58" s="7"/>
      <c r="AD58"/>
      <c r="AE58"/>
      <c r="AF58"/>
      <c r="AG58"/>
      <c r="AI58"/>
      <c r="AJ58"/>
      <c r="AK58"/>
      <c r="AL58"/>
      <c r="AO58"/>
      <c r="AP58"/>
      <c r="AQ58"/>
    </row>
    <row r="59" spans="1:88" x14ac:dyDescent="0.35">
      <c r="A59" s="244"/>
      <c r="B59" s="247" t="s">
        <v>56</v>
      </c>
      <c r="C59" s="263">
        <f>Permethrin!I69+Cypermethrin!I69+Cyfluthrin!I69</f>
        <v>5.2127589532860924E-2</v>
      </c>
      <c r="D59" s="154">
        <f>Permethrin!J69+Cypermethrin!J69+Cyfluthrin!J69</f>
        <v>1.5882386035301163E-2</v>
      </c>
      <c r="E59" s="25">
        <f>Permethrin!K69+Cypermethrin!K69+Cyfluthrin!K69</f>
        <v>2.5655220989716772</v>
      </c>
      <c r="F59" s="35">
        <f>Permethrin!L69+Cypermethrin!L69+Cyfluthrin!L69</f>
        <v>1.1082082234054815</v>
      </c>
      <c r="G59" s="25">
        <f>Permethrin!M69+Cypermethrin!M69+Cyfluthrin!M69</f>
        <v>5.0789166084104966</v>
      </c>
      <c r="H59" s="225">
        <f>Permethrin!N69+Cypermethrin!N69+Cyfluthrin!N69</f>
        <v>2.2005340607756629</v>
      </c>
      <c r="I59" s="103">
        <f>Permethrin!O69+Cypermethrin!O69+Cyfluthrin!O69</f>
        <v>3.4751726355240625E-2</v>
      </c>
      <c r="J59" s="35">
        <f>Permethrin!P69+Cypermethrin!P69+Cyfluthrin!P69</f>
        <v>1.5882386035301163E-2</v>
      </c>
      <c r="K59" s="25">
        <f>Permethrin!Q69+Cypermethrin!Q69+Cyfluthrin!Q69</f>
        <v>1.7103480659811183</v>
      </c>
      <c r="L59" s="35">
        <f>Permethrin!R69+Cypermethrin!R69+Cyfluthrin!R69</f>
        <v>1.1082082234054815</v>
      </c>
      <c r="M59" s="25">
        <f>Permethrin!S69+Cypermethrin!S69+Cyfluthrin!S69</f>
        <v>3.3859444056069976</v>
      </c>
      <c r="N59" s="17">
        <f>Permethrin!T69+Cypermethrin!T69+Cyfluthrin!T69</f>
        <v>2.2005340607756629</v>
      </c>
      <c r="O59" s="35"/>
      <c r="P59" s="402">
        <f>Cyfluthrin!I69*100/C59</f>
        <v>2.5466321089081401</v>
      </c>
      <c r="Q59" s="35">
        <f>Cypermethrin!I69*100/C59</f>
        <v>86.522965677578853</v>
      </c>
      <c r="R59" s="17">
        <f>Permethrin!I69*100/C59</f>
        <v>10.930402213513004</v>
      </c>
      <c r="S59" s="35">
        <f>Cyfluthrin!K69*100/E59</f>
        <v>6.4304470856263363</v>
      </c>
      <c r="T59" s="35">
        <f>Cypermethrin!K69*100/E59</f>
        <v>78.403384700770673</v>
      </c>
      <c r="U59" s="35">
        <f>Permethrin!K69*100/E59</f>
        <v>15.166168213602987</v>
      </c>
      <c r="V59" s="402">
        <f>Cyfluthrin!M69*100/G59</f>
        <v>6.4703087192260442</v>
      </c>
      <c r="W59" s="35">
        <f>Cypermethrin!M69*100/G59</f>
        <v>78.320049175309009</v>
      </c>
      <c r="X59" s="17">
        <f>Permethrin!M69*100/G59</f>
        <v>15.209642105464932</v>
      </c>
      <c r="Y59" s="35"/>
      <c r="Z59" s="35"/>
      <c r="AA59" s="35"/>
      <c r="AB59" s="35"/>
      <c r="AC59" s="7"/>
      <c r="AD59"/>
      <c r="AE59"/>
      <c r="AF59"/>
      <c r="AG59"/>
      <c r="AI59"/>
      <c r="AJ59"/>
      <c r="AK59"/>
      <c r="AL59"/>
      <c r="AO59"/>
      <c r="AP59"/>
      <c r="AQ59"/>
    </row>
    <row r="60" spans="1:88" s="10" customFormat="1" x14ac:dyDescent="0.35">
      <c r="A60" s="244"/>
      <c r="B60" s="247" t="s">
        <v>57</v>
      </c>
      <c r="C60" s="263">
        <f>Permethrin!I70+Cypermethrin!I70+Cyfluthrin!I70</f>
        <v>0.18562640669466246</v>
      </c>
      <c r="D60" s="154">
        <f>Permethrin!J70+Cypermethrin!J70+Cyfluthrin!J70</f>
        <v>4.739382417762026E-2</v>
      </c>
      <c r="E60" s="25">
        <f>Permethrin!K70+Cypermethrin!K70+Cyfluthrin!K70</f>
        <v>4.2432653478000084</v>
      </c>
      <c r="F60" s="35">
        <f>Permethrin!L70+Cypermethrin!L70+Cyfluthrin!L70</f>
        <v>1.6217957844160442</v>
      </c>
      <c r="G60" s="25">
        <f>Permethrin!M70+Cypermethrin!M70+Cyfluthrin!M70</f>
        <v>8.300904288905361</v>
      </c>
      <c r="H60" s="225">
        <f>Permethrin!N70+Cypermethrin!N70+Cyfluthrin!N70</f>
        <v>3.1961977446544703</v>
      </c>
      <c r="I60" s="103">
        <f>Permethrin!O70+Cypermethrin!O70+Cyfluthrin!O70</f>
        <v>0.12375093779644164</v>
      </c>
      <c r="J60" s="35">
        <f>Permethrin!P70+Cypermethrin!P70+Cyfluthrin!P70</f>
        <v>4.7393824177620253E-2</v>
      </c>
      <c r="K60" s="25">
        <f>Permethrin!Q70+Cypermethrin!Q70+Cyfluthrin!Q70</f>
        <v>2.8288435652000059</v>
      </c>
      <c r="L60" s="35">
        <f>Permethrin!R70+Cypermethrin!R70+Cyfluthrin!R70</f>
        <v>1.6217957844160442</v>
      </c>
      <c r="M60" s="25">
        <f>Permethrin!S70+Cypermethrin!S70+Cyfluthrin!S70</f>
        <v>5.5339361926035737</v>
      </c>
      <c r="N60" s="17">
        <f>Permethrin!T70+Cypermethrin!T70+Cyfluthrin!T70</f>
        <v>3.1961977446544694</v>
      </c>
      <c r="O60" s="35"/>
      <c r="P60" s="402">
        <f>Cyfluthrin!I70*100/C60</f>
        <v>1.0280964363958944</v>
      </c>
      <c r="Q60" s="35">
        <f>Cypermethrin!I70*100/C60</f>
        <v>92.684614042262183</v>
      </c>
      <c r="R60" s="17">
        <f>Permethrin!I70*100/C60</f>
        <v>6.2872895213419104</v>
      </c>
      <c r="S60" s="35">
        <f>Cyfluthrin!K70*100/E60</f>
        <v>4.9053936080635534</v>
      </c>
      <c r="T60" s="35">
        <f>Cypermethrin!K70*100/E60</f>
        <v>83.241622819733834</v>
      </c>
      <c r="U60" s="35">
        <f>Permethrin!K70*100/E60</f>
        <v>11.852983572202605</v>
      </c>
      <c r="V60" s="402">
        <f>Cyfluthrin!M70*100/G60</f>
        <v>4.992098467752875</v>
      </c>
      <c r="W60" s="35">
        <f>Cypermethrin!M70*100/G60</f>
        <v>83.030456846957833</v>
      </c>
      <c r="X60" s="17">
        <f>Permethrin!M70*100/G60</f>
        <v>11.977444685289276</v>
      </c>
      <c r="Y60" s="35"/>
      <c r="Z60" s="35"/>
      <c r="AA60" s="35"/>
      <c r="AB60" s="35"/>
      <c r="AC60" s="7"/>
      <c r="AD60"/>
      <c r="AE60"/>
      <c r="AF60"/>
      <c r="AG60"/>
      <c r="AH60"/>
      <c r="AI60"/>
      <c r="AJ60"/>
      <c r="AK60"/>
      <c r="AL60"/>
      <c r="AM60"/>
      <c r="AN60"/>
      <c r="AO60"/>
      <c r="AP60"/>
      <c r="AQ60"/>
      <c r="AR60"/>
      <c r="AS60"/>
      <c r="AT60"/>
      <c r="AU60"/>
      <c r="AV60"/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  <c r="CG60"/>
      <c r="CH60"/>
      <c r="CI60"/>
      <c r="CJ60"/>
    </row>
    <row r="61" spans="1:88" s="10" customFormat="1" x14ac:dyDescent="0.35">
      <c r="A61" s="244"/>
      <c r="B61" s="247" t="s">
        <v>58</v>
      </c>
      <c r="C61" s="263">
        <f>Permethrin!I71+Cypermethrin!I71+Cyfluthrin!I71</f>
        <v>0.32620547037144393</v>
      </c>
      <c r="D61" s="154">
        <f>Permethrin!J71+Cypermethrin!J71+Cyfluthrin!J71</f>
        <v>8.6062314144033189E-2</v>
      </c>
      <c r="E61" s="25">
        <f>Permethrin!K71+Cypermethrin!K71+Cyfluthrin!K71</f>
        <v>9.7714568722763833</v>
      </c>
      <c r="F61" s="35">
        <f>Permethrin!L71+Cypermethrin!L71+Cyfluthrin!L71</f>
        <v>4.0070323448795122</v>
      </c>
      <c r="G61" s="25">
        <f>Permethrin!M71+Cypermethrin!M71+Cyfluthrin!M71</f>
        <v>19.216708274181322</v>
      </c>
      <c r="H61" s="225">
        <f>Permethrin!N71+Cypermethrin!N71+Cyfluthrin!N71</f>
        <v>7.9280023756149909</v>
      </c>
      <c r="I61" s="29">
        <f>Permethrin!O71+Cypermethrin!O71+Cyfluthrin!O71</f>
        <v>0.21747031358096264</v>
      </c>
      <c r="J61" s="35">
        <f>Permethrin!P71+Cypermethrin!P71+Cyfluthrin!P71</f>
        <v>8.6062314144033175E-2</v>
      </c>
      <c r="K61" s="25">
        <f>Permethrin!Q71+Cypermethrin!Q71+Cyfluthrin!Q71</f>
        <v>6.5143045815175906</v>
      </c>
      <c r="L61" s="35">
        <f>Permethrin!R71+Cypermethrin!R71+Cyfluthrin!R71</f>
        <v>4.0070323448795122</v>
      </c>
      <c r="M61" s="25">
        <f>Permethrin!S71+Cypermethrin!S71+Cyfluthrin!S71</f>
        <v>12.811138849454217</v>
      </c>
      <c r="N61" s="17">
        <f>Permethrin!T71+Cypermethrin!T71+Cyfluthrin!T71</f>
        <v>7.9280023756149909</v>
      </c>
      <c r="O61" s="35"/>
      <c r="P61" s="402">
        <f>Cyfluthrin!I71*100/C61</f>
        <v>1.2821369677210031</v>
      </c>
      <c r="Q61" s="35">
        <f>Cypermethrin!I71*100/C61</f>
        <v>93.532760976744711</v>
      </c>
      <c r="R61" s="17">
        <f>Permethrin!I71*100/C61</f>
        <v>5.1851020555342888</v>
      </c>
      <c r="S61" s="35">
        <f>Cyfluthrin!K71*100/E61</f>
        <v>5.7414238406926899</v>
      </c>
      <c r="T61" s="35">
        <f>Cypermethrin!K71*100/E61</f>
        <v>85.018402594537861</v>
      </c>
      <c r="U61" s="35">
        <f>Permethrin!K71*100/E61</f>
        <v>9.240173564769437</v>
      </c>
      <c r="V61" s="402">
        <f>Cyfluthrin!M71*100/G61</f>
        <v>5.8171206640593285</v>
      </c>
      <c r="W61" s="35">
        <f>Cypermethrin!M71*100/G61</f>
        <v>84.873870542463663</v>
      </c>
      <c r="X61" s="17">
        <f>Permethrin!M71*100/G61</f>
        <v>9.3090087934770072</v>
      </c>
      <c r="Y61" s="35"/>
      <c r="Z61" s="35"/>
      <c r="AA61" s="35"/>
      <c r="AB61" s="35"/>
      <c r="AC61" s="7"/>
      <c r="AD61"/>
      <c r="AE61"/>
      <c r="AF61"/>
      <c r="AG61"/>
      <c r="AH61"/>
      <c r="AI61"/>
      <c r="AJ61"/>
      <c r="AK61"/>
      <c r="AL61"/>
      <c r="AM61"/>
      <c r="AN61"/>
      <c r="AO61"/>
      <c r="AP61"/>
      <c r="AQ61"/>
      <c r="AR61"/>
      <c r="AS61"/>
      <c r="AT61"/>
      <c r="AU61"/>
      <c r="AV61"/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  <c r="CG61"/>
      <c r="CH61"/>
      <c r="CI61"/>
      <c r="CJ61"/>
    </row>
    <row r="62" spans="1:88" s="10" customFormat="1" x14ac:dyDescent="0.35">
      <c r="A62" s="244"/>
      <c r="B62" s="247" t="s">
        <v>59</v>
      </c>
      <c r="C62" s="263">
        <f>Permethrin!I72+Cypermethrin!I72+Cyfluthrin!I72</f>
        <v>0.11600470484583714</v>
      </c>
      <c r="D62" s="154">
        <f>Permethrin!J72+Cypermethrin!J72+Cyfluthrin!J72</f>
        <v>3.3929269744328701E-2</v>
      </c>
      <c r="E62" s="25">
        <f>Permethrin!K72+Cypermethrin!K72+Cyfluthrin!K72</f>
        <v>2.7760113382358589</v>
      </c>
      <c r="F62" s="35">
        <f>Permethrin!L72+Cypermethrin!L72+Cyfluthrin!L72</f>
        <v>1.8016406392630928</v>
      </c>
      <c r="G62" s="25">
        <f>Permethrin!M72+Cypermethrin!M72+Cyfluthrin!M72</f>
        <v>5.4360179716258834</v>
      </c>
      <c r="H62" s="225">
        <f>Permethrin!N72+Cypermethrin!N72+Cyfluthrin!N72</f>
        <v>3.5693520087818582</v>
      </c>
      <c r="I62" s="103">
        <f>Permethrin!O72+Cypermethrin!O72+Cyfluthrin!O72</f>
        <v>7.7336469897224758E-2</v>
      </c>
      <c r="J62" s="35">
        <f>Permethrin!P72+Cypermethrin!P72+Cyfluthrin!P72</f>
        <v>3.3929269744328701E-2</v>
      </c>
      <c r="K62" s="25">
        <f>Permethrin!Q72+Cypermethrin!Q72+Cyfluthrin!Q72</f>
        <v>1.8506742254905726</v>
      </c>
      <c r="L62" s="35">
        <f>Permethrin!R72+Cypermethrin!R72+Cyfluthrin!R72</f>
        <v>1.801640639263093</v>
      </c>
      <c r="M62" s="25">
        <f>Permethrin!S72+Cypermethrin!S72+Cyfluthrin!S72</f>
        <v>3.6240119810839224</v>
      </c>
      <c r="N62" s="17">
        <f>Permethrin!T72+Cypermethrin!T72+Cyfluthrin!T72</f>
        <v>3.5693520087818582</v>
      </c>
      <c r="O62" s="35"/>
      <c r="P62" s="402">
        <f>Cyfluthrin!I72*100/C62</f>
        <v>2.1667764401434586</v>
      </c>
      <c r="Q62" s="35">
        <f>Cypermethrin!I72*100/C62</f>
        <v>89.163035641954409</v>
      </c>
      <c r="R62" s="17">
        <f>Permethrin!I72*100/C62</f>
        <v>8.6701879179021297</v>
      </c>
      <c r="S62" s="35">
        <f>Cyfluthrin!K72*100/E62</f>
        <v>13.001031492143792</v>
      </c>
      <c r="T62" s="35">
        <f>Cypermethrin!K72*100/E62</f>
        <v>77.440184127404706</v>
      </c>
      <c r="U62" s="35">
        <f>Permethrin!K72*100/E62</f>
        <v>9.5587843804514971</v>
      </c>
      <c r="V62" s="402">
        <f>Cyfluthrin!M72*100/G62</f>
        <v>13.232234657050894</v>
      </c>
      <c r="W62" s="35">
        <f>Cypermethrin!M72*100/G62</f>
        <v>77.190018300692017</v>
      </c>
      <c r="X62" s="17">
        <f>Permethrin!M72*100/G62</f>
        <v>9.5777470422570907</v>
      </c>
      <c r="Y62" s="35"/>
      <c r="Z62" s="35"/>
      <c r="AA62" s="35"/>
      <c r="AB62" s="35"/>
      <c r="AC62"/>
      <c r="AD62"/>
      <c r="AE62"/>
      <c r="AF62"/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  <c r="CG62"/>
      <c r="CH62"/>
      <c r="CI62"/>
      <c r="CJ62"/>
    </row>
    <row r="63" spans="1:88" s="10" customFormat="1" ht="15.5" x14ac:dyDescent="0.35">
      <c r="A63" s="244"/>
      <c r="B63" s="247" t="s">
        <v>60</v>
      </c>
      <c r="C63" s="263">
        <f>Permethrin!I73+Cypermethrin!I73+Cyfluthrin!I73</f>
        <v>0.25937373636149913</v>
      </c>
      <c r="D63" s="154">
        <f>Permethrin!J73+Cypermethrin!J73+Cyfluthrin!J73</f>
        <v>7.2174457715297263E-2</v>
      </c>
      <c r="E63" s="25">
        <f>Permethrin!K73+Cypermethrin!K73+Cyfluthrin!K73</f>
        <v>7.635759661986163</v>
      </c>
      <c r="F63" s="35">
        <f>Permethrin!L73+Cypermethrin!L73+Cyfluthrin!L73</f>
        <v>3.7010561746350299</v>
      </c>
      <c r="G63" s="25">
        <f>Permethrin!M73+Cypermethrin!M73+Cyfluthrin!M73</f>
        <v>15.012145587610828</v>
      </c>
      <c r="H63" s="225">
        <f>Permethrin!N73+Cypermethrin!N73+Cyfluthrin!N73</f>
        <v>7.3299378915547644</v>
      </c>
      <c r="I63" s="103">
        <f>Permethrin!O73+Cypermethrin!O73+Cyfluthrin!O73</f>
        <v>0.17291582424099947</v>
      </c>
      <c r="J63" s="35">
        <f>Permethrin!P73+Cypermethrin!P73+Cyfluthrin!P73</f>
        <v>7.2174457715297291E-2</v>
      </c>
      <c r="K63" s="25">
        <f>Permethrin!Q73+Cypermethrin!Q73+Cyfluthrin!Q73</f>
        <v>5.0905064413241083</v>
      </c>
      <c r="L63" s="35">
        <f>Permethrin!R73+Cypermethrin!R73+Cyfluthrin!R73</f>
        <v>3.7010561746350303</v>
      </c>
      <c r="M63" s="25">
        <f>Permethrin!S73+Cypermethrin!S73+Cyfluthrin!S73</f>
        <v>10.00809705840722</v>
      </c>
      <c r="N63" s="17">
        <f>Permethrin!T73+Cypermethrin!T73+Cyfluthrin!T73</f>
        <v>7.3299378915547644</v>
      </c>
      <c r="O63" s="35"/>
      <c r="P63" s="402">
        <f>Cyfluthrin!I73*100/C63</f>
        <v>1.7338088950021058</v>
      </c>
      <c r="Q63" s="35">
        <f>Cypermethrin!I73*100/C63</f>
        <v>89.856018296658078</v>
      </c>
      <c r="R63" s="17">
        <f>Permethrin!I73*100/C63</f>
        <v>8.4101728083398264</v>
      </c>
      <c r="S63" s="35">
        <f>Cyfluthrin!K73*100/E63</f>
        <v>8.0107859332853355</v>
      </c>
      <c r="T63" s="35">
        <f>Cypermethrin!K73*100/E63</f>
        <v>82.172084242053856</v>
      </c>
      <c r="U63" s="35">
        <f>Permethrin!K73*100/E63</f>
        <v>9.8171298246608085</v>
      </c>
      <c r="V63" s="402">
        <f>Cyfluthrin!M73*100/G63</f>
        <v>8.119236985666447</v>
      </c>
      <c r="W63" s="35">
        <f>Cypermethrin!M73*100/G63</f>
        <v>82.03932435945967</v>
      </c>
      <c r="X63" s="17">
        <f>Permethrin!M73*100/G63</f>
        <v>9.8414386548738868</v>
      </c>
      <c r="Y63" s="35"/>
      <c r="Z63" s="35"/>
      <c r="AA63" s="35"/>
      <c r="AB63" s="35"/>
      <c r="AC63" s="198"/>
      <c r="AD63"/>
      <c r="AE63"/>
      <c r="AF63"/>
      <c r="AG63"/>
      <c r="AH63"/>
      <c r="AI63"/>
      <c r="AJ63"/>
      <c r="AK63"/>
      <c r="AL63"/>
      <c r="AM63"/>
      <c r="AN63"/>
      <c r="AO63"/>
      <c r="AP63"/>
      <c r="AQ63"/>
      <c r="AR63"/>
      <c r="AS63"/>
      <c r="AT63"/>
      <c r="AU63"/>
      <c r="AV63"/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  <c r="CG63"/>
      <c r="CH63"/>
      <c r="CI63"/>
      <c r="CJ63"/>
    </row>
    <row r="64" spans="1:88" ht="15.5" x14ac:dyDescent="0.35">
      <c r="A64" s="244"/>
      <c r="B64" s="247" t="s">
        <v>61</v>
      </c>
      <c r="C64" s="263">
        <f>Permethrin!I74+Cypermethrin!I74+Cyfluthrin!I74</f>
        <v>0.51913815643289607</v>
      </c>
      <c r="D64" s="154">
        <f>Permethrin!J74+Cypermethrin!J74+Cyfluthrin!J74</f>
        <v>0.12912630142784026</v>
      </c>
      <c r="E64" s="25">
        <f>Permethrin!K74+Cypermethrin!K74+Cyfluthrin!K74</f>
        <v>11.843320467836051</v>
      </c>
      <c r="F64" s="35">
        <f>Permethrin!L74+Cypermethrin!L74+Cyfluthrin!L74</f>
        <v>4.1295908898926603</v>
      </c>
      <c r="G64" s="25">
        <f>Permethrin!M74+Cypermethrin!M74+Cyfluthrin!M74</f>
        <v>23.167502779239211</v>
      </c>
      <c r="H64" s="225">
        <f>Permethrin!N74+Cypermethrin!N74+Cyfluthrin!N74</f>
        <v>8.1300554783574803</v>
      </c>
      <c r="I64" s="29">
        <f>Permethrin!O74+Cypermethrin!O74+Cyfluthrin!O74</f>
        <v>0.34609210428859732</v>
      </c>
      <c r="J64" s="35">
        <f>Permethrin!P74+Cypermethrin!P74+Cyfluthrin!P74</f>
        <v>0.12912630142784026</v>
      </c>
      <c r="K64" s="25">
        <f>Permethrin!Q74+Cypermethrin!Q74+Cyfluthrin!Q74</f>
        <v>7.895546978557368</v>
      </c>
      <c r="L64" s="35">
        <f>Permethrin!R74+Cypermethrin!R74+Cyfluthrin!R74</f>
        <v>4.1295908898926594</v>
      </c>
      <c r="M64" s="25">
        <f>Permethrin!S74+Cypermethrin!S74+Cyfluthrin!S74</f>
        <v>15.445001852826142</v>
      </c>
      <c r="N64" s="17">
        <f>Permethrin!T74+Cypermethrin!T74+Cyfluthrin!T74</f>
        <v>8.1300554783574803</v>
      </c>
      <c r="O64" s="35"/>
      <c r="P64" s="402">
        <f>Cyfluthrin!I74*100/C64</f>
        <v>0.81348209528118343</v>
      </c>
      <c r="Q64" s="35">
        <f>Cypermethrin!I74*100/C64</f>
        <v>96.468050534221589</v>
      </c>
      <c r="R64" s="17">
        <f>Permethrin!I74*100/C64</f>
        <v>2.7184673704971969</v>
      </c>
      <c r="S64" s="35">
        <f>Cyfluthrin!K74*100/E64</f>
        <v>3.8774620902782435</v>
      </c>
      <c r="T64" s="35">
        <f>Cypermethrin!K74*100/E64</f>
        <v>86.641083233255031</v>
      </c>
      <c r="U64" s="35">
        <f>Permethrin!K74*100/E64</f>
        <v>9.4814546764667309</v>
      </c>
      <c r="V64" s="402">
        <f>Cyfluthrin!M74*100/G64</f>
        <v>3.9461198537457589</v>
      </c>
      <c r="W64" s="35">
        <f>Cypermethrin!M74*100/G64</f>
        <v>86.420880230084478</v>
      </c>
      <c r="X64" s="17">
        <f>Permethrin!M74*100/G64</f>
        <v>9.6329999161697497</v>
      </c>
      <c r="Y64" s="35"/>
      <c r="Z64" s="35"/>
      <c r="AA64" s="35"/>
      <c r="AB64" s="35"/>
      <c r="AC64" s="196"/>
      <c r="AD64"/>
      <c r="AE64"/>
      <c r="AF64"/>
      <c r="AG64"/>
      <c r="AI64"/>
      <c r="AJ64"/>
      <c r="AK64"/>
      <c r="AL64"/>
      <c r="AO64"/>
      <c r="AP64"/>
      <c r="AQ64"/>
    </row>
    <row r="65" spans="1:56" x14ac:dyDescent="0.35">
      <c r="A65" s="244"/>
      <c r="B65" s="247" t="s">
        <v>62</v>
      </c>
      <c r="C65" s="263">
        <f>Permethrin!I75+Cypermethrin!I75+Cyfluthrin!I75</f>
        <v>0.35541581236342618</v>
      </c>
      <c r="D65" s="154">
        <f>Permethrin!J75+Cypermethrin!J75+Cyfluthrin!J75</f>
        <v>9.1289556342538061E-2</v>
      </c>
      <c r="E65" s="25">
        <f>Permethrin!K75+Cypermethrin!K75+Cyfluthrin!K75</f>
        <v>8.1717565674333841</v>
      </c>
      <c r="F65" s="35">
        <f>Permethrin!L75+Cypermethrin!L75+Cyfluthrin!L75</f>
        <v>3.1035763653570387</v>
      </c>
      <c r="G65" s="25">
        <f>Permethrin!M75+Cypermethrin!M75+Cyfluthrin!M75</f>
        <v>15.988097322503352</v>
      </c>
      <c r="H65" s="225">
        <f>Permethrin!N75+Cypermethrin!N75+Cyfluthrin!N75</f>
        <v>6.1158631743715421</v>
      </c>
      <c r="I65" s="103">
        <f>Permethrin!O75+Cypermethrin!O75+Cyfluthrin!O75</f>
        <v>0.23694387490895086</v>
      </c>
      <c r="J65" s="35">
        <f>Permethrin!P75+Cypermethrin!P75+Cyfluthrin!P75</f>
        <v>9.1289556342538061E-2</v>
      </c>
      <c r="K65" s="25">
        <f>Permethrin!Q75+Cypermethrin!Q75+Cyfluthrin!Q75</f>
        <v>5.4478377116222569</v>
      </c>
      <c r="L65" s="35">
        <f>Permethrin!R75+Cypermethrin!R75+Cyfluthrin!R75</f>
        <v>3.1035763653570387</v>
      </c>
      <c r="M65" s="25">
        <f>Permethrin!S75+Cypermethrin!S75+Cyfluthrin!S75</f>
        <v>10.658731548335568</v>
      </c>
      <c r="N65" s="17">
        <f>Permethrin!T75+Cypermethrin!T75+Cyfluthrin!T75</f>
        <v>6.1158631743715413</v>
      </c>
      <c r="O65" s="35"/>
      <c r="P65" s="402">
        <f>Cyfluthrin!I75*100/C65</f>
        <v>1.0643061198862385</v>
      </c>
      <c r="Q65" s="35">
        <f>Cypermethrin!I75*100/C65</f>
        <v>95.203949334088051</v>
      </c>
      <c r="R65" s="17">
        <f>Permethrin!I75*100/C65</f>
        <v>3.731744546025729</v>
      </c>
      <c r="S65" s="35">
        <f>Cyfluthrin!K75*100/E65</f>
        <v>4.8234107717285601</v>
      </c>
      <c r="T65" s="35">
        <f>Cypermethrin!K75*100/E65</f>
        <v>85.465414306085947</v>
      </c>
      <c r="U65" s="35">
        <f>Permethrin!K75*100/E65</f>
        <v>9.7111749221855028</v>
      </c>
      <c r="V65" s="402">
        <f>Cyfluthrin!M75*100/G65</f>
        <v>4.9069757642754315</v>
      </c>
      <c r="W65" s="35">
        <f>Cypermethrin!M75*100/G65</f>
        <v>85.248926423357375</v>
      </c>
      <c r="X65" s="17">
        <f>Permethrin!M75*100/G65</f>
        <v>9.8440978123671883</v>
      </c>
      <c r="Y65" s="35"/>
      <c r="Z65" s="35"/>
      <c r="AA65" s="35"/>
      <c r="AB65" s="35"/>
      <c r="AD65"/>
      <c r="AE65"/>
      <c r="AF65"/>
      <c r="AG65"/>
      <c r="AI65"/>
      <c r="AJ65"/>
      <c r="AK65"/>
      <c r="AL65"/>
      <c r="AO65"/>
      <c r="AP65"/>
      <c r="AQ65"/>
    </row>
    <row r="66" spans="1:56" x14ac:dyDescent="0.35">
      <c r="A66" s="244"/>
      <c r="B66" s="247" t="s">
        <v>63</v>
      </c>
      <c r="C66" s="263">
        <f>Permethrin!I76+Cypermethrin!I76+Cyfluthrin!I76</f>
        <v>0.36051510660649688</v>
      </c>
      <c r="D66" s="154">
        <f>Permethrin!J76+Cypermethrin!J76+Cyfluthrin!J76</f>
        <v>9.1165633463885648E-2</v>
      </c>
      <c r="E66" s="25">
        <f>Permethrin!K76+Cypermethrin!K76+Cyfluthrin!K76</f>
        <v>8.3232251784504871</v>
      </c>
      <c r="F66" s="35">
        <f>Permethrin!L76+Cypermethrin!L76+Cyfluthrin!L76</f>
        <v>3.0690163736761837</v>
      </c>
      <c r="G66" s="25">
        <f>Permethrin!M76+Cypermethrin!M76+Cyfluthrin!M76</f>
        <v>16.285935250294482</v>
      </c>
      <c r="H66" s="225">
        <f>Permethrin!N76+Cypermethrin!N76+Cyfluthrin!N76</f>
        <v>6.0468671138884824</v>
      </c>
      <c r="I66" s="29">
        <f>Permethrin!O76+Cypermethrin!O76+Cyfluthrin!O76</f>
        <v>0.2403434044043313</v>
      </c>
      <c r="J66" s="35">
        <f>Permethrin!P76+Cypermethrin!P76+Cyfluthrin!P76</f>
        <v>9.1165633463885634E-2</v>
      </c>
      <c r="K66" s="25">
        <f>Permethrin!Q76+Cypermethrin!Q76+Cyfluthrin!Q76</f>
        <v>5.548816785633659</v>
      </c>
      <c r="L66" s="35">
        <f>Permethrin!R76+Cypermethrin!R76+Cyfluthrin!R76</f>
        <v>3.0690163736761833</v>
      </c>
      <c r="M66" s="25">
        <f>Permethrin!S76+Cypermethrin!S76+Cyfluthrin!S76</f>
        <v>10.857290166862988</v>
      </c>
      <c r="N66" s="17">
        <f>Permethrin!T76+Cypermethrin!T76+Cyfluthrin!T76</f>
        <v>6.0468671138884815</v>
      </c>
      <c r="O66" s="35"/>
      <c r="P66" s="402">
        <f>Cyfluthrin!I76*100/C66</f>
        <v>0.94131270185255622</v>
      </c>
      <c r="Q66" s="35">
        <f>Cypermethrin!I76*100/C66</f>
        <v>95.863314323927767</v>
      </c>
      <c r="R66" s="17">
        <f>Permethrin!I76*100/C66</f>
        <v>3.1953729742196701</v>
      </c>
      <c r="S66" s="35">
        <f>Cyfluthrin!K76*100/E66</f>
        <v>4.4819299559852972</v>
      </c>
      <c r="T66" s="35">
        <f>Cypermethrin!K76*100/E66</f>
        <v>87.127335409297118</v>
      </c>
      <c r="U66" s="35">
        <f>Permethrin!K76*100/E66</f>
        <v>8.3907346347175977</v>
      </c>
      <c r="V66" s="402">
        <f>Cyfluthrin!M76*100/G66</f>
        <v>4.5603071561404667</v>
      </c>
      <c r="W66" s="35">
        <f>Cypermethrin!M76*100/G66</f>
        <v>86.933950606931333</v>
      </c>
      <c r="X66" s="17">
        <f>Permethrin!M76*100/G66</f>
        <v>8.5057422369282119</v>
      </c>
      <c r="Y66" s="35"/>
      <c r="Z66" s="35"/>
      <c r="AA66" s="35"/>
      <c r="AB66" s="35"/>
      <c r="AD66"/>
      <c r="AE66"/>
      <c r="AF66"/>
      <c r="AG66"/>
      <c r="AI66"/>
      <c r="AJ66"/>
      <c r="AK66"/>
      <c r="AL66"/>
      <c r="AM66" s="22"/>
      <c r="AN66" s="22"/>
      <c r="AO66" s="22"/>
      <c r="AP66" s="22"/>
      <c r="AQ66" s="22"/>
    </row>
    <row r="67" spans="1:56" x14ac:dyDescent="0.35">
      <c r="A67" s="244"/>
      <c r="B67" s="247" t="s">
        <v>64</v>
      </c>
      <c r="C67" s="263">
        <f>Permethrin!I77+Cypermethrin!I77+Cyfluthrin!I77</f>
        <v>0.35240585905517136</v>
      </c>
      <c r="D67" s="154">
        <f>Permethrin!J77+Cypermethrin!J77+Cyfluthrin!J77</f>
        <v>9.1028021906548517E-2</v>
      </c>
      <c r="E67" s="25">
        <f>Permethrin!K77+Cypermethrin!K77+Cyfluthrin!K77</f>
        <v>7.7582494751970827</v>
      </c>
      <c r="F67" s="35">
        <f>Permethrin!L77+Cypermethrin!L77+Cyfluthrin!L77</f>
        <v>2.9213251064890784</v>
      </c>
      <c r="G67" s="25">
        <f>Permethrin!M77+Cypermethrin!M77+Cyfluthrin!M77</f>
        <v>15.164093091338998</v>
      </c>
      <c r="H67" s="225">
        <f>Permethrin!N77+Cypermethrin!N77+Cyfluthrin!N77</f>
        <v>5.7516221910716094</v>
      </c>
      <c r="I67" s="103">
        <f>Permethrin!O77+Cypermethrin!O77+Cyfluthrin!O77</f>
        <v>0.23493723937011426</v>
      </c>
      <c r="J67" s="35">
        <f>Permethrin!P77+Cypermethrin!P77+Cyfluthrin!P77</f>
        <v>9.1028021906548504E-2</v>
      </c>
      <c r="K67" s="25">
        <f>Permethrin!Q77+Cypermethrin!Q77+Cyfluthrin!Q77</f>
        <v>5.1721663167980543</v>
      </c>
      <c r="L67" s="35">
        <f>Permethrin!R77+Cypermethrin!R77+Cyfluthrin!R77</f>
        <v>2.9213251064890784</v>
      </c>
      <c r="M67" s="25">
        <f>Permethrin!S77+Cypermethrin!S77+Cyfluthrin!S77</f>
        <v>10.109395394226002</v>
      </c>
      <c r="N67" s="17">
        <f>Permethrin!T77+Cypermethrin!T77+Cyfluthrin!T77</f>
        <v>5.7516221910716112</v>
      </c>
      <c r="O67" s="35"/>
      <c r="P67" s="402">
        <f>Cyfluthrin!I77*100/C67</f>
        <v>1.1082314009557841</v>
      </c>
      <c r="Q67" s="35">
        <f>Cypermethrin!I77*100/C67</f>
        <v>95.202946152228918</v>
      </c>
      <c r="R67" s="17">
        <f>Permethrin!I77*100/C67</f>
        <v>3.6888224468153035</v>
      </c>
      <c r="S67" s="35">
        <f>Cyfluthrin!K77*100/E67</f>
        <v>4.7251590770416936</v>
      </c>
      <c r="T67" s="35">
        <f>Cypermethrin!K77*100/E67</f>
        <v>85.455847941895755</v>
      </c>
      <c r="U67" s="35">
        <f>Permethrin!K77*100/E67</f>
        <v>9.8189929810625323</v>
      </c>
      <c r="V67" s="402">
        <f>Cyfluthrin!M77*100/G67</f>
        <v>4.8092146481301805</v>
      </c>
      <c r="W67" s="35">
        <f>Cypermethrin!M77*100/G67</f>
        <v>85.229330305963458</v>
      </c>
      <c r="X67" s="17">
        <f>Permethrin!M77*100/G67</f>
        <v>9.9614550459063533</v>
      </c>
      <c r="Y67" s="35"/>
      <c r="Z67" s="35"/>
      <c r="AA67" s="35"/>
      <c r="AB67" s="35"/>
      <c r="AD67"/>
      <c r="AE67"/>
      <c r="AF67"/>
      <c r="AG67"/>
      <c r="AI67"/>
      <c r="AJ67"/>
      <c r="AK67"/>
      <c r="AL67"/>
      <c r="AO67"/>
      <c r="AP67"/>
      <c r="AQ67"/>
    </row>
    <row r="68" spans="1:56" x14ac:dyDescent="0.35">
      <c r="A68" s="244"/>
      <c r="B68" s="247" t="s">
        <v>65</v>
      </c>
      <c r="C68" s="263">
        <f>Permethrin!I78+Cypermethrin!I78+Cyfluthrin!I78</f>
        <v>0.34819626808027543</v>
      </c>
      <c r="D68" s="154">
        <f>Permethrin!J78+Cypermethrin!J78+Cyfluthrin!J78</f>
        <v>8.6796010986463723E-2</v>
      </c>
      <c r="E68" s="25">
        <f>Permethrin!K78+Cypermethrin!K78+Cyfluthrin!K78</f>
        <v>7.3389000118369605</v>
      </c>
      <c r="F68" s="35">
        <f>Permethrin!L78+Cypermethrin!L78+Cyfluthrin!L78</f>
        <v>3.0742557622047251</v>
      </c>
      <c r="G68" s="25">
        <f>Permethrin!M78+Cypermethrin!M78+Cyfluthrin!M78</f>
        <v>14.32960375559365</v>
      </c>
      <c r="H68" s="225">
        <f>Permethrin!N78+Cypermethrin!N78+Cyfluthrin!N78</f>
        <v>6.0617155134229881</v>
      </c>
      <c r="I68" s="103">
        <f>Permethrin!O78+Cypermethrin!O78+Cyfluthrin!O78</f>
        <v>0.23213084538685028</v>
      </c>
      <c r="J68" s="35">
        <f>Permethrin!P78+Cypermethrin!P78+Cyfluthrin!P78</f>
        <v>8.6796010986463709E-2</v>
      </c>
      <c r="K68" s="25">
        <f>Permethrin!Q78+Cypermethrin!Q78+Cyfluthrin!Q78</f>
        <v>4.8926000078913079</v>
      </c>
      <c r="L68" s="35">
        <f>Permethrin!R78+Cypermethrin!R78+Cyfluthrin!R78</f>
        <v>3.0742557622047255</v>
      </c>
      <c r="M68" s="25">
        <f>Permethrin!S78+Cypermethrin!S78+Cyfluthrin!S78</f>
        <v>9.5530691703957693</v>
      </c>
      <c r="N68" s="17">
        <f>Permethrin!T78+Cypermethrin!T78+Cyfluthrin!T78</f>
        <v>6.0617155134229881</v>
      </c>
      <c r="O68" s="35"/>
      <c r="P68" s="402">
        <f>Cyfluthrin!I78*100/C68</f>
        <v>0.83197473050211412</v>
      </c>
      <c r="Q68" s="35">
        <f>Cypermethrin!I78*100/C68</f>
        <v>95.945556407955038</v>
      </c>
      <c r="R68" s="17">
        <f>Permethrin!I78*100/C68</f>
        <v>3.2224688615428456</v>
      </c>
      <c r="S68" s="35">
        <f>Cyfluthrin!K78*100/E68</f>
        <v>6.0102974628343855</v>
      </c>
      <c r="T68" s="35">
        <f>Cypermethrin!K78*100/E68</f>
        <v>84.546182079837777</v>
      </c>
      <c r="U68" s="35">
        <f>Permethrin!K78*100/E68</f>
        <v>9.4435204573278391</v>
      </c>
      <c r="V68" s="402">
        <f>Cyfluthrin!M78*100/G68</f>
        <v>6.1361259701027384</v>
      </c>
      <c r="W68" s="35">
        <f>Cypermethrin!M78*100/G68</f>
        <v>84.269187707404342</v>
      </c>
      <c r="X68" s="17">
        <f>Permethrin!M78*100/G68</f>
        <v>9.5946863224929224</v>
      </c>
      <c r="Y68" s="35"/>
      <c r="Z68" s="35"/>
      <c r="AA68" s="35"/>
      <c r="AB68" s="35"/>
      <c r="AD68" s="7"/>
      <c r="AE68" s="7"/>
      <c r="AF68" s="7"/>
      <c r="AG68" s="7"/>
      <c r="AH68" s="7"/>
      <c r="AI68" s="7"/>
      <c r="AJ68" s="7"/>
      <c r="AK68"/>
      <c r="AL68"/>
      <c r="AO68"/>
      <c r="AP68"/>
      <c r="AQ68"/>
    </row>
    <row r="69" spans="1:56" ht="14.25" customHeight="1" x14ac:dyDescent="0.35">
      <c r="A69" s="244"/>
      <c r="B69" s="247" t="s">
        <v>66</v>
      </c>
      <c r="C69" s="263">
        <f>Permethrin!I79+Cypermethrin!I79+Cyfluthrin!I79</f>
        <v>0.36190134525708939</v>
      </c>
      <c r="D69" s="154">
        <f>Permethrin!J79+Cypermethrin!J79+Cyfluthrin!J79</f>
        <v>8.8575061193558235E-2</v>
      </c>
      <c r="E69" s="25">
        <f>Permethrin!K79+Cypermethrin!K79+Cyfluthrin!K79</f>
        <v>8.3885888048220778</v>
      </c>
      <c r="F69" s="35">
        <f>Permethrin!L79+Cypermethrin!L79+Cyfluthrin!L79</f>
        <v>3.017177733406565</v>
      </c>
      <c r="G69" s="25">
        <f>Permethrin!M79+Cypermethrin!M79+Cyfluthrin!M79</f>
        <v>16.415276264387074</v>
      </c>
      <c r="H69" s="225">
        <f>Permethrin!N79+Cypermethrin!N79+Cyfluthrin!N79</f>
        <v>5.9457804056195744</v>
      </c>
      <c r="I69" s="103">
        <f>Permethrin!O79+Cypermethrin!O79+Cyfluthrin!O79</f>
        <v>0.24126756350472628</v>
      </c>
      <c r="J69" s="35">
        <f>Permethrin!P79+Cypermethrin!P79+Cyfluthrin!P79</f>
        <v>8.8575061193558249E-2</v>
      </c>
      <c r="K69" s="25">
        <f>Permethrin!Q79+Cypermethrin!Q79+Cyfluthrin!Q79</f>
        <v>5.5923925365480534</v>
      </c>
      <c r="L69" s="35">
        <f>Permethrin!R79+Cypermethrin!R79+Cyfluthrin!R79</f>
        <v>3.0171777334065655</v>
      </c>
      <c r="M69" s="25">
        <f>Permethrin!S79+Cypermethrin!S79+Cyfluthrin!S79</f>
        <v>10.943517509591384</v>
      </c>
      <c r="N69" s="17">
        <f>Permethrin!T79+Cypermethrin!T79+Cyfluthrin!T79</f>
        <v>5.9457804056195744</v>
      </c>
      <c r="O69" s="35"/>
      <c r="P69" s="402">
        <f>Cyfluthrin!I79*100/C69</f>
        <v>0.69392224285238469</v>
      </c>
      <c r="Q69" s="35">
        <f>Cypermethrin!I79*100/C69</f>
        <v>96.235402814464095</v>
      </c>
      <c r="R69" s="17">
        <f>Permethrin!I79*100/C69</f>
        <v>3.07067494268352</v>
      </c>
      <c r="S69" s="35">
        <f>Cyfluthrin!K79*100/E69</f>
        <v>4.2090293615302752</v>
      </c>
      <c r="T69" s="35">
        <f>Cypermethrin!K79*100/E69</f>
        <v>86.881879361804891</v>
      </c>
      <c r="U69" s="35">
        <f>Permethrin!K79*100/E69</f>
        <v>8.9090912766648387</v>
      </c>
      <c r="V69" s="402">
        <f>Cyfluthrin!M79*100/G69</f>
        <v>4.286525589707205</v>
      </c>
      <c r="W69" s="35">
        <f>Cypermethrin!M79*100/G69</f>
        <v>86.675665791841723</v>
      </c>
      <c r="X69" s="17">
        <f>Permethrin!M79*100/G69</f>
        <v>9.0378086184510824</v>
      </c>
      <c r="Y69" s="35"/>
      <c r="Z69" s="35"/>
      <c r="AA69" s="35"/>
      <c r="AB69" s="35"/>
      <c r="AD69" s="7"/>
      <c r="AE69" s="7"/>
      <c r="AF69" s="7"/>
      <c r="AG69" s="7"/>
      <c r="AH69" s="7"/>
      <c r="AI69" s="7"/>
      <c r="AJ69" s="7"/>
      <c r="AK69" s="7"/>
      <c r="AL69" s="7"/>
      <c r="AM69" s="7"/>
      <c r="AO69" s="159"/>
      <c r="AP69"/>
      <c r="AQ69" s="22"/>
      <c r="AR69" s="22"/>
      <c r="AS69" s="22"/>
      <c r="AT69" s="22"/>
    </row>
    <row r="70" spans="1:56" x14ac:dyDescent="0.35">
      <c r="A70" s="244"/>
      <c r="B70" s="247" t="s">
        <v>67</v>
      </c>
      <c r="C70" s="263">
        <f>Permethrin!I80+Cypermethrin!I80+Cyfluthrin!I80</f>
        <v>0.29051564415185077</v>
      </c>
      <c r="D70" s="154">
        <f>Permethrin!J80+Cypermethrin!J80+Cyfluthrin!J80</f>
        <v>7.8738263601039429E-2</v>
      </c>
      <c r="E70" s="25">
        <f>Permethrin!K80+Cypermethrin!K80+Cyfluthrin!K80</f>
        <v>6.1982869009479185</v>
      </c>
      <c r="F70" s="35">
        <f>Permethrin!L80+Cypermethrin!L80+Cyfluthrin!L80</f>
        <v>2.6219701617937119</v>
      </c>
      <c r="G70" s="25">
        <f>Permethrin!M80+Cypermethrin!M80+Cyfluthrin!M80</f>
        <v>12.106058157743993</v>
      </c>
      <c r="H70" s="225">
        <f>Permethrin!N80+Cypermethrin!N80+Cyfluthrin!N80</f>
        <v>5.1652020599863846</v>
      </c>
      <c r="I70" s="103">
        <f>Permethrin!O80+Cypermethrin!O80+Cyfluthrin!O80</f>
        <v>0.19367709610123385</v>
      </c>
      <c r="J70" s="35">
        <f>Permethrin!P80+Cypermethrin!P80+Cyfluthrin!P80</f>
        <v>7.8738263601039415E-2</v>
      </c>
      <c r="K70" s="25">
        <f>Permethrin!Q80+Cypermethrin!Q80+Cyfluthrin!Q80</f>
        <v>4.1321912672986132</v>
      </c>
      <c r="L70" s="35">
        <f>Permethrin!R80+Cypermethrin!R80+Cyfluthrin!R80</f>
        <v>2.621970161793711</v>
      </c>
      <c r="M70" s="25">
        <f>Permethrin!S80+Cypermethrin!S80+Cyfluthrin!S80</f>
        <v>8.0707054384959953</v>
      </c>
      <c r="N70" s="17">
        <f>Permethrin!T80+Cypermethrin!T80+Cyfluthrin!T80</f>
        <v>5.1652020599863837</v>
      </c>
      <c r="O70" s="35"/>
      <c r="P70" s="402">
        <f>Cyfluthrin!I80*100/C70</f>
        <v>1.501228434501706</v>
      </c>
      <c r="Q70" s="35">
        <f>Cypermethrin!I80*100/C70</f>
        <v>93.229911434885423</v>
      </c>
      <c r="R70" s="17">
        <f>Permethrin!I80*100/C70</f>
        <v>5.2688601306128726</v>
      </c>
      <c r="S70" s="35">
        <f>Cyfluthrin!K80*100/E70</f>
        <v>6.1323358442479945</v>
      </c>
      <c r="T70" s="35">
        <f>Cypermethrin!K80*100/E70</f>
        <v>85.165246624478442</v>
      </c>
      <c r="U70" s="35">
        <f>Permethrin!K80*100/E70</f>
        <v>8.702417531273575</v>
      </c>
      <c r="V70" s="402">
        <f>Cyfluthrin!M80*100/G70</f>
        <v>6.243471040754395</v>
      </c>
      <c r="W70" s="35">
        <f>Cypermethrin!M80*100/G70</f>
        <v>84.971714488606011</v>
      </c>
      <c r="X70" s="17">
        <f>Permethrin!M80*100/G70</f>
        <v>8.7848144706396027</v>
      </c>
      <c r="Y70" s="35"/>
      <c r="Z70" s="35"/>
      <c r="AA70" s="35"/>
      <c r="AB70" s="35"/>
      <c r="AD70" s="7"/>
      <c r="AE70" s="7"/>
      <c r="AF70" s="7"/>
      <c r="AG70" s="7"/>
      <c r="AH70" s="7"/>
      <c r="AI70" s="7"/>
      <c r="AJ70" s="7"/>
      <c r="AK70" s="7"/>
      <c r="AL70" s="7"/>
      <c r="AM70" s="7"/>
      <c r="AO70" s="159"/>
      <c r="AP70"/>
      <c r="AQ70" s="22"/>
      <c r="AR70" s="22"/>
      <c r="AS70" s="22"/>
      <c r="AT70" s="22"/>
    </row>
    <row r="71" spans="1:56" ht="15.5" x14ac:dyDescent="0.35">
      <c r="A71" s="244"/>
      <c r="B71" s="247" t="s">
        <v>68</v>
      </c>
      <c r="C71" s="263">
        <f>Permethrin!I81+Cypermethrin!I81+Cyfluthrin!I81</f>
        <v>6.6466445554191081E-2</v>
      </c>
      <c r="D71" s="154">
        <f>Permethrin!J81+Cypermethrin!J81+Cyfluthrin!J81</f>
        <v>1.6008832023279511E-2</v>
      </c>
      <c r="E71" s="25">
        <f>Permethrin!K81+Cypermethrin!K81+Cyfluthrin!K81</f>
        <v>1.8099123520309073</v>
      </c>
      <c r="F71" s="35">
        <f>Permethrin!L81+Cypermethrin!L81+Cyfluthrin!L81</f>
        <v>0.64157768541199101</v>
      </c>
      <c r="G71" s="25">
        <f>Permethrin!M81+Cypermethrin!M81+Cyfluthrin!M81</f>
        <v>3.5533582585076249</v>
      </c>
      <c r="H71" s="225">
        <f>Permethrin!N81+Cypermethrin!N81+Cyfluthrin!N81</f>
        <v>1.2671465388007026</v>
      </c>
      <c r="I71" s="29">
        <f>Permethrin!O81+Cypermethrin!O81+Cyfluthrin!O81</f>
        <v>4.4310963702794054E-2</v>
      </c>
      <c r="J71" s="35">
        <f>Permethrin!P81+Cypermethrin!P81+Cyfluthrin!P81</f>
        <v>1.6008832023279511E-2</v>
      </c>
      <c r="K71" s="25">
        <f>Permethrin!Q81+Cypermethrin!Q81+Cyfluthrin!Q81</f>
        <v>1.2066082346872717</v>
      </c>
      <c r="L71" s="35">
        <f>Permethrin!R81+Cypermethrin!R81+Cyfluthrin!R81</f>
        <v>0.64157768541199112</v>
      </c>
      <c r="M71" s="25">
        <f>Permethrin!S81+Cypermethrin!S81+Cyfluthrin!S81</f>
        <v>2.3689055056717501</v>
      </c>
      <c r="N71" s="17">
        <f>Permethrin!T81+Cypermethrin!T81+Cyfluthrin!T81</f>
        <v>1.2671465388007026</v>
      </c>
      <c r="O71" s="35"/>
      <c r="P71" s="402">
        <f>Cyfluthrin!I81*100/C71</f>
        <v>0.57709668493619504</v>
      </c>
      <c r="Q71" s="35">
        <f>Cypermethrin!I81*100/C71</f>
        <v>95.996409665423613</v>
      </c>
      <c r="R71" s="17">
        <f>Permethrin!I81*100/C71</f>
        <v>3.4264936496401912</v>
      </c>
      <c r="S71" s="35">
        <f>Cyfluthrin!K81*100/E71</f>
        <v>4.0484691729368611</v>
      </c>
      <c r="T71" s="35">
        <f>Cypermethrin!K81*100/E71</f>
        <v>87.705196171856372</v>
      </c>
      <c r="U71" s="35">
        <f>Permethrin!K81*100/E71</f>
        <v>8.2463346552067787</v>
      </c>
      <c r="V71" s="402">
        <f>Cyfluthrin!M81*100/G71</f>
        <v>4.1134020543651797</v>
      </c>
      <c r="W71" s="35">
        <f>Cypermethrin!M81*100/G71</f>
        <v>87.550106971681018</v>
      </c>
      <c r="X71" s="17">
        <f>Permethrin!M81*100/G71</f>
        <v>8.3364909739537936</v>
      </c>
      <c r="Y71" s="35"/>
      <c r="Z71" s="35"/>
      <c r="AA71" s="35"/>
      <c r="AB71" s="35"/>
      <c r="AC71" s="198"/>
      <c r="AD71" s="7"/>
      <c r="AE71" s="7"/>
      <c r="AF71" s="7"/>
      <c r="AG71" s="7"/>
      <c r="AH71" s="7"/>
      <c r="AI71" s="7"/>
      <c r="AJ71" s="7"/>
      <c r="AK71"/>
      <c r="AL71" s="5"/>
      <c r="AO71"/>
      <c r="AP71"/>
      <c r="AQ71" s="22"/>
    </row>
    <row r="72" spans="1:56" ht="15.5" x14ac:dyDescent="0.35">
      <c r="A72" s="244"/>
      <c r="B72" s="247" t="s">
        <v>69</v>
      </c>
      <c r="C72" s="263">
        <f>Permethrin!I82+Cypermethrin!I82+Cyfluthrin!I82</f>
        <v>0.33823035352432868</v>
      </c>
      <c r="D72" s="154">
        <f>Permethrin!J82+Cypermethrin!J82+Cyfluthrin!J82</f>
        <v>9.0124624638119349E-2</v>
      </c>
      <c r="E72" s="25">
        <f>Permethrin!K82+Cypermethrin!K82+Cyfluthrin!K82</f>
        <v>6.4726396303753235</v>
      </c>
      <c r="F72" s="35">
        <f>Permethrin!L82+Cypermethrin!L82+Cyfluthrin!L82</f>
        <v>2.4046233087627469</v>
      </c>
      <c r="G72" s="25">
        <f>Permethrin!M82+Cypermethrin!M82+Cyfluthrin!M82</f>
        <v>12.607048907226321</v>
      </c>
      <c r="H72" s="225">
        <f>Permethrin!N82+Cypermethrin!N82+Cyfluthrin!N82</f>
        <v>4.7191219928873753</v>
      </c>
      <c r="I72" s="103">
        <f>Permethrin!O82+Cypermethrin!O82+Cyfluthrin!O82</f>
        <v>0.22548690234955246</v>
      </c>
      <c r="J72" s="35">
        <f>Permethrin!P82+Cypermethrin!P82+Cyfluthrin!P82</f>
        <v>9.0124624638119349E-2</v>
      </c>
      <c r="K72" s="25">
        <f>Permethrin!Q82+Cypermethrin!Q82+Cyfluthrin!Q82</f>
        <v>4.3150930869168826</v>
      </c>
      <c r="L72" s="35">
        <f>Permethrin!R82+Cypermethrin!R82+Cyfluthrin!R82</f>
        <v>2.4046233087627469</v>
      </c>
      <c r="M72" s="25">
        <f>Permethrin!S82+Cypermethrin!S82+Cyfluthrin!S82</f>
        <v>8.4046992714842172</v>
      </c>
      <c r="N72" s="17">
        <f>Permethrin!T82+Cypermethrin!T82+Cyfluthrin!T82</f>
        <v>4.7191219928873753</v>
      </c>
      <c r="O72" s="35"/>
      <c r="P72" s="402">
        <f>Cyfluthrin!I82*100/C72</f>
        <v>1.3490441985019994</v>
      </c>
      <c r="Q72" s="35">
        <f>Cypermethrin!I82*100/C72</f>
        <v>96.661235056445534</v>
      </c>
      <c r="R72" s="17">
        <f>Permethrin!I82*100/C72</f>
        <v>1.9897207450524681</v>
      </c>
      <c r="S72" s="35">
        <f>Cyfluthrin!K82*100/E72</f>
        <v>4.5663236462833741</v>
      </c>
      <c r="T72" s="35">
        <f>Cypermethrin!K82*100/E72</f>
        <v>87.032021705444748</v>
      </c>
      <c r="U72" s="35">
        <f>Permethrin!K82*100/E72</f>
        <v>8.4016546482718795</v>
      </c>
      <c r="V72" s="402">
        <f>Cyfluthrin!M82*100/G72</f>
        <v>4.6526389745586458</v>
      </c>
      <c r="W72" s="35">
        <f>Cypermethrin!M82*100/G72</f>
        <v>86.773682719069967</v>
      </c>
      <c r="X72" s="17">
        <f>Permethrin!M82*100/G72</f>
        <v>8.5736783063713915</v>
      </c>
      <c r="Y72" s="35"/>
      <c r="Z72" s="35"/>
      <c r="AA72" s="35"/>
      <c r="AB72" s="35"/>
      <c r="AC72" s="196"/>
      <c r="AD72" s="197"/>
      <c r="AE72" s="197"/>
      <c r="AF72" s="197"/>
      <c r="AG72" s="197"/>
      <c r="AH72" s="197"/>
      <c r="AI72" s="197"/>
      <c r="AJ72" s="197"/>
      <c r="AK72"/>
      <c r="AL72"/>
      <c r="AO72"/>
      <c r="AP72"/>
      <c r="AQ72" s="22"/>
      <c r="BB72" s="5"/>
    </row>
    <row r="73" spans="1:56" x14ac:dyDescent="0.35">
      <c r="A73" s="244"/>
      <c r="B73" s="247" t="s">
        <v>70</v>
      </c>
      <c r="C73" s="263">
        <f>Permethrin!I83+Cypermethrin!I83+Cyfluthrin!I83</f>
        <v>0.45774330717569101</v>
      </c>
      <c r="D73" s="154">
        <f>Permethrin!J83+Cypermethrin!J83+Cyfluthrin!J83</f>
        <v>0.11543921155353026</v>
      </c>
      <c r="E73" s="25">
        <f>Permethrin!K83+Cypermethrin!K83+Cyfluthrin!K83</f>
        <v>9.5128750617667581</v>
      </c>
      <c r="F73" s="35">
        <f>Permethrin!L83+Cypermethrin!L83+Cyfluthrin!L83</f>
        <v>3.0897270945301312</v>
      </c>
      <c r="G73" s="25">
        <f>Permethrin!M83+Cypermethrin!M83+Cyfluthrin!M83</f>
        <v>18.568006816357833</v>
      </c>
      <c r="H73" s="225">
        <f>Permethrin!N83+Cypermethrin!N83+Cyfluthrin!N83</f>
        <v>6.0640149775067327</v>
      </c>
      <c r="I73" s="103">
        <f>Permethrin!O83+Cypermethrin!O83+Cyfluthrin!O83</f>
        <v>0.30516220478379402</v>
      </c>
      <c r="J73" s="35">
        <f>Permethrin!P83+Cypermethrin!P83+Cyfluthrin!P83</f>
        <v>0.11543921155353028</v>
      </c>
      <c r="K73" s="25">
        <f>Permethrin!Q83+Cypermethrin!Q83+Cyfluthrin!Q83</f>
        <v>6.341916707844506</v>
      </c>
      <c r="L73" s="35">
        <f>Permethrin!R83+Cypermethrin!R83+Cyfluthrin!R83</f>
        <v>3.0897270945301307</v>
      </c>
      <c r="M73" s="25">
        <f>Permethrin!S83+Cypermethrin!S83+Cyfluthrin!S83</f>
        <v>12.378671210905225</v>
      </c>
      <c r="N73" s="17">
        <f>Permethrin!T83+Cypermethrin!T83+Cyfluthrin!T83</f>
        <v>6.0640149775067318</v>
      </c>
      <c r="O73" s="35"/>
      <c r="P73" s="402">
        <f>Cyfluthrin!I83*100/C73</f>
        <v>0.91386979810559066</v>
      </c>
      <c r="Q73" s="35">
        <f>Cypermethrin!I83*100/C73</f>
        <v>97.527135743017766</v>
      </c>
      <c r="R73" s="17">
        <f>Permethrin!I83*100/C73</f>
        <v>1.5589944588766413</v>
      </c>
      <c r="S73" s="35">
        <f>Cyfluthrin!K83*100/E73</f>
        <v>3.1455011233466266</v>
      </c>
      <c r="T73" s="35">
        <f>Cypermethrin!K83*100/E73</f>
        <v>88.892088985599386</v>
      </c>
      <c r="U73" s="35">
        <f>Permethrin!K83*100/E73</f>
        <v>7.9624098910540075</v>
      </c>
      <c r="V73" s="402">
        <f>Cyfluthrin!M83*100/G73</f>
        <v>3.2005158760508716</v>
      </c>
      <c r="W73" s="35">
        <f>Cypermethrin!M83*100/G73</f>
        <v>88.679215579237038</v>
      </c>
      <c r="X73" s="17">
        <f>Permethrin!M83*100/G73</f>
        <v>8.1202685447121059</v>
      </c>
      <c r="Y73" s="35"/>
      <c r="Z73" s="35"/>
      <c r="AA73" s="35"/>
      <c r="AB73" s="35"/>
      <c r="AD73" s="7"/>
      <c r="AE73" s="7"/>
      <c r="AF73" s="7"/>
      <c r="AG73" s="7"/>
      <c r="AH73" s="7"/>
      <c r="AI73" s="7"/>
      <c r="AJ73" s="7"/>
      <c r="AK73" s="359"/>
      <c r="AL73" s="359"/>
      <c r="AM73" s="359"/>
      <c r="AN73" s="359"/>
      <c r="AO73" s="359"/>
      <c r="AP73" s="360"/>
      <c r="AQ73" s="359"/>
      <c r="AR73" s="359"/>
      <c r="AS73" s="359"/>
      <c r="AT73" s="360"/>
      <c r="AU73" s="360"/>
      <c r="AV73" s="360"/>
      <c r="AW73" s="360"/>
      <c r="AX73" s="360"/>
      <c r="AY73" s="359"/>
      <c r="AZ73" s="360"/>
    </row>
    <row r="74" spans="1:56" x14ac:dyDescent="0.35">
      <c r="A74" s="244"/>
      <c r="B74" s="247" t="s">
        <v>71</v>
      </c>
      <c r="C74" s="263">
        <f>Permethrin!I84+Cypermethrin!I84+Cyfluthrin!I84</f>
        <v>8.4825957332251026E-2</v>
      </c>
      <c r="D74" s="154">
        <f>Permethrin!J84+Cypermethrin!J84+Cyfluthrin!J84</f>
        <v>2.3552693482962146E-2</v>
      </c>
      <c r="E74" s="25">
        <f>Permethrin!K84+Cypermethrin!K84+Cyfluthrin!K84</f>
        <v>4.0524770502897507</v>
      </c>
      <c r="F74" s="35">
        <f>Permethrin!L84+Cypermethrin!L84+Cyfluthrin!L84</f>
        <v>1.7713128594694703</v>
      </c>
      <c r="G74" s="25">
        <f>Permethrin!M84+Cypermethrin!M84+Cyfluthrin!M84</f>
        <v>8.020128143247252</v>
      </c>
      <c r="H74" s="225">
        <f>Permethrin!N84+Cypermethrin!N84+Cyfluthrin!N84</f>
        <v>3.5190730254559792</v>
      </c>
      <c r="I74" s="103">
        <f>Permethrin!O84+Cypermethrin!O84+Cyfluthrin!O84</f>
        <v>5.6550638221500686E-2</v>
      </c>
      <c r="J74" s="35">
        <f>Permethrin!P84+Cypermethrin!P84+Cyfluthrin!P84</f>
        <v>2.3552693482962142E-2</v>
      </c>
      <c r="K74" s="25">
        <f>Permethrin!Q84+Cypermethrin!Q84+Cyfluthrin!Q84</f>
        <v>2.7016513668598341</v>
      </c>
      <c r="L74" s="35">
        <f>Permethrin!R84+Cypermethrin!R84+Cyfluthrin!R84</f>
        <v>1.7713128594694703</v>
      </c>
      <c r="M74" s="25">
        <f>Permethrin!S84+Cypermethrin!S84+Cyfluthrin!S84</f>
        <v>5.346752095498168</v>
      </c>
      <c r="N74" s="17">
        <f>Permethrin!T84+Cypermethrin!T84+Cyfluthrin!T84</f>
        <v>3.5190730254559788</v>
      </c>
      <c r="O74" s="35"/>
      <c r="P74" s="402">
        <f>Cyfluthrin!I84*100/C74</f>
        <v>1.7084837383081954</v>
      </c>
      <c r="Q74" s="35">
        <f>Cypermethrin!I84*100/C74</f>
        <v>91.584984773346164</v>
      </c>
      <c r="R74" s="17">
        <f>Permethrin!I84*100/C74</f>
        <v>6.7065314883456351</v>
      </c>
      <c r="S74" s="35">
        <f>Cyfluthrin!K84*100/E74</f>
        <v>6.5533354294379302</v>
      </c>
      <c r="T74" s="35">
        <f>Cypermethrin!K84*100/E74</f>
        <v>86.386715463683004</v>
      </c>
      <c r="U74" s="35">
        <f>Permethrin!K84*100/E74</f>
        <v>7.0599491068790616</v>
      </c>
      <c r="V74" s="402">
        <f>Cyfluthrin!M84*100/G74</f>
        <v>6.6045776509451857</v>
      </c>
      <c r="W74" s="35">
        <f>Cypermethrin!M84*100/G74</f>
        <v>86.331735273493109</v>
      </c>
      <c r="X74" s="17">
        <f>Permethrin!M84*100/G74</f>
        <v>7.0636870755616972</v>
      </c>
      <c r="Y74" s="35"/>
      <c r="Z74" s="35"/>
      <c r="AA74" s="35"/>
      <c r="AB74" s="35"/>
      <c r="AC74" s="7"/>
      <c r="AD74" s="7"/>
      <c r="AE74" s="7"/>
      <c r="AF74" s="7"/>
      <c r="AG74" s="7"/>
      <c r="AH74" s="7"/>
      <c r="AI74" s="7"/>
      <c r="AJ74" s="7"/>
      <c r="AK74"/>
      <c r="AL74"/>
      <c r="AO74"/>
      <c r="AP74"/>
      <c r="AQ74"/>
    </row>
    <row r="75" spans="1:56" x14ac:dyDescent="0.35">
      <c r="A75" s="244"/>
      <c r="B75" s="247" t="s">
        <v>72</v>
      </c>
      <c r="C75" s="263">
        <f>Permethrin!I85+Cypermethrin!I85+Cyfluthrin!I85</f>
        <v>0.35222969200701093</v>
      </c>
      <c r="D75" s="154">
        <f>Permethrin!J85+Cypermethrin!J85+Cyfluthrin!J85</f>
        <v>0.10994918145475707</v>
      </c>
      <c r="E75" s="25">
        <f>Permethrin!K85+Cypermethrin!K85+Cyfluthrin!K85</f>
        <v>11.117655581419815</v>
      </c>
      <c r="F75" s="35">
        <f>Permethrin!L85+Cypermethrin!L85+Cyfluthrin!L85</f>
        <v>6.3064181447180836</v>
      </c>
      <c r="G75" s="25">
        <f>Permethrin!M85+Cypermethrin!M85+Cyfluthrin!M85</f>
        <v>21.883081470832629</v>
      </c>
      <c r="H75" s="225">
        <f>Permethrin!N85+Cypermethrin!N85+Cyfluthrin!N85</f>
        <v>12.502887107981412</v>
      </c>
      <c r="I75" s="29">
        <f>Permethrin!O85+Cypermethrin!O85+Cyfluthrin!O85</f>
        <v>0.23481979467134062</v>
      </c>
      <c r="J75" s="35">
        <f>Permethrin!P85+Cypermethrin!P85+Cyfluthrin!P85</f>
        <v>0.10994918145475707</v>
      </c>
      <c r="K75" s="25">
        <f>Permethrin!Q85+Cypermethrin!Q85+Cyfluthrin!Q85</f>
        <v>7.4117703876132115</v>
      </c>
      <c r="L75" s="35">
        <f>Permethrin!R85+Cypermethrin!R85+Cyfluthrin!R85</f>
        <v>6.3064181447180854</v>
      </c>
      <c r="M75" s="25">
        <f>Permethrin!S85+Cypermethrin!S85+Cyfluthrin!S85</f>
        <v>14.588720980555086</v>
      </c>
      <c r="N75" s="17">
        <f>Permethrin!T85+Cypermethrin!T85+Cyfluthrin!T85</f>
        <v>12.502887107981412</v>
      </c>
      <c r="O75" s="35"/>
      <c r="P75" s="402">
        <f>Cyfluthrin!I85*100/C75</f>
        <v>2.7565549098690556</v>
      </c>
      <c r="Q75" s="35">
        <f>Cypermethrin!I85*100/C75</f>
        <v>90.481948373535658</v>
      </c>
      <c r="R75" s="17">
        <f>Permethrin!I85*100/C75</f>
        <v>6.7614967165952793</v>
      </c>
      <c r="S75" s="35">
        <f>Cyfluthrin!K85*100/E75</f>
        <v>10.513662777859121</v>
      </c>
      <c r="T75" s="35">
        <f>Cypermethrin!K85*100/E75</f>
        <v>80.815813644191067</v>
      </c>
      <c r="U75" s="35">
        <f>Permethrin!K85*100/E75</f>
        <v>8.6705235779498118</v>
      </c>
      <c r="V75" s="402">
        <f>Cyfluthrin!M85*100/G75</f>
        <v>10.638521048795461</v>
      </c>
      <c r="W75" s="35">
        <f>Cypermethrin!M85*100/G75</f>
        <v>80.660227710685618</v>
      </c>
      <c r="X75" s="17">
        <f>Permethrin!M85*100/G75</f>
        <v>8.7012512405189177</v>
      </c>
      <c r="Y75" s="35"/>
      <c r="Z75" s="35"/>
      <c r="AA75" s="35"/>
      <c r="AB75" s="35"/>
      <c r="AC75" s="7"/>
      <c r="AD75" s="7"/>
      <c r="AE75" s="7"/>
      <c r="AF75" s="7"/>
      <c r="AG75" s="7"/>
      <c r="AH75" s="7"/>
      <c r="AI75" s="7"/>
      <c r="AJ75" s="7"/>
      <c r="AK75"/>
      <c r="AL75"/>
      <c r="AO75"/>
      <c r="AP75"/>
      <c r="AQ75" s="22"/>
      <c r="AR75" s="22"/>
      <c r="AS75" s="22"/>
    </row>
    <row r="76" spans="1:56" x14ac:dyDescent="0.35">
      <c r="A76" s="244"/>
      <c r="B76" s="247" t="s">
        <v>73</v>
      </c>
      <c r="C76" s="263">
        <f>Permethrin!I86+Cypermethrin!I86+Cyfluthrin!I86</f>
        <v>0.1932538004240523</v>
      </c>
      <c r="D76" s="154">
        <f>Permethrin!J86+Cypermethrin!J86+Cyfluthrin!J86</f>
        <v>5.5232475294293044E-2</v>
      </c>
      <c r="E76" s="25">
        <f>Permethrin!K86+Cypermethrin!K86+Cyfluthrin!K86</f>
        <v>4.8829572414913462</v>
      </c>
      <c r="F76" s="35">
        <f>Permethrin!L86+Cypermethrin!L86+Cyfluthrin!L86</f>
        <v>2.3010690912509073</v>
      </c>
      <c r="G76" s="25">
        <f>Permethrin!M86+Cypermethrin!M86+Cyfluthrin!M86</f>
        <v>9.5726606825586398</v>
      </c>
      <c r="H76" s="225">
        <f>Permethrin!N86+Cypermethrin!N86+Cyfluthrin!N86</f>
        <v>4.5469057072075216</v>
      </c>
      <c r="I76" s="29">
        <f>Permethrin!O86+Cypermethrin!O86+Cyfluthrin!O86</f>
        <v>0.12883586694936822</v>
      </c>
      <c r="J76" s="35">
        <f>Permethrin!P86+Cypermethrin!P86+Cyfluthrin!P86</f>
        <v>5.5232475294293037E-2</v>
      </c>
      <c r="K76" s="25">
        <f>Permethrin!Q86+Cypermethrin!Q86+Cyfluthrin!Q86</f>
        <v>3.2553048276608978</v>
      </c>
      <c r="L76" s="35">
        <f>Permethrin!R86+Cypermethrin!R86+Cyfluthrin!R86</f>
        <v>2.3010690912509077</v>
      </c>
      <c r="M76" s="25">
        <f>Permethrin!S86+Cypermethrin!S86+Cyfluthrin!S86</f>
        <v>6.3817737883724277</v>
      </c>
      <c r="N76" s="17">
        <f>Permethrin!T86+Cypermethrin!T86+Cyfluthrin!T86</f>
        <v>4.5469057072075216</v>
      </c>
      <c r="O76" s="35"/>
      <c r="P76" s="402">
        <f>Cyfluthrin!I86*100/C76</f>
        <v>1.951629288999716</v>
      </c>
      <c r="Q76" s="35">
        <f>Cypermethrin!I86*100/C76</f>
        <v>92.385691174367579</v>
      </c>
      <c r="R76" s="17">
        <f>Permethrin!I86*100/C76</f>
        <v>5.6626795366327149</v>
      </c>
      <c r="S76" s="35">
        <f>Cyfluthrin!K86*100/E76</f>
        <v>7.6022603548824597</v>
      </c>
      <c r="T76" s="35">
        <f>Cypermethrin!K86*100/E76</f>
        <v>82.523307772336821</v>
      </c>
      <c r="U76" s="35">
        <f>Permethrin!K86*100/E76</f>
        <v>9.8744318727807201</v>
      </c>
      <c r="V76" s="402">
        <f>Cyfluthrin!M86*100/G76</f>
        <v>7.7163358417808583</v>
      </c>
      <c r="W76" s="35">
        <f>Cypermethrin!M86*100/G76</f>
        <v>82.324205021609004</v>
      </c>
      <c r="X76" s="17">
        <f>Permethrin!M86*100/G76</f>
        <v>9.9594591366101497</v>
      </c>
      <c r="Y76" s="35"/>
      <c r="Z76" s="35"/>
      <c r="AA76" s="35"/>
      <c r="AB76" s="35"/>
      <c r="AD76" s="7"/>
      <c r="AE76" s="7"/>
      <c r="AF76" s="7"/>
      <c r="AG76" s="7"/>
      <c r="AH76" s="7"/>
      <c r="AI76" s="7"/>
      <c r="AJ76" s="7"/>
      <c r="AK76"/>
      <c r="AL76"/>
      <c r="AO76"/>
      <c r="AP76"/>
      <c r="AQ76" s="22"/>
      <c r="AR76" s="22"/>
      <c r="AS76" s="22"/>
    </row>
    <row r="77" spans="1:56" x14ac:dyDescent="0.35">
      <c r="A77" s="244"/>
      <c r="B77" s="247" t="s">
        <v>74</v>
      </c>
      <c r="C77" s="263">
        <f>Permethrin!I87+Cypermethrin!I87+Cyfluthrin!I87</f>
        <v>0.54059570357087716</v>
      </c>
      <c r="D77" s="154">
        <f>Permethrin!J87+Cypermethrin!J87+Cyfluthrin!J87</f>
        <v>0.18210844847336882</v>
      </c>
      <c r="E77" s="25">
        <f>Permethrin!K87+Cypermethrin!K87+Cyfluthrin!K87</f>
        <v>17.060171056138323</v>
      </c>
      <c r="F77" s="35">
        <f>Permethrin!L87+Cypermethrin!L87+Cyfluthrin!L87</f>
        <v>11.436334382012534</v>
      </c>
      <c r="G77" s="25">
        <f>Permethrin!M87+Cypermethrin!M87+Cyfluthrin!M87</f>
        <v>33.579746408705766</v>
      </c>
      <c r="H77" s="225">
        <f>Permethrin!N87+Cypermethrin!N87+Cyfluthrin!N87</f>
        <v>22.690560315551696</v>
      </c>
      <c r="I77" s="103">
        <f>Permethrin!O87+Cypermethrin!O87+Cyfluthrin!O87</f>
        <v>0.36039713571391813</v>
      </c>
      <c r="J77" s="35">
        <f>Permethrin!P87+Cypermethrin!P87+Cyfluthrin!P87</f>
        <v>0.18210844847336882</v>
      </c>
      <c r="K77" s="25">
        <f>Permethrin!Q87+Cypermethrin!Q87+Cyfluthrin!Q87</f>
        <v>11.373447370758882</v>
      </c>
      <c r="L77" s="35">
        <f>Permethrin!R87+Cypermethrin!R87+Cyfluthrin!R87</f>
        <v>11.436334382012536</v>
      </c>
      <c r="M77" s="25">
        <f>Permethrin!S87+Cypermethrin!S87+Cyfluthrin!S87</f>
        <v>22.38649760580385</v>
      </c>
      <c r="N77" s="17">
        <f>Permethrin!T87+Cypermethrin!T87+Cyfluthrin!T87</f>
        <v>22.690560315551696</v>
      </c>
      <c r="O77" s="35"/>
      <c r="P77" s="402">
        <f>Cyfluthrin!I87*100/C77</f>
        <v>3.5103548375997198</v>
      </c>
      <c r="Q77" s="35">
        <f>Cypermethrin!I87*100/C77</f>
        <v>88.988262022344998</v>
      </c>
      <c r="R77" s="17">
        <f>Permethrin!I87*100/C77</f>
        <v>7.5013831400552684</v>
      </c>
      <c r="S77" s="35">
        <f>Cyfluthrin!K87*100/E77</f>
        <v>13.646221133007996</v>
      </c>
      <c r="T77" s="35">
        <f>Cypermethrin!K87*100/E77</f>
        <v>77.624901540244863</v>
      </c>
      <c r="U77" s="35">
        <f>Permethrin!K87*100/E77</f>
        <v>8.7288773267471473</v>
      </c>
      <c r="V77" s="402">
        <f>Cyfluthrin!M87*100/G77</f>
        <v>13.809397045791124</v>
      </c>
      <c r="W77" s="35">
        <f>Cypermethrin!M87*100/G77</f>
        <v>77.441964367939178</v>
      </c>
      <c r="X77" s="17">
        <f>Permethrin!M87*100/G77</f>
        <v>8.7486385862697009</v>
      </c>
      <c r="Y77" s="35"/>
      <c r="Z77" s="35"/>
      <c r="AA77" s="35"/>
      <c r="AB77" s="35"/>
      <c r="AD77" s="7"/>
      <c r="AE77" s="7"/>
      <c r="AF77" s="7"/>
      <c r="AG77" s="7"/>
      <c r="AH77" s="7"/>
      <c r="AI77" s="7"/>
      <c r="AJ77" s="7"/>
      <c r="AK77"/>
      <c r="AL77"/>
      <c r="AO77"/>
      <c r="AP77"/>
      <c r="AQ77" s="22"/>
      <c r="AR77" s="22"/>
      <c r="AS77" s="22"/>
    </row>
    <row r="78" spans="1:56" x14ac:dyDescent="0.35">
      <c r="A78" s="244"/>
      <c r="B78" s="247" t="s">
        <v>75</v>
      </c>
      <c r="C78" s="263">
        <f>Permethrin!I88+Cypermethrin!I88+Cyfluthrin!I88</f>
        <v>5.0018000355135553E-2</v>
      </c>
      <c r="D78" s="154">
        <f>Permethrin!J88+Cypermethrin!J88+Cyfluthrin!J88</f>
        <v>1.7200453635624877E-2</v>
      </c>
      <c r="E78" s="25">
        <f>Permethrin!K88+Cypermethrin!K88+Cyfluthrin!K88</f>
        <v>1.9434419606835807</v>
      </c>
      <c r="F78" s="35">
        <f>Permethrin!L88+Cypermethrin!L88+Cyfluthrin!L88</f>
        <v>1.6018023983112251</v>
      </c>
      <c r="G78" s="25">
        <f>Permethrin!M88+Cypermethrin!M88+Cyfluthrin!M88</f>
        <v>3.8368659210120253</v>
      </c>
      <c r="H78" s="225">
        <f>Permethrin!N88+Cypermethrin!N88+Cyfluthrin!N88</f>
        <v>3.1864043429868252</v>
      </c>
      <c r="I78" s="103">
        <f>Permethrin!O88+Cypermethrin!O88+Cyfluthrin!O88</f>
        <v>3.3345333570090369E-2</v>
      </c>
      <c r="J78" s="35">
        <f>Permethrin!P88+Cypermethrin!P88+Cyfluthrin!P88</f>
        <v>1.7200453635624877E-2</v>
      </c>
      <c r="K78" s="25">
        <f>Permethrin!Q88+Cypermethrin!Q88+Cyfluthrin!Q88</f>
        <v>1.2956279737890539</v>
      </c>
      <c r="L78" s="35">
        <f>Permethrin!R88+Cypermethrin!R88+Cyfluthrin!R88</f>
        <v>1.6018023983112251</v>
      </c>
      <c r="M78" s="25">
        <f>Permethrin!S88+Cypermethrin!S88+Cyfluthrin!S88</f>
        <v>2.5579106140080174</v>
      </c>
      <c r="N78" s="17">
        <f>Permethrin!T88+Cypermethrin!T88+Cyfluthrin!T88</f>
        <v>3.1864043429868252</v>
      </c>
      <c r="O78" s="35"/>
      <c r="P78" s="402">
        <f>Cyfluthrin!I88*100/C78</f>
        <v>3.7338260764574489</v>
      </c>
      <c r="Q78" s="35">
        <f>Cypermethrin!I88*100/C78</f>
        <v>86.249336994265192</v>
      </c>
      <c r="R78" s="17">
        <f>Permethrin!I88*100/C78</f>
        <v>10.016836929277369</v>
      </c>
      <c r="S78" s="35">
        <f>Cyfluthrin!K88*100/E78</f>
        <v>18.329189131143444</v>
      </c>
      <c r="T78" s="35">
        <f>Cypermethrin!K88*100/E78</f>
        <v>70.724950882498106</v>
      </c>
      <c r="U78" s="35">
        <f>Permethrin!K88*100/E78</f>
        <v>10.94585998635845</v>
      </c>
      <c r="V78" s="402">
        <f>Cyfluthrin!M88*100/G78</f>
        <v>18.519456627970662</v>
      </c>
      <c r="W78" s="35">
        <f>Cypermethrin!M88*100/G78</f>
        <v>70.522572491895687</v>
      </c>
      <c r="X78" s="17">
        <f>Permethrin!M88*100/G78</f>
        <v>10.957970880133647</v>
      </c>
      <c r="Y78" s="35"/>
      <c r="Z78" s="35"/>
      <c r="AA78" s="35"/>
      <c r="AB78" s="35"/>
      <c r="AD78" s="7"/>
      <c r="AE78" s="7"/>
      <c r="AF78" s="7"/>
      <c r="AG78" s="7"/>
      <c r="AH78" s="7"/>
      <c r="AI78" s="7"/>
      <c r="AJ78" s="7"/>
      <c r="AK78"/>
      <c r="AL78"/>
      <c r="AO78"/>
      <c r="AP78"/>
      <c r="AQ78" s="22"/>
      <c r="AR78" s="22"/>
      <c r="AS78" s="22"/>
    </row>
    <row r="79" spans="1:56" x14ac:dyDescent="0.35">
      <c r="A79" s="244"/>
      <c r="B79" s="247" t="s">
        <v>76</v>
      </c>
      <c r="C79" s="263">
        <f>Permethrin!I89+Cypermethrin!I89+Cyfluthrin!I89</f>
        <v>0.29669195560563977</v>
      </c>
      <c r="D79" s="154">
        <f>Permethrin!J89+Cypermethrin!J89+Cyfluthrin!J89</f>
        <v>8.7027181547475851E-2</v>
      </c>
      <c r="E79" s="25">
        <f>Permethrin!K89+Cypermethrin!K89+Cyfluthrin!K89</f>
        <v>7.4590806620713703</v>
      </c>
      <c r="F79" s="35">
        <f>Permethrin!L89+Cypermethrin!L89+Cyfluthrin!L89</f>
        <v>2.9481835762363069</v>
      </c>
      <c r="G79" s="25">
        <f>Permethrin!M89+Cypermethrin!M89+Cyfluthrin!M89</f>
        <v>14.621469368537102</v>
      </c>
      <c r="H79" s="225">
        <f>Permethrin!N89+Cypermethrin!N89+Cyfluthrin!N89</f>
        <v>5.809339970925139</v>
      </c>
      <c r="I79" s="29">
        <f>Permethrin!O89+Cypermethrin!O89+Cyfluthrin!O89</f>
        <v>0.19779463707042652</v>
      </c>
      <c r="J79" s="35">
        <f>Permethrin!P89+Cypermethrin!P89+Cyfluthrin!P89</f>
        <v>8.7027181547475838E-2</v>
      </c>
      <c r="K79" s="25">
        <f>Permethrin!Q89+Cypermethrin!Q89+Cyfluthrin!Q89</f>
        <v>4.9727204413809138</v>
      </c>
      <c r="L79" s="35">
        <f>Permethrin!R89+Cypermethrin!R89+Cyfluthrin!R89</f>
        <v>2.9481835762363069</v>
      </c>
      <c r="M79" s="25">
        <f>Permethrin!S89+Cypermethrin!S89+Cyfluthrin!S89</f>
        <v>9.7476462456914028</v>
      </c>
      <c r="N79" s="17">
        <f>Permethrin!T89+Cypermethrin!T89+Cyfluthrin!T89</f>
        <v>5.809339970925139</v>
      </c>
      <c r="O79" s="35"/>
      <c r="P79" s="402">
        <f>Cyfluthrin!I89*100/C79</f>
        <v>2.1750833019595146</v>
      </c>
      <c r="Q79" s="35">
        <f>Cypermethrin!I89*100/C79</f>
        <v>93.405319602035405</v>
      </c>
      <c r="R79" s="17">
        <f>Permethrin!I89*100/C79</f>
        <v>4.4195970960050888</v>
      </c>
      <c r="S79" s="35">
        <f>Cyfluthrin!K89*100/E79</f>
        <v>5.2923139496537983</v>
      </c>
      <c r="T79" s="35">
        <f>Cypermethrin!K89*100/E79</f>
        <v>85.13999720843961</v>
      </c>
      <c r="U79" s="35">
        <f>Permethrin!K89*100/E79</f>
        <v>9.5676888419065911</v>
      </c>
      <c r="V79" s="402">
        <f>Cyfluthrin!M89*100/G79</f>
        <v>5.3555673227332772</v>
      </c>
      <c r="W79" s="35">
        <f>Cypermethrin!M89*100/G79</f>
        <v>84.972281187371038</v>
      </c>
      <c r="X79" s="17">
        <f>Permethrin!M89*100/G79</f>
        <v>9.6721514898956862</v>
      </c>
      <c r="Y79" s="35"/>
      <c r="Z79" s="35"/>
      <c r="AA79" s="35"/>
      <c r="AB79" s="35"/>
      <c r="AD79" s="7"/>
      <c r="AE79" s="7"/>
      <c r="AF79" s="7"/>
      <c r="AG79" s="7"/>
      <c r="AH79" s="7"/>
      <c r="AI79" s="7"/>
      <c r="AJ79" s="7"/>
      <c r="AK79"/>
      <c r="AL79"/>
      <c r="AO79"/>
      <c r="AP79"/>
      <c r="AQ79" s="22"/>
      <c r="AR79" s="22"/>
      <c r="AS79" s="22"/>
      <c r="BB79" s="357"/>
      <c r="BC79" s="357"/>
      <c r="BD79" s="358"/>
    </row>
    <row r="80" spans="1:56" x14ac:dyDescent="0.35">
      <c r="A80" s="244"/>
      <c r="B80" s="247" t="s">
        <v>77</v>
      </c>
      <c r="C80" s="263">
        <f>Permethrin!I90+Cypermethrin!I90+Cyfluthrin!I90</f>
        <v>0.32696017841644676</v>
      </c>
      <c r="D80" s="154">
        <f>Permethrin!J90+Cypermethrin!J90+Cyfluthrin!J90</f>
        <v>7.9102184927000441E-2</v>
      </c>
      <c r="E80" s="25">
        <f>Permethrin!K90+Cypermethrin!K90+Cyfluthrin!K90</f>
        <v>8.2725734011828784</v>
      </c>
      <c r="F80" s="35">
        <f>Permethrin!L90+Cypermethrin!L90+Cyfluthrin!L90</f>
        <v>2.8604275811636919</v>
      </c>
      <c r="G80" s="25">
        <f>Permethrin!M90+Cypermethrin!M90+Cyfluthrin!M90</f>
        <v>16.218186623949311</v>
      </c>
      <c r="H80" s="225">
        <f>Permethrin!N90+Cypermethrin!N90+Cyfluthrin!N90</f>
        <v>5.6417529774003849</v>
      </c>
      <c r="I80" s="103">
        <f>Permethrin!O90+Cypermethrin!O90+Cyfluthrin!O90</f>
        <v>0.21797345227763121</v>
      </c>
      <c r="J80" s="35">
        <f>Permethrin!P90+Cypermethrin!P90+Cyfluthrin!P90</f>
        <v>7.9102184927000441E-2</v>
      </c>
      <c r="K80" s="25">
        <f>Permethrin!Q90+Cypermethrin!Q90+Cyfluthrin!Q90</f>
        <v>5.5150489341219204</v>
      </c>
      <c r="L80" s="35">
        <f>Permethrin!R90+Cypermethrin!R90+Cyfluthrin!R90</f>
        <v>2.8604275811636919</v>
      </c>
      <c r="M80" s="25">
        <f>Permethrin!S90+Cypermethrin!S90+Cyfluthrin!S90</f>
        <v>10.81212441596621</v>
      </c>
      <c r="N80" s="17">
        <f>Permethrin!T90+Cypermethrin!T90+Cyfluthrin!T90</f>
        <v>5.6417529774003832</v>
      </c>
      <c r="O80" s="35"/>
      <c r="P80" s="402">
        <f>Cyfluthrin!I90*100/C80</f>
        <v>0.61014112536181775</v>
      </c>
      <c r="Q80" s="35">
        <f>Cypermethrin!I90*100/C80</f>
        <v>95.878086196158094</v>
      </c>
      <c r="R80" s="17">
        <f>Permethrin!I90*100/C80</f>
        <v>3.5117726784800847</v>
      </c>
      <c r="S80" s="35">
        <f>Cyfluthrin!K90*100/E80</f>
        <v>3.7892367715394966</v>
      </c>
      <c r="T80" s="35">
        <f>Cypermethrin!K90*100/E80</f>
        <v>86.664888592856443</v>
      </c>
      <c r="U80" s="35">
        <f>Permethrin!K90*100/E80</f>
        <v>9.5458746356040507</v>
      </c>
      <c r="V80" s="402">
        <f>Cyfluthrin!M90*100/G80</f>
        <v>3.8533276408690091</v>
      </c>
      <c r="W80" s="35">
        <f>Cypermethrin!M90*100/G80</f>
        <v>86.479149656561745</v>
      </c>
      <c r="X80" s="17">
        <f>Permethrin!M90*100/G80</f>
        <v>9.6675227025692489</v>
      </c>
      <c r="Y80" s="35"/>
      <c r="Z80" s="35"/>
      <c r="AA80" s="35"/>
      <c r="AB80" s="35"/>
      <c r="AD80"/>
      <c r="AE80"/>
      <c r="AF80"/>
      <c r="AG80"/>
      <c r="AI80"/>
      <c r="AJ80"/>
      <c r="AK80"/>
      <c r="AL80"/>
      <c r="AO80"/>
      <c r="AP80"/>
      <c r="AQ80" s="22"/>
      <c r="AR80" s="22"/>
      <c r="AS80" s="22"/>
      <c r="BB80" s="357"/>
      <c r="BC80" s="357"/>
      <c r="BD80" s="357"/>
    </row>
    <row r="81" spans="1:56" x14ac:dyDescent="0.35">
      <c r="A81" s="244"/>
      <c r="B81" s="247" t="s">
        <v>78</v>
      </c>
      <c r="C81" s="263">
        <f>Permethrin!I91+Cypermethrin!I91+Cyfluthrin!I91</f>
        <v>0.23286023155835461</v>
      </c>
      <c r="D81" s="154">
        <f>Permethrin!J91+Cypermethrin!J91+Cyfluthrin!J91</f>
        <v>6.8740128148912699E-2</v>
      </c>
      <c r="E81" s="25">
        <f>Permethrin!K91+Cypermethrin!K91+Cyfluthrin!K91</f>
        <v>6.9121769610435146</v>
      </c>
      <c r="F81" s="35">
        <f>Permethrin!L91+Cypermethrin!L91+Cyfluthrin!L91</f>
        <v>2.9039563728688353</v>
      </c>
      <c r="G81" s="25">
        <f>Permethrin!M91+Cypermethrin!M91+Cyfluthrin!M91</f>
        <v>13.591493690528681</v>
      </c>
      <c r="H81" s="225">
        <f>Permethrin!N91+Cypermethrin!N91+Cyfluthrin!N91</f>
        <v>5.7391726175887596</v>
      </c>
      <c r="I81" s="103">
        <f>Permethrin!O91+Cypermethrin!O91+Cyfluthrin!O91</f>
        <v>0.15524015437223643</v>
      </c>
      <c r="J81" s="35">
        <f>Permethrin!P91+Cypermethrin!P91+Cyfluthrin!P91</f>
        <v>6.8740128148912699E-2</v>
      </c>
      <c r="K81" s="25">
        <f>Permethrin!Q91+Cypermethrin!Q91+Cyfluthrin!Q91</f>
        <v>4.6081179740290104</v>
      </c>
      <c r="L81" s="35">
        <f>Permethrin!R91+Cypermethrin!R91+Cyfluthrin!R91</f>
        <v>2.9039563728688353</v>
      </c>
      <c r="M81" s="25">
        <f>Permethrin!S91+Cypermethrin!S91+Cyfluthrin!S91</f>
        <v>9.0609957936857857</v>
      </c>
      <c r="N81" s="17">
        <f>Permethrin!T91+Cypermethrin!T91+Cyfluthrin!T91</f>
        <v>5.7391726175887587</v>
      </c>
      <c r="O81" s="35"/>
      <c r="P81" s="402">
        <f>Cyfluthrin!I91*100/C81</f>
        <v>2.2280540998425988</v>
      </c>
      <c r="Q81" s="35">
        <f>Cypermethrin!I91*100/C81</f>
        <v>94.324851519548133</v>
      </c>
      <c r="R81" s="17">
        <f>Permethrin!I91*100/C81</f>
        <v>3.4470943806092693</v>
      </c>
      <c r="S81" s="35">
        <f>Cyfluthrin!K91*100/E81</f>
        <v>6.0389487336775156</v>
      </c>
      <c r="T81" s="35">
        <f>Cypermethrin!K91*100/E81</f>
        <v>86.6061986866859</v>
      </c>
      <c r="U81" s="35">
        <f>Permethrin!K91*100/E81</f>
        <v>7.3548525796365753</v>
      </c>
      <c r="V81" s="402">
        <f>Cyfluthrin!M91*100/G81</f>
        <v>6.1042399979848136</v>
      </c>
      <c r="W81" s="35">
        <f>Cypermethrin!M91*100/G81</f>
        <v>86.473956614776526</v>
      </c>
      <c r="X81" s="17">
        <f>Permethrin!M91*100/G81</f>
        <v>7.4218033872386613</v>
      </c>
      <c r="Y81" s="35"/>
      <c r="Z81" s="35"/>
      <c r="AA81" s="35"/>
      <c r="AB81" s="35"/>
      <c r="AD81"/>
      <c r="AE81"/>
      <c r="AF81"/>
      <c r="AG81"/>
      <c r="AI81"/>
      <c r="AJ81"/>
      <c r="AK81"/>
      <c r="AL81"/>
      <c r="AO81"/>
      <c r="AP81"/>
      <c r="AQ81" s="22"/>
      <c r="AR81" s="22"/>
      <c r="AS81" s="22"/>
    </row>
    <row r="82" spans="1:56" x14ac:dyDescent="0.35">
      <c r="A82" s="244"/>
      <c r="B82" s="247" t="s">
        <v>79</v>
      </c>
      <c r="C82" s="263">
        <f>Permethrin!I92+Cypermethrin!I92+Cyfluthrin!I92</f>
        <v>0.12717688779837599</v>
      </c>
      <c r="D82" s="154">
        <f>Permethrin!J92+Cypermethrin!J92+Cyfluthrin!J92</f>
        <v>3.2375776154624343E-2</v>
      </c>
      <c r="E82" s="25">
        <f>Permethrin!K92+Cypermethrin!K92+Cyfluthrin!K92</f>
        <v>3.2426577624678763</v>
      </c>
      <c r="F82" s="35">
        <f>Permethrin!L92+Cypermethrin!L92+Cyfluthrin!L92</f>
        <v>1.1874874074485646</v>
      </c>
      <c r="G82" s="25">
        <f>Permethrin!M92+Cypermethrin!M92+Cyfluthrin!M92</f>
        <v>6.3581386371373796</v>
      </c>
      <c r="H82" s="225">
        <f>Permethrin!N92+Cypermethrin!N92+Cyfluthrin!N92</f>
        <v>2.342599038742506</v>
      </c>
      <c r="I82" s="103">
        <f>Permethrin!O92+Cypermethrin!O92+Cyfluthrin!O92</f>
        <v>8.4784591865584014E-2</v>
      </c>
      <c r="J82" s="35">
        <f>Permethrin!P92+Cypermethrin!P92+Cyfluthrin!P92</f>
        <v>3.237577615462435E-2</v>
      </c>
      <c r="K82" s="25">
        <f>Permethrin!Q92+Cypermethrin!Q92+Cyfluthrin!Q92</f>
        <v>2.1617718416452512</v>
      </c>
      <c r="L82" s="35">
        <f>Permethrin!R92+Cypermethrin!R92+Cyfluthrin!R92</f>
        <v>1.1874874074485648</v>
      </c>
      <c r="M82" s="25">
        <f>Permethrin!S92+Cypermethrin!S92+Cyfluthrin!S92</f>
        <v>4.23875909142492</v>
      </c>
      <c r="N82" s="17">
        <f>Permethrin!T92+Cypermethrin!T92+Cyfluthrin!T92</f>
        <v>2.3425990387425055</v>
      </c>
      <c r="O82" s="35"/>
      <c r="P82" s="402">
        <f>Cyfluthrin!I92*100/C82</f>
        <v>0.99949054550635197</v>
      </c>
      <c r="Q82" s="35">
        <f>Cypermethrin!I92*100/C82</f>
        <v>94.176284198875152</v>
      </c>
      <c r="R82" s="17">
        <f>Permethrin!I92*100/C82</f>
        <v>4.8242252556185035</v>
      </c>
      <c r="S82" s="35">
        <f>Cyfluthrin!K92*100/E82</f>
        <v>4.4146031948769586</v>
      </c>
      <c r="T82" s="35">
        <f>Cypermethrin!K92*100/E82</f>
        <v>84.919920284657252</v>
      </c>
      <c r="U82" s="35">
        <f>Permethrin!K92*100/E82</f>
        <v>10.6654765204658</v>
      </c>
      <c r="V82" s="402">
        <f>Cyfluthrin!M92*100/G82</f>
        <v>4.4829130294079276</v>
      </c>
      <c r="W82" s="35">
        <f>Cypermethrin!M92*100/G82</f>
        <v>84.734772457262679</v>
      </c>
      <c r="X82" s="17">
        <f>Permethrin!M92*100/G82</f>
        <v>10.782314513329396</v>
      </c>
      <c r="Y82" s="35"/>
      <c r="Z82" s="35"/>
      <c r="AA82" s="35"/>
      <c r="AB82" s="35"/>
      <c r="AD82"/>
      <c r="AE82"/>
      <c r="AF82"/>
      <c r="AG82"/>
      <c r="AI82"/>
      <c r="AJ82"/>
      <c r="AK82"/>
      <c r="AL82"/>
      <c r="AO82"/>
      <c r="AP82"/>
      <c r="AQ82"/>
      <c r="AT82" s="22"/>
      <c r="AU82" s="22"/>
      <c r="AV82" s="22"/>
      <c r="AW82" s="22"/>
      <c r="AX82" s="22"/>
      <c r="AY82" s="22"/>
      <c r="AZ82" s="22"/>
    </row>
    <row r="83" spans="1:56" x14ac:dyDescent="0.35">
      <c r="A83" s="244"/>
      <c r="B83" s="247" t="s">
        <v>80</v>
      </c>
      <c r="C83" s="263">
        <f>Permethrin!I93+Cypermethrin!I93+Cyfluthrin!I93</f>
        <v>0.18081340443783939</v>
      </c>
      <c r="D83" s="154">
        <f>Permethrin!J93+Cypermethrin!J93+Cyfluthrin!J93</f>
        <v>4.8488902261370134E-2</v>
      </c>
      <c r="E83" s="25">
        <f>Permethrin!K93+Cypermethrin!K93+Cyfluthrin!K93</f>
        <v>5.9266827208110886</v>
      </c>
      <c r="F83" s="35">
        <f>Permethrin!L93+Cypermethrin!L93+Cyfluthrin!L93</f>
        <v>2.6071750542915066</v>
      </c>
      <c r="G83" s="25">
        <f>Permethrin!M93+Cypermethrin!M93+Cyfluthrin!M93</f>
        <v>11.672552037184342</v>
      </c>
      <c r="H83" s="225">
        <f>Permethrin!N93+Cypermethrin!N93+Cyfluthrin!N93</f>
        <v>5.1658612063216447</v>
      </c>
      <c r="I83" s="29">
        <f>Permethrin!O93+Cypermethrin!O93+Cyfluthrin!O93</f>
        <v>0.12054226962522627</v>
      </c>
      <c r="J83" s="35">
        <f>Permethrin!P93+Cypermethrin!P93+Cyfluthrin!P93</f>
        <v>4.8488902261370134E-2</v>
      </c>
      <c r="K83" s="25">
        <f>Permethrin!Q93+Cypermethrin!Q93+Cyfluthrin!Q93</f>
        <v>3.9511218138740594</v>
      </c>
      <c r="L83" s="35">
        <f>Permethrin!R93+Cypermethrin!R93+Cyfluthrin!R93</f>
        <v>2.6071750542915066</v>
      </c>
      <c r="M83" s="25">
        <f>Permethrin!S93+Cypermethrin!S93+Cyfluthrin!S93</f>
        <v>7.7817013581228958</v>
      </c>
      <c r="N83" s="17">
        <f>Permethrin!T93+Cypermethrin!T93+Cyfluthrin!T93</f>
        <v>5.1658612063216438</v>
      </c>
      <c r="O83" s="35"/>
      <c r="P83" s="402">
        <f>Cyfluthrin!I93*100/C83</f>
        <v>1.4098435939739244</v>
      </c>
      <c r="Q83" s="35">
        <f>Cypermethrin!I93*100/C83</f>
        <v>94.438869551029171</v>
      </c>
      <c r="R83" s="17">
        <f>Permethrin!I93*100/C83</f>
        <v>4.1512868549969042</v>
      </c>
      <c r="S83" s="35">
        <f>Cyfluthrin!K93*100/E83</f>
        <v>6.6443891018274668</v>
      </c>
      <c r="T83" s="35">
        <f>Cypermethrin!K93*100/E83</f>
        <v>84.90395313587355</v>
      </c>
      <c r="U83" s="35">
        <f>Permethrin!K93*100/E83</f>
        <v>8.4516577622989963</v>
      </c>
      <c r="V83" s="402">
        <f>Cyfluthrin!M93*100/G83</f>
        <v>6.7254747111222182</v>
      </c>
      <c r="W83" s="35">
        <f>Cypermethrin!M93*100/G83</f>
        <v>84.756252727894008</v>
      </c>
      <c r="X83" s="17">
        <f>Permethrin!M93*100/G83</f>
        <v>8.5182725609837817</v>
      </c>
      <c r="Y83" s="35"/>
      <c r="Z83" s="35"/>
      <c r="AA83" s="35"/>
      <c r="AB83" s="35"/>
      <c r="AD83"/>
      <c r="AE83"/>
      <c r="AF83"/>
      <c r="AG83"/>
      <c r="AI83"/>
      <c r="AJ83"/>
      <c r="AK83"/>
      <c r="AL83"/>
      <c r="AO83"/>
      <c r="AP83"/>
      <c r="AQ83"/>
    </row>
    <row r="84" spans="1:56" x14ac:dyDescent="0.35">
      <c r="A84" s="244"/>
      <c r="B84" s="247" t="s">
        <v>81</v>
      </c>
      <c r="C84" s="263">
        <f>Permethrin!I94+Cypermethrin!I94+Cyfluthrin!I94</f>
        <v>0.24103417745257619</v>
      </c>
      <c r="D84" s="154">
        <f>Permethrin!J94+Cypermethrin!J94+Cyfluthrin!J94</f>
        <v>6.129373937980219E-2</v>
      </c>
      <c r="E84" s="25">
        <f>Permethrin!K94+Cypermethrin!K94+Cyfluthrin!K94</f>
        <v>7.9155693147348085</v>
      </c>
      <c r="F84" s="35">
        <f>Permethrin!L94+Cypermethrin!L94+Cyfluthrin!L94</f>
        <v>3.1312429653195242</v>
      </c>
      <c r="G84" s="25">
        <f>Permethrin!M94+Cypermethrin!M94+Cyfluthrin!M94</f>
        <v>15.590104452017046</v>
      </c>
      <c r="H84" s="225">
        <f>Permethrin!N94+Cypermethrin!N94+Cyfluthrin!N94</f>
        <v>6.2011921912592474</v>
      </c>
      <c r="I84" s="103">
        <f>Permethrin!O94+Cypermethrin!O94+Cyfluthrin!O94</f>
        <v>0.1606894516350508</v>
      </c>
      <c r="J84" s="35">
        <f>Permethrin!P94+Cypermethrin!P94+Cyfluthrin!P94</f>
        <v>6.1293739379802176E-2</v>
      </c>
      <c r="K84" s="25">
        <f>Permethrin!Q94+Cypermethrin!Q94+Cyfluthrin!Q94</f>
        <v>5.2770462098232063</v>
      </c>
      <c r="L84" s="35">
        <f>Permethrin!R94+Cypermethrin!R94+Cyfluthrin!R94</f>
        <v>3.1312429653195237</v>
      </c>
      <c r="M84" s="25">
        <f>Permethrin!S94+Cypermethrin!S94+Cyfluthrin!S94</f>
        <v>10.393402968011367</v>
      </c>
      <c r="N84" s="17">
        <f>Permethrin!T94+Cypermethrin!T94+Cyfluthrin!T94</f>
        <v>6.2011921912592474</v>
      </c>
      <c r="O84" s="35"/>
      <c r="P84" s="402">
        <f>Cyfluthrin!I94*100/C84</f>
        <v>0.98545219137862938</v>
      </c>
      <c r="Q84" s="35">
        <f>Cypermethrin!I94*100/C84</f>
        <v>95.563922202844608</v>
      </c>
      <c r="R84" s="17">
        <f>Permethrin!I94*100/C84</f>
        <v>3.4506256057767746</v>
      </c>
      <c r="S84" s="35">
        <f>Cyfluthrin!K94*100/E84</f>
        <v>5.2988758743983606</v>
      </c>
      <c r="T84" s="35">
        <f>Cypermethrin!K94*100/E84</f>
        <v>86.003873360316859</v>
      </c>
      <c r="U84" s="35">
        <f>Permethrin!K94*100/E84</f>
        <v>8.6972507652847799</v>
      </c>
      <c r="V84" s="402">
        <f>Cyfluthrin!M94*100/G84</f>
        <v>5.3655644929795274</v>
      </c>
      <c r="W84" s="35">
        <f>Cypermethrin!M94*100/G84</f>
        <v>85.856068160149206</v>
      </c>
      <c r="X84" s="17">
        <f>Permethrin!M94*100/G84</f>
        <v>8.7783673468712742</v>
      </c>
      <c r="Y84" s="35"/>
      <c r="Z84" s="35"/>
      <c r="AA84" s="35"/>
      <c r="AB84" s="35"/>
      <c r="AD84"/>
      <c r="AE84"/>
      <c r="AF84"/>
      <c r="AG84"/>
      <c r="AI84"/>
      <c r="AJ84"/>
      <c r="AK84"/>
      <c r="AL84"/>
      <c r="AO84"/>
      <c r="AP84"/>
      <c r="AQ84"/>
    </row>
    <row r="85" spans="1:56" ht="15" thickBot="1" x14ac:dyDescent="0.4">
      <c r="A85" s="249"/>
      <c r="B85" s="248" t="s">
        <v>82</v>
      </c>
      <c r="C85" s="264">
        <f>Permethrin!I95+Cypermethrin!I95+Cyfluthrin!I95</f>
        <v>0.1525533742755176</v>
      </c>
      <c r="D85" s="230">
        <f>Permethrin!J95+Cypermethrin!J95+Cyfluthrin!J95</f>
        <v>3.936240427838298E-2</v>
      </c>
      <c r="E85" s="191">
        <f>Permethrin!K95+Cypermethrin!K95+Cyfluthrin!K95</f>
        <v>4.0748927547491851</v>
      </c>
      <c r="F85" s="57">
        <f>Permethrin!L95+Cypermethrin!L95+Cyfluthrin!L95</f>
        <v>1.5686449656457548</v>
      </c>
      <c r="G85" s="191">
        <f>Permethrin!M95+Cypermethrin!M95+Cyfluthrin!M95</f>
        <v>7.9972321352228519</v>
      </c>
      <c r="H85" s="231">
        <f>Permethrin!N95+Cypermethrin!N95+Cyfluthrin!N95</f>
        <v>3.0979275270131263</v>
      </c>
      <c r="I85" s="101">
        <f>Permethrin!O95+Cypermethrin!O95+Cyfluthrin!O95</f>
        <v>0.10170224951701176</v>
      </c>
      <c r="J85" s="57">
        <f>Permethrin!P95+Cypermethrin!P95+Cyfluthrin!P95</f>
        <v>3.9362404278382987E-2</v>
      </c>
      <c r="K85" s="266">
        <f>Permethrin!Q95+Cypermethrin!Q95+Cyfluthrin!Q95</f>
        <v>2.7165951698327899</v>
      </c>
      <c r="L85" s="57">
        <f>Permethrin!R95+Cypermethrin!R95+Cyfluthrin!R95</f>
        <v>1.5686449656457548</v>
      </c>
      <c r="M85" s="266">
        <f>Permethrin!S95+Cypermethrin!S95+Cyfluthrin!S95</f>
        <v>5.3314880901485679</v>
      </c>
      <c r="N85" s="16">
        <f>Permethrin!T95+Cypermethrin!T95+Cyfluthrin!T95</f>
        <v>3.0979275270131268</v>
      </c>
      <c r="O85" s="35"/>
      <c r="P85" s="403">
        <f>Cyfluthrin!I95*100/C85</f>
        <v>1.1017323469535445</v>
      </c>
      <c r="Q85" s="57">
        <f>Cypermethrin!I95*100/C85</f>
        <v>94.711444341138048</v>
      </c>
      <c r="R85" s="16">
        <f>Permethrin!I95*100/C85</f>
        <v>4.1868233119084231</v>
      </c>
      <c r="S85" s="57">
        <f>Cyfluthrin!K95*100/E85</f>
        <v>4.9814483019384914</v>
      </c>
      <c r="T85" s="57">
        <f>Cypermethrin!K95*100/E85</f>
        <v>84.996804872088475</v>
      </c>
      <c r="U85" s="57">
        <f>Permethrin!K95*100/E85</f>
        <v>10.021746825973022</v>
      </c>
      <c r="V85" s="403">
        <f>Cyfluthrin!M95*100/G85</f>
        <v>5.05545687767518</v>
      </c>
      <c r="W85" s="57">
        <f>Cypermethrin!M95*100/G85</f>
        <v>84.811490627633034</v>
      </c>
      <c r="X85" s="16">
        <f>Permethrin!M95*100/G85</f>
        <v>10.133052494691784</v>
      </c>
      <c r="Y85" s="35"/>
      <c r="Z85" s="35"/>
      <c r="AA85" s="35"/>
      <c r="AB85" s="35"/>
      <c r="AD85"/>
      <c r="AE85"/>
      <c r="AF85"/>
      <c r="AG85"/>
      <c r="AI85"/>
      <c r="AJ85"/>
      <c r="AK85"/>
      <c r="AL85"/>
      <c r="AO85"/>
      <c r="AP85"/>
      <c r="AQ85"/>
    </row>
    <row r="86" spans="1:56" x14ac:dyDescent="0.35">
      <c r="K86" s="25"/>
      <c r="AD86"/>
      <c r="AE86"/>
      <c r="AF86"/>
      <c r="AG86"/>
      <c r="AI86"/>
      <c r="AJ86"/>
      <c r="AK86"/>
      <c r="AL86"/>
      <c r="AO86"/>
      <c r="AP86"/>
      <c r="AQ86"/>
    </row>
    <row r="87" spans="1:56" x14ac:dyDescent="0.35">
      <c r="K87" s="25"/>
      <c r="AD87"/>
      <c r="AE87"/>
      <c r="AF87"/>
      <c r="AG87"/>
      <c r="AI87"/>
      <c r="AJ87"/>
      <c r="AK87"/>
      <c r="AL87"/>
      <c r="AO87"/>
      <c r="AP87"/>
      <c r="AQ87"/>
    </row>
    <row r="88" spans="1:56" ht="16" thickBot="1" x14ac:dyDescent="0.4">
      <c r="B88" s="284" t="s">
        <v>131</v>
      </c>
      <c r="C88" s="368"/>
      <c r="D88" s="198" t="s">
        <v>137</v>
      </c>
      <c r="P88" s="22" t="s">
        <v>140</v>
      </c>
      <c r="AD88"/>
      <c r="AE88"/>
      <c r="AF88"/>
      <c r="AG88"/>
      <c r="AI88"/>
      <c r="AJ88"/>
      <c r="AK88"/>
      <c r="AL88"/>
      <c r="AO88"/>
      <c r="AP88"/>
      <c r="AQ88"/>
    </row>
    <row r="89" spans="1:56" ht="15" thickBot="1" x14ac:dyDescent="0.4">
      <c r="B89" s="80"/>
      <c r="C89" s="98" t="s">
        <v>33</v>
      </c>
      <c r="D89" s="58"/>
      <c r="E89" s="58"/>
      <c r="F89" s="58"/>
      <c r="G89" s="58"/>
      <c r="H89" s="58"/>
      <c r="I89" s="404" t="s">
        <v>35</v>
      </c>
      <c r="J89" s="405"/>
      <c r="K89" s="405"/>
      <c r="L89" s="405"/>
      <c r="M89" s="405"/>
      <c r="N89" s="406"/>
      <c r="O89" s="6"/>
      <c r="P89" s="372" t="s">
        <v>139</v>
      </c>
      <c r="Q89" s="388"/>
      <c r="R89" s="381"/>
      <c r="S89" s="381"/>
      <c r="T89" s="381"/>
      <c r="U89" s="381"/>
      <c r="V89" s="398"/>
      <c r="W89" s="398" t="s">
        <v>131</v>
      </c>
      <c r="X89" s="399"/>
      <c r="Y89" s="6"/>
      <c r="Z89" s="6"/>
      <c r="AA89" s="6"/>
      <c r="AB89" s="6"/>
      <c r="AD89"/>
      <c r="AE89"/>
      <c r="AF89"/>
      <c r="AG89"/>
      <c r="AI89"/>
      <c r="AJ89"/>
      <c r="AK89"/>
      <c r="AL89"/>
      <c r="AO89"/>
      <c r="AP89"/>
      <c r="AQ89"/>
    </row>
    <row r="90" spans="1:56" x14ac:dyDescent="0.35">
      <c r="B90" s="5" t="s">
        <v>132</v>
      </c>
      <c r="C90" s="37" t="s">
        <v>37</v>
      </c>
      <c r="D90" s="5"/>
      <c r="E90" s="5"/>
      <c r="F90" s="5"/>
      <c r="G90" s="5"/>
      <c r="H90" s="5"/>
      <c r="I90" s="404" t="s">
        <v>37</v>
      </c>
      <c r="J90" s="405"/>
      <c r="K90" s="405"/>
      <c r="L90" s="405"/>
      <c r="M90" s="405"/>
      <c r="N90" s="406"/>
      <c r="O90" s="6"/>
      <c r="P90" s="387"/>
      <c r="Q90" s="373"/>
      <c r="R90" s="213"/>
      <c r="S90" s="373" t="s">
        <v>135</v>
      </c>
      <c r="T90" s="373"/>
      <c r="U90" s="373"/>
      <c r="V90" s="384"/>
      <c r="W90" s="384"/>
      <c r="X90" s="386"/>
      <c r="Y90" s="6"/>
      <c r="Z90" s="6"/>
      <c r="AA90" s="6"/>
      <c r="AB90" s="6"/>
      <c r="AD90"/>
      <c r="AE90"/>
      <c r="AF90"/>
      <c r="AG90"/>
      <c r="AI90"/>
      <c r="AJ90"/>
      <c r="AK90"/>
      <c r="AL90"/>
      <c r="AO90"/>
      <c r="AP90"/>
      <c r="AQ90"/>
    </row>
    <row r="91" spans="1:56" x14ac:dyDescent="0.35">
      <c r="A91" s="250"/>
      <c r="B91" s="174" t="s">
        <v>38</v>
      </c>
      <c r="C91" s="287" t="s">
        <v>39</v>
      </c>
      <c r="D91" s="286"/>
      <c r="E91" s="286" t="s">
        <v>41</v>
      </c>
      <c r="F91" s="286"/>
      <c r="G91" s="286" t="s">
        <v>40</v>
      </c>
      <c r="H91" s="286"/>
      <c r="I91" s="407" t="s">
        <v>39</v>
      </c>
      <c r="J91" s="408"/>
      <c r="K91" s="408" t="s">
        <v>41</v>
      </c>
      <c r="L91" s="408"/>
      <c r="M91" s="408" t="s">
        <v>40</v>
      </c>
      <c r="N91" s="409"/>
      <c r="O91" s="6"/>
      <c r="P91" s="385"/>
      <c r="Q91" s="382" t="s">
        <v>141</v>
      </c>
      <c r="R91" s="374"/>
      <c r="S91" s="382"/>
      <c r="T91" s="382" t="s">
        <v>142</v>
      </c>
      <c r="U91" s="384"/>
      <c r="V91" s="383"/>
      <c r="W91" s="382" t="s">
        <v>143</v>
      </c>
      <c r="X91" s="386"/>
      <c r="Y91" s="6"/>
      <c r="Z91" s="6"/>
      <c r="AA91" s="6"/>
      <c r="AB91" s="6"/>
      <c r="AD91"/>
      <c r="AE91"/>
      <c r="AF91"/>
      <c r="AG91"/>
      <c r="AI91"/>
      <c r="AJ91"/>
      <c r="AK91"/>
      <c r="AL91"/>
      <c r="AO91"/>
      <c r="AP91"/>
      <c r="AQ91"/>
      <c r="BB91" s="177"/>
      <c r="BC91" s="177"/>
      <c r="BD91" s="279"/>
    </row>
    <row r="92" spans="1:56" ht="15" thickBot="1" x14ac:dyDescent="0.4">
      <c r="B92" s="112"/>
      <c r="C92" s="107" t="s">
        <v>44</v>
      </c>
      <c r="D92" s="126" t="s">
        <v>45</v>
      </c>
      <c r="E92" s="126" t="s">
        <v>44</v>
      </c>
      <c r="F92" s="126" t="s">
        <v>45</v>
      </c>
      <c r="G92" s="126" t="s">
        <v>46</v>
      </c>
      <c r="H92" s="126" t="s">
        <v>45</v>
      </c>
      <c r="I92" s="410" t="s">
        <v>44</v>
      </c>
      <c r="J92" s="411" t="s">
        <v>45</v>
      </c>
      <c r="K92" s="411" t="s">
        <v>44</v>
      </c>
      <c r="L92" s="411"/>
      <c r="M92" s="411" t="s">
        <v>46</v>
      </c>
      <c r="N92" s="412" t="s">
        <v>45</v>
      </c>
      <c r="O92" s="6"/>
      <c r="P92" s="376" t="s">
        <v>144</v>
      </c>
      <c r="Q92" s="377" t="s">
        <v>145</v>
      </c>
      <c r="R92" s="380" t="s">
        <v>146</v>
      </c>
      <c r="S92" s="379" t="s">
        <v>144</v>
      </c>
      <c r="T92" s="377" t="s">
        <v>145</v>
      </c>
      <c r="U92" s="380" t="s">
        <v>146</v>
      </c>
      <c r="V92" s="379" t="s">
        <v>144</v>
      </c>
      <c r="W92" s="377" t="s">
        <v>145</v>
      </c>
      <c r="X92" s="378" t="s">
        <v>146</v>
      </c>
      <c r="Y92" s="423"/>
      <c r="Z92" s="423"/>
      <c r="AA92" s="423"/>
      <c r="AB92" s="6"/>
      <c r="AD92"/>
      <c r="AE92"/>
      <c r="AF92"/>
      <c r="AG92"/>
      <c r="AI92"/>
      <c r="AJ92"/>
      <c r="AK92"/>
      <c r="AL92"/>
      <c r="AO92"/>
      <c r="AP92"/>
      <c r="AQ92"/>
    </row>
    <row r="93" spans="1:56" x14ac:dyDescent="0.35">
      <c r="B93" s="175" t="s">
        <v>47</v>
      </c>
      <c r="C93" s="263">
        <f>Permethrin!I103+Cypermethrin!I103+Cyfluthrin!I103</f>
        <v>0.46386036921050017</v>
      </c>
      <c r="D93" s="83">
        <f>Permethrin!J103+Cypermethrin!J103+Cyfluthrin!J103</f>
        <v>0.14818293456423931</v>
      </c>
      <c r="E93" s="25">
        <f>Permethrin!K103+Cypermethrin!K103+Cyfluthrin!K103</f>
        <v>9.3973002129230068</v>
      </c>
      <c r="F93" s="154">
        <f>Permethrin!L103+Cypermethrin!L103+Cyfluthrin!L103</f>
        <v>11.117392161029144</v>
      </c>
      <c r="G93" s="25">
        <f>(C93+E93)/2</f>
        <v>4.9305802910667538</v>
      </c>
      <c r="I93" s="413">
        <f>Permethrin!O103+Cypermethrin!O103+Cyfluthrin!O103</f>
        <v>0.30924024614033346</v>
      </c>
      <c r="J93" s="414">
        <f>Permethrin!P103+Cypermethrin!P103+Cyfluthrin!P103</f>
        <v>0.14818293456423928</v>
      </c>
      <c r="K93" s="415">
        <f>Permethrin!Q103+Cypermethrin!Q103+Cyfluthrin!Q103</f>
        <v>6.2648668086153378</v>
      </c>
      <c r="L93" s="414">
        <f>Permethrin!R103+Cypermethrin!R103+Cyfluthrin!R103</f>
        <v>11.117392161029144</v>
      </c>
      <c r="M93" s="416">
        <f>(I93+K93)/2</f>
        <v>3.2870535273778358</v>
      </c>
      <c r="N93" s="417"/>
      <c r="P93" s="401">
        <f>Cyfluthrin!I103*100/C93</f>
        <v>2.9946588251970359</v>
      </c>
      <c r="Q93" s="227">
        <f>Cypermethrin!I103*100/C93</f>
        <v>86.260726567270439</v>
      </c>
      <c r="R93" s="226">
        <f>Permethrin!I103*100/C93</f>
        <v>10.744614607532521</v>
      </c>
      <c r="S93" s="401">
        <f>Cyfluthrin!M103*100/G93</f>
        <v>28.075811602015595</v>
      </c>
      <c r="T93" s="227">
        <f>Cypermethrin!M103*100/G93</f>
        <v>41.370382098617533</v>
      </c>
      <c r="U93" s="226">
        <f>Permethrin!M103*100/G93</f>
        <v>30.553806299366862</v>
      </c>
      <c r="V93" s="401">
        <f>Cyfluthrin!K103*100/E93</f>
        <v>29.313843007171833</v>
      </c>
      <c r="W93" s="227">
        <f>Cypermethrin!K103*100/E93</f>
        <v>39.154548690360492</v>
      </c>
      <c r="X93" s="226">
        <f>Permethrin!K103*100/E93</f>
        <v>31.531608302467681</v>
      </c>
      <c r="Y93" s="35"/>
      <c r="Z93" s="35"/>
      <c r="AA93" s="35"/>
      <c r="AD93"/>
      <c r="AE93"/>
      <c r="AF93"/>
      <c r="AG93"/>
      <c r="AI93"/>
      <c r="AJ93"/>
      <c r="AK93"/>
      <c r="AL93"/>
      <c r="AO93"/>
      <c r="AP93"/>
      <c r="AQ93"/>
    </row>
    <row r="94" spans="1:56" x14ac:dyDescent="0.35">
      <c r="B94" s="159" t="s">
        <v>48</v>
      </c>
      <c r="C94" s="263">
        <f>Permethrin!I104+Cypermethrin!I104+Cyfluthrin!I104</f>
        <v>0.20852639056302943</v>
      </c>
      <c r="D94" s="83">
        <f>Permethrin!J104+Cypermethrin!J104+Cyfluthrin!J104</f>
        <v>6.1430146999292876E-2</v>
      </c>
      <c r="E94" s="25">
        <f>Permethrin!K104+Cypermethrin!K104+Cyfluthrin!K104</f>
        <v>3.5855278054533715</v>
      </c>
      <c r="F94" s="154">
        <f>Permethrin!L104+Cypermethrin!L104+Cyfluthrin!L104</f>
        <v>3.239492282625815</v>
      </c>
      <c r="G94" s="25">
        <f t="shared" ref="G94:G128" si="4">(C94+E94)/2</f>
        <v>1.8970270980082005</v>
      </c>
      <c r="I94" s="413">
        <f>Permethrin!O104+Cypermethrin!O104+Cyfluthrin!O104</f>
        <v>0.1390175937086863</v>
      </c>
      <c r="J94" s="414">
        <f>Permethrin!P104+Cypermethrin!P104+Cyfluthrin!P104</f>
        <v>6.1430146999292876E-2</v>
      </c>
      <c r="K94" s="415">
        <f>Permethrin!Q104+Cypermethrin!Q104+Cyfluthrin!Q104</f>
        <v>2.3903518703022479</v>
      </c>
      <c r="L94" s="414">
        <f>Permethrin!R104+Cypermethrin!R104+Cyfluthrin!R104</f>
        <v>3.2394922826258146</v>
      </c>
      <c r="M94" s="416">
        <f t="shared" ref="M94:M128" si="5">(I94+K94)/2</f>
        <v>1.264684732005467</v>
      </c>
      <c r="N94" s="417"/>
      <c r="P94" s="402">
        <f>Cyfluthrin!I104*100/C94</f>
        <v>2.2175460252908592</v>
      </c>
      <c r="Q94" s="35">
        <f>Cypermethrin!I104*100/C94</f>
        <v>92.384707497936517</v>
      </c>
      <c r="R94" s="17">
        <f>Permethrin!I104*100/C94</f>
        <v>5.3977464767726184</v>
      </c>
      <c r="S94" s="402">
        <f>Cyfluthrin!M104*100/G94</f>
        <v>19.776789892924175</v>
      </c>
      <c r="T94" s="35">
        <f>Cypermethrin!M104*100/G94</f>
        <v>55.58136273983061</v>
      </c>
      <c r="U94" s="17">
        <f>Permethrin!M104*100/G94</f>
        <v>24.641847367245212</v>
      </c>
      <c r="V94" s="402">
        <f>Cyfluthrin!K104*100/E94</f>
        <v>20.797996795619103</v>
      </c>
      <c r="W94" s="35">
        <f>Cypermethrin!K104*100/E94</f>
        <v>53.440961365343369</v>
      </c>
      <c r="X94" s="17">
        <f>Permethrin!K104*100/E94</f>
        <v>25.761041839037521</v>
      </c>
      <c r="Y94" s="35"/>
      <c r="Z94" s="35"/>
      <c r="AA94" s="35"/>
      <c r="AD94"/>
      <c r="AE94"/>
      <c r="AF94"/>
      <c r="AG94"/>
      <c r="AI94"/>
      <c r="AJ94"/>
      <c r="AK94"/>
      <c r="AL94"/>
      <c r="AO94"/>
      <c r="AP94"/>
      <c r="AQ94"/>
    </row>
    <row r="95" spans="1:56" x14ac:dyDescent="0.35">
      <c r="B95" s="159" t="s">
        <v>49</v>
      </c>
      <c r="C95" s="263">
        <f>Permethrin!I105+Cypermethrin!I105+Cyfluthrin!I105</f>
        <v>0.20348902607652339</v>
      </c>
      <c r="D95" s="83">
        <f>Permethrin!J105+Cypermethrin!J105+Cyfluthrin!J105</f>
        <v>6.1499860176625745E-2</v>
      </c>
      <c r="E95" s="25">
        <f>Permethrin!K105+Cypermethrin!K105+Cyfluthrin!K105</f>
        <v>3.5842120441660645</v>
      </c>
      <c r="F95" s="154">
        <f>Permethrin!L105+Cypermethrin!L105+Cyfluthrin!L105</f>
        <v>3.5009211506452877</v>
      </c>
      <c r="G95" s="25">
        <f t="shared" si="4"/>
        <v>1.893850535121294</v>
      </c>
      <c r="I95" s="413">
        <f>Permethrin!O105+Cypermethrin!O105+Cyfluthrin!O105</f>
        <v>0.13565935071768226</v>
      </c>
      <c r="J95" s="414">
        <f>Permethrin!P105+Cypermethrin!P105+Cyfluthrin!P105</f>
        <v>6.1499860176625745E-2</v>
      </c>
      <c r="K95" s="415">
        <f>Permethrin!Q105+Cypermethrin!Q105+Cyfluthrin!Q105</f>
        <v>2.3894746961107094</v>
      </c>
      <c r="L95" s="414">
        <f>Permethrin!R105+Cypermethrin!R105+Cyfluthrin!R105</f>
        <v>3.5009211506452882</v>
      </c>
      <c r="M95" s="416">
        <f t="shared" si="5"/>
        <v>1.2625670234141959</v>
      </c>
      <c r="N95" s="417"/>
      <c r="P95" s="402">
        <f>Cyfluthrin!I105*100/C95</f>
        <v>2.4547967007045961</v>
      </c>
      <c r="Q95" s="35">
        <f>Cypermethrin!I105*100/C95</f>
        <v>90.844966702897239</v>
      </c>
      <c r="R95" s="17">
        <f>Permethrin!I105*100/C95</f>
        <v>6.7002365963981729</v>
      </c>
      <c r="S95" s="402">
        <f>Cyfluthrin!M105*100/G95</f>
        <v>21.922074698634461</v>
      </c>
      <c r="T95" s="35">
        <f>Cypermethrin!M105*100/G95</f>
        <v>52.540484754668434</v>
      </c>
      <c r="U95" s="17">
        <f>Permethrin!M105*100/G95</f>
        <v>25.537440546697102</v>
      </c>
      <c r="V95" s="402">
        <f>Cyfluthrin!K105*100/E95</f>
        <v>23.027304353394292</v>
      </c>
      <c r="W95" s="35">
        <f>Cypermethrin!K105*100/E95</f>
        <v>50.365797088324072</v>
      </c>
      <c r="X95" s="17">
        <f>Permethrin!K105*100/E95</f>
        <v>26.606898558281635</v>
      </c>
      <c r="Y95" s="35"/>
      <c r="Z95" s="35"/>
      <c r="AA95" s="35"/>
      <c r="AD95"/>
      <c r="AE95"/>
      <c r="AF95"/>
      <c r="AG95"/>
      <c r="AI95"/>
      <c r="AJ95"/>
      <c r="AK95"/>
      <c r="AL95"/>
      <c r="AO95"/>
      <c r="AP95"/>
      <c r="AQ95"/>
    </row>
    <row r="96" spans="1:56" x14ac:dyDescent="0.35">
      <c r="B96" s="159" t="s">
        <v>50</v>
      </c>
      <c r="C96" s="263">
        <f>Permethrin!I106+Cypermethrin!I106+Cyfluthrin!I106</f>
        <v>7.4052418346782278E-2</v>
      </c>
      <c r="D96" s="83">
        <f>Permethrin!J106+Cypermethrin!J106+Cyfluthrin!J106</f>
        <v>2.2999451682932923E-2</v>
      </c>
      <c r="E96" s="25">
        <f>Permethrin!K106+Cypermethrin!K106+Cyfluthrin!K106</f>
        <v>1.9639144463399376</v>
      </c>
      <c r="F96" s="154">
        <f>Permethrin!L106+Cypermethrin!L106+Cyfluthrin!L106</f>
        <v>1.5371585941642478</v>
      </c>
      <c r="G96" s="25">
        <f t="shared" si="4"/>
        <v>1.01898343234336</v>
      </c>
      <c r="I96" s="413">
        <f>Permethrin!O106+Cypermethrin!O106+Cyfluthrin!O106</f>
        <v>4.9368278897854868E-2</v>
      </c>
      <c r="J96" s="414">
        <f>Permethrin!P106+Cypermethrin!P106+Cyfluthrin!P106</f>
        <v>2.2999451682932923E-2</v>
      </c>
      <c r="K96" s="415">
        <f>Permethrin!Q106+Cypermethrin!Q106+Cyfluthrin!Q106</f>
        <v>1.3092762975599586</v>
      </c>
      <c r="L96" s="414">
        <f>Permethrin!R106+Cypermethrin!R106+Cyfluthrin!R106</f>
        <v>1.5371585941642476</v>
      </c>
      <c r="M96" s="416">
        <f t="shared" si="5"/>
        <v>0.67932228822890672</v>
      </c>
      <c r="N96" s="417"/>
      <c r="P96" s="402">
        <f>Cyfluthrin!I106*100/C96</f>
        <v>2.6979512805755563</v>
      </c>
      <c r="Q96" s="35">
        <f>Cypermethrin!I106*100/C96</f>
        <v>93.230480815979632</v>
      </c>
      <c r="R96" s="17">
        <f>Permethrin!I106*100/C96</f>
        <v>4.0715679034448096</v>
      </c>
      <c r="S96" s="402">
        <f>Cyfluthrin!M106*100/G96</f>
        <v>16.617296929025237</v>
      </c>
      <c r="T96" s="35">
        <f>Cypermethrin!M106*100/G96</f>
        <v>55.197169599992911</v>
      </c>
      <c r="U96" s="17">
        <f>Permethrin!M106*100/G96</f>
        <v>28.185533470981845</v>
      </c>
      <c r="V96" s="402">
        <f>Cyfluthrin!K106*100/E96</f>
        <v>17.142147290502766</v>
      </c>
      <c r="W96" s="35">
        <f>Cypermethrin!K106*100/E96</f>
        <v>53.763065034731163</v>
      </c>
      <c r="X96" s="17">
        <f>Permethrin!K106*100/E96</f>
        <v>29.094787674766071</v>
      </c>
      <c r="Y96" s="35"/>
      <c r="Z96" s="35"/>
      <c r="AA96" s="35"/>
      <c r="AD96"/>
      <c r="AE96"/>
      <c r="AF96"/>
      <c r="AG96"/>
      <c r="AI96"/>
      <c r="AJ96"/>
      <c r="AK96"/>
      <c r="AL96"/>
      <c r="AO96"/>
      <c r="AP96"/>
      <c r="AQ96"/>
    </row>
    <row r="97" spans="2:46" x14ac:dyDescent="0.35">
      <c r="B97" s="159" t="s">
        <v>51</v>
      </c>
      <c r="C97" s="263">
        <f>Permethrin!I107+Cypermethrin!I107+Cyfluthrin!I107</f>
        <v>0.21583666255933368</v>
      </c>
      <c r="D97" s="83">
        <f>Permethrin!J107+Cypermethrin!J107+Cyfluthrin!J107</f>
        <v>5.7445511431120921E-2</v>
      </c>
      <c r="E97" s="25">
        <f>Permethrin!K107+Cypermethrin!K107+Cyfluthrin!K107</f>
        <v>4.8910120434209148</v>
      </c>
      <c r="F97" s="154">
        <f>Permethrin!L107+Cypermethrin!L107+Cyfluthrin!L107</f>
        <v>3.0507681016635675</v>
      </c>
      <c r="G97" s="25">
        <f t="shared" si="4"/>
        <v>2.5534243529901244</v>
      </c>
      <c r="I97" s="413">
        <f>Permethrin!O107+Cypermethrin!O107+Cyfluthrin!O107</f>
        <v>0.14389110837288913</v>
      </c>
      <c r="J97" s="414">
        <f>Permethrin!P107+Cypermethrin!P107+Cyfluthrin!P107</f>
        <v>5.7445511431120921E-2</v>
      </c>
      <c r="K97" s="415">
        <f>Permethrin!Q107+Cypermethrin!Q107+Cyfluthrin!Q107</f>
        <v>3.2606746956139436</v>
      </c>
      <c r="L97" s="414">
        <f>Permethrin!R107+Cypermethrin!R107+Cyfluthrin!R107</f>
        <v>3.050768101663567</v>
      </c>
      <c r="M97" s="416">
        <f t="shared" si="5"/>
        <v>1.7022829019934165</v>
      </c>
      <c r="N97" s="417"/>
      <c r="P97" s="402">
        <f>Cyfluthrin!I107*100/C97</f>
        <v>1.3521671527370249</v>
      </c>
      <c r="Q97" s="35">
        <f>Cypermethrin!I107*100/C97</f>
        <v>93.603851468795582</v>
      </c>
      <c r="R97" s="17">
        <f>Permethrin!I107*100/C97</f>
        <v>5.0439813784674028</v>
      </c>
      <c r="S97" s="402">
        <f>Cyfluthrin!M107*100/G97</f>
        <v>11.905520603421037</v>
      </c>
      <c r="T97" s="35">
        <f>Cypermethrin!M107*100/G97</f>
        <v>46.418015296994483</v>
      </c>
      <c r="U97" s="17">
        <f>Permethrin!M107*100/G97</f>
        <v>41.676464099584464</v>
      </c>
      <c r="V97" s="402">
        <f>Cyfluthrin!K107*100/E97</f>
        <v>12.3712321100342</v>
      </c>
      <c r="W97" s="35">
        <f>Cypermethrin!K107*100/E97</f>
        <v>44.33574003187988</v>
      </c>
      <c r="X97" s="17">
        <f>Permethrin!K107*100/E97</f>
        <v>43.293027858085921</v>
      </c>
      <c r="Y97" s="35"/>
      <c r="Z97" s="35"/>
      <c r="AA97" s="35"/>
      <c r="AD97"/>
      <c r="AE97"/>
      <c r="AF97"/>
      <c r="AG97"/>
      <c r="AI97"/>
      <c r="AJ97"/>
      <c r="AK97" s="7"/>
      <c r="AL97" s="7"/>
      <c r="AM97" s="7"/>
      <c r="AO97" s="159"/>
      <c r="AP97"/>
      <c r="AQ97" s="22"/>
      <c r="AR97" s="22"/>
      <c r="AS97" s="22"/>
      <c r="AT97" s="22"/>
    </row>
    <row r="98" spans="2:46" x14ac:dyDescent="0.35">
      <c r="B98" s="159" t="s">
        <v>52</v>
      </c>
      <c r="C98" s="263">
        <f>Permethrin!I108+Cypermethrin!I108+Cyfluthrin!I108</f>
        <v>0.23081484316400189</v>
      </c>
      <c r="D98" s="83">
        <f>Permethrin!J108+Cypermethrin!J108+Cyfluthrin!J108</f>
        <v>6.6653914724257232E-2</v>
      </c>
      <c r="E98" s="25">
        <f>Permethrin!K108+Cypermethrin!K108+Cyfluthrin!K108</f>
        <v>3.5640137080127894</v>
      </c>
      <c r="F98" s="154">
        <f>Permethrin!L108+Cypermethrin!L108+Cyfluthrin!L108</f>
        <v>2.6249659097569014</v>
      </c>
      <c r="G98" s="25">
        <f t="shared" si="4"/>
        <v>1.8974142755883956</v>
      </c>
      <c r="I98" s="413">
        <f>Permethrin!O108+Cypermethrin!O108+Cyfluthrin!O108</f>
        <v>0.15387656210933462</v>
      </c>
      <c r="J98" s="414">
        <f>Permethrin!P108+Cypermethrin!P108+Cyfluthrin!P108</f>
        <v>6.6653914724257246E-2</v>
      </c>
      <c r="K98" s="415">
        <f>Permethrin!Q108+Cypermethrin!Q108+Cyfluthrin!Q108</f>
        <v>2.3760091386751925</v>
      </c>
      <c r="L98" s="414">
        <f>Permethrin!R108+Cypermethrin!R108+Cyfluthrin!R108</f>
        <v>2.6249659097569005</v>
      </c>
      <c r="M98" s="416">
        <f t="shared" si="5"/>
        <v>1.2649428503922635</v>
      </c>
      <c r="N98" s="417"/>
      <c r="P98" s="402">
        <f>Cyfluthrin!I108*100/C98</f>
        <v>2.0304555799487991</v>
      </c>
      <c r="Q98" s="35">
        <f>Cypermethrin!I108*100/C98</f>
        <v>95.134096384837449</v>
      </c>
      <c r="R98" s="17">
        <f>Permethrin!I108*100/C98</f>
        <v>2.8354480352137355</v>
      </c>
      <c r="S98" s="402">
        <f>Cyfluthrin!M108*100/G98</f>
        <v>14.878864678325689</v>
      </c>
      <c r="T98" s="35">
        <f>Cypermethrin!M108*100/G98</f>
        <v>64.138108254119203</v>
      </c>
      <c r="U98" s="17">
        <f>Permethrin!M108*100/G98</f>
        <v>20.983027067555085</v>
      </c>
      <c r="V98" s="402">
        <f>Cyfluthrin!K108*100/E98</f>
        <v>15.710961234037971</v>
      </c>
      <c r="W98" s="35">
        <f>Cypermethrin!K108*100/E98</f>
        <v>62.130727047077201</v>
      </c>
      <c r="X98" s="17">
        <f>Permethrin!K108*100/E98</f>
        <v>22.158311718884818</v>
      </c>
      <c r="Y98" s="35"/>
      <c r="Z98" s="35"/>
      <c r="AA98" s="35"/>
      <c r="AD98"/>
      <c r="AE98"/>
      <c r="AF98"/>
      <c r="AG98"/>
      <c r="AI98"/>
      <c r="AJ98"/>
      <c r="AK98"/>
      <c r="AL98"/>
      <c r="AO98"/>
      <c r="AP98"/>
      <c r="AQ98"/>
    </row>
    <row r="99" spans="2:46" x14ac:dyDescent="0.35">
      <c r="B99" s="159" t="s">
        <v>53</v>
      </c>
      <c r="C99" s="263">
        <f>Permethrin!I109+Cypermethrin!I109+Cyfluthrin!I109</f>
        <v>0.284488012409298</v>
      </c>
      <c r="D99" s="83">
        <f>Permethrin!J109+Cypermethrin!J109+Cyfluthrin!J109</f>
        <v>7.9398937290006563E-2</v>
      </c>
      <c r="E99" s="25">
        <f>Permethrin!K109+Cypermethrin!K109+Cyfluthrin!K109</f>
        <v>4.1328986909077052</v>
      </c>
      <c r="F99" s="154">
        <f>Permethrin!L109+Cypermethrin!L109+Cyfluthrin!L109</f>
        <v>3.2713471937082099</v>
      </c>
      <c r="G99" s="25">
        <f t="shared" si="4"/>
        <v>2.2086933516585017</v>
      </c>
      <c r="I99" s="413">
        <f>Permethrin!O109+Cypermethrin!O109+Cyfluthrin!O109</f>
        <v>0.18965867493953209</v>
      </c>
      <c r="J99" s="414">
        <f>Permethrin!P109+Cypermethrin!P109+Cyfluthrin!P109</f>
        <v>7.9398937290006577E-2</v>
      </c>
      <c r="K99" s="415">
        <f>Permethrin!Q109+Cypermethrin!Q109+Cyfluthrin!Q109</f>
        <v>2.7552657939384702</v>
      </c>
      <c r="L99" s="414">
        <f>Permethrin!R109+Cypermethrin!R109+Cyfluthrin!R109</f>
        <v>3.2713471937082099</v>
      </c>
      <c r="M99" s="416">
        <f t="shared" si="5"/>
        <v>1.472462234439001</v>
      </c>
      <c r="N99" s="417"/>
      <c r="P99" s="402">
        <f>Cyfluthrin!I109*100/C99</f>
        <v>1.7373335366510549</v>
      </c>
      <c r="Q99" s="35">
        <f>Cypermethrin!I109*100/C99</f>
        <v>95.177606309730592</v>
      </c>
      <c r="R99" s="17">
        <f>Permethrin!I109*100/C99</f>
        <v>3.0850601536183744</v>
      </c>
      <c r="S99" s="402">
        <f>Cyfluthrin!M109*100/G99</f>
        <v>16.396431594663721</v>
      </c>
      <c r="T99" s="35">
        <f>Cypermethrin!M109*100/G99</f>
        <v>57.3571953845263</v>
      </c>
      <c r="U99" s="17">
        <f>Permethrin!M109*100/G99</f>
        <v>26.246373020809983</v>
      </c>
      <c r="V99" s="402">
        <f>Cyfluthrin!K109*100/E99</f>
        <v>17.405490364822228</v>
      </c>
      <c r="W99" s="35">
        <f>Cypermethrin!K109*100/E99</f>
        <v>54.753828029723998</v>
      </c>
      <c r="X99" s="17">
        <f>Permethrin!K109*100/E99</f>
        <v>27.840681605453778</v>
      </c>
      <c r="Y99" s="35"/>
      <c r="Z99" s="35"/>
      <c r="AA99" s="35"/>
      <c r="AD99"/>
      <c r="AE99"/>
      <c r="AF99"/>
      <c r="AG99"/>
      <c r="AI99"/>
      <c r="AJ99"/>
      <c r="AK99"/>
      <c r="AL99"/>
      <c r="AO99"/>
      <c r="AP99"/>
      <c r="AQ99"/>
    </row>
    <row r="100" spans="2:46" x14ac:dyDescent="0.35">
      <c r="B100" s="159" t="s">
        <v>54</v>
      </c>
      <c r="C100" s="263">
        <f>Permethrin!I110+Cypermethrin!I110+Cyfluthrin!I110</f>
        <v>0.15699348392998691</v>
      </c>
      <c r="D100" s="83">
        <f>Permethrin!J110+Cypermethrin!J110+Cyfluthrin!J110</f>
        <v>4.2192618569811283E-2</v>
      </c>
      <c r="E100" s="25">
        <f>Permethrin!K110+Cypermethrin!K110+Cyfluthrin!K110</f>
        <v>2.6434454711047595</v>
      </c>
      <c r="F100" s="154">
        <f>Permethrin!L110+Cypermethrin!L110+Cyfluthrin!L110</f>
        <v>1.7095667452651715</v>
      </c>
      <c r="G100" s="25">
        <f t="shared" si="4"/>
        <v>1.4002194775173731</v>
      </c>
      <c r="I100" s="413">
        <f>Permethrin!O110+Cypermethrin!O110+Cyfluthrin!O110</f>
        <v>0.10466232261999128</v>
      </c>
      <c r="J100" s="414">
        <f>Permethrin!P110+Cypermethrin!P110+Cyfluthrin!P110</f>
        <v>4.2192618569811269E-2</v>
      </c>
      <c r="K100" s="415">
        <f>Permethrin!Q110+Cypermethrin!Q110+Cyfluthrin!Q110</f>
        <v>1.7622969807365065</v>
      </c>
      <c r="L100" s="414">
        <f>Permethrin!R110+Cypermethrin!R110+Cyfluthrin!R110</f>
        <v>1.7095667452651715</v>
      </c>
      <c r="M100" s="416">
        <f t="shared" si="5"/>
        <v>0.93347965167824887</v>
      </c>
      <c r="N100" s="417"/>
      <c r="P100" s="402">
        <f>Cyfluthrin!I110*100/C100</f>
        <v>1.4247864627885456</v>
      </c>
      <c r="Q100" s="35">
        <f>Cypermethrin!I110*100/C100</f>
        <v>95.103645767894619</v>
      </c>
      <c r="R100" s="17">
        <f>Permethrin!I110*100/C100</f>
        <v>3.4715677693168248</v>
      </c>
      <c r="S100" s="402">
        <f>Cyfluthrin!M110*100/G100</f>
        <v>12.37537089034929</v>
      </c>
      <c r="T100" s="35">
        <f>Cypermethrin!M110*100/G100</f>
        <v>56.597672663281365</v>
      </c>
      <c r="U100" s="17">
        <f>Permethrin!M110*100/G100</f>
        <v>31.026956446369358</v>
      </c>
      <c r="V100" s="402">
        <f>Cyfluthrin!K110*100/E100</f>
        <v>13.025723023254736</v>
      </c>
      <c r="W100" s="35">
        <f>Cypermethrin!K110*100/E100</f>
        <v>54.310813737728722</v>
      </c>
      <c r="X100" s="17">
        <f>Permethrin!K110*100/E100</f>
        <v>32.663463239016544</v>
      </c>
      <c r="Y100" s="35"/>
      <c r="Z100" s="35"/>
      <c r="AA100" s="35"/>
      <c r="AD100"/>
      <c r="AE100"/>
      <c r="AF100"/>
      <c r="AG100"/>
      <c r="AI100"/>
      <c r="AJ100"/>
      <c r="AK100"/>
      <c r="AL100"/>
      <c r="AO100"/>
      <c r="AP100"/>
      <c r="AQ100"/>
    </row>
    <row r="101" spans="2:46" x14ac:dyDescent="0.35">
      <c r="B101" s="159" t="s">
        <v>55</v>
      </c>
      <c r="C101" s="263">
        <f>Permethrin!I111+Cypermethrin!I111+Cyfluthrin!I111</f>
        <v>0.11405857440636386</v>
      </c>
      <c r="D101" s="83">
        <f>Permethrin!J111+Cypermethrin!J111+Cyfluthrin!J111</f>
        <v>3.1296808228109284E-2</v>
      </c>
      <c r="E101" s="25">
        <f>Permethrin!K111+Cypermethrin!K111+Cyfluthrin!K111</f>
        <v>2.1815875771582864</v>
      </c>
      <c r="F101" s="154">
        <f>Permethrin!L111+Cypermethrin!L111+Cyfluthrin!L111</f>
        <v>1.3254095321280801</v>
      </c>
      <c r="G101" s="25">
        <f t="shared" si="4"/>
        <v>1.1478230757823251</v>
      </c>
      <c r="I101" s="413">
        <f>Permethrin!O111+Cypermethrin!O111+Cyfluthrin!O111</f>
        <v>7.603904960424257E-2</v>
      </c>
      <c r="J101" s="414">
        <f>Permethrin!P111+Cypermethrin!P111+Cyfluthrin!P111</f>
        <v>3.1296808228109284E-2</v>
      </c>
      <c r="K101" s="415">
        <f>Permethrin!Q111+Cypermethrin!Q111+Cyfluthrin!Q111</f>
        <v>1.4543917181055244</v>
      </c>
      <c r="L101" s="414">
        <f>Permethrin!R111+Cypermethrin!R111+Cyfluthrin!R111</f>
        <v>1.3254095321280799</v>
      </c>
      <c r="M101" s="416">
        <f t="shared" si="5"/>
        <v>0.76521538385488341</v>
      </c>
      <c r="N101" s="417"/>
      <c r="P101" s="402">
        <f>Cyfluthrin!I111*100/C101</f>
        <v>1.5975355096959756</v>
      </c>
      <c r="Q101" s="35">
        <f>Cypermethrin!I111*100/C101</f>
        <v>94.572362930506046</v>
      </c>
      <c r="R101" s="17">
        <f>Permethrin!I111*100/C101</f>
        <v>3.8301015597979782</v>
      </c>
      <c r="S101" s="402">
        <f>Cyfluthrin!M111*100/G101</f>
        <v>11.314910773909254</v>
      </c>
      <c r="T101" s="35">
        <f>Cypermethrin!M111*100/G101</f>
        <v>60.409976112467071</v>
      </c>
      <c r="U101" s="17">
        <f>Permethrin!M111*100/G101</f>
        <v>28.275113113623686</v>
      </c>
      <c r="V101" s="402">
        <f>Cyfluthrin!K111*100/E101</f>
        <v>11.822958207444584</v>
      </c>
      <c r="W101" s="35">
        <f>Cypermethrin!K111*100/E101</f>
        <v>58.623885478480311</v>
      </c>
      <c r="X101" s="17">
        <f>Permethrin!K111*100/E101</f>
        <v>29.55315631407511</v>
      </c>
      <c r="Y101" s="35"/>
      <c r="Z101" s="35"/>
      <c r="AA101" s="35"/>
      <c r="AD101"/>
      <c r="AE101"/>
      <c r="AF101"/>
      <c r="AG101"/>
      <c r="AI101"/>
      <c r="AJ101"/>
      <c r="AK101"/>
      <c r="AL101"/>
      <c r="AO101"/>
      <c r="AP101"/>
      <c r="AQ101"/>
    </row>
    <row r="102" spans="2:46" x14ac:dyDescent="0.35">
      <c r="B102" s="159" t="s">
        <v>56</v>
      </c>
      <c r="C102" s="263">
        <f>Permethrin!I112+Cypermethrin!I112+Cyfluthrin!I112</f>
        <v>6.0484503982465153E-2</v>
      </c>
      <c r="D102" s="83">
        <f>Permethrin!J112+Cypermethrin!J112+Cyfluthrin!J112</f>
        <v>1.8657244320419927E-2</v>
      </c>
      <c r="E102" s="25">
        <f>Permethrin!K112+Cypermethrin!K112+Cyfluthrin!K112</f>
        <v>1.6992319671523088</v>
      </c>
      <c r="F102" s="154">
        <f>Permethrin!L112+Cypermethrin!L112+Cyfluthrin!L112</f>
        <v>1.2426121683440061</v>
      </c>
      <c r="G102" s="25">
        <f t="shared" si="4"/>
        <v>0.87985823556738696</v>
      </c>
      <c r="I102" s="413">
        <f>Permethrin!O112+Cypermethrin!O112+Cyfluthrin!O112</f>
        <v>4.0323002654976771E-2</v>
      </c>
      <c r="J102" s="414">
        <f>Permethrin!P112+Cypermethrin!P112+Cyfluthrin!P112</f>
        <v>1.8657244320419923E-2</v>
      </c>
      <c r="K102" s="415">
        <f>Permethrin!Q112+Cypermethrin!Q112+Cyfluthrin!Q112</f>
        <v>1.1328213114348724</v>
      </c>
      <c r="L102" s="414">
        <f>Permethrin!R112+Cypermethrin!R112+Cyfluthrin!R112</f>
        <v>1.2426121683440061</v>
      </c>
      <c r="M102" s="416">
        <f t="shared" si="5"/>
        <v>0.5865721570449246</v>
      </c>
      <c r="N102" s="417"/>
      <c r="P102" s="402">
        <f>Cyfluthrin!I112*100/C102</f>
        <v>2.6306804654914027</v>
      </c>
      <c r="Q102" s="35">
        <f>Cypermethrin!I112*100/C102</f>
        <v>94.000704828706148</v>
      </c>
      <c r="R102" s="17">
        <f>Permethrin!I112*100/C102</f>
        <v>3.3686147058024467</v>
      </c>
      <c r="S102" s="402">
        <f>Cyfluthrin!M112*100/G102</f>
        <v>15.115961562854897</v>
      </c>
      <c r="T102" s="35">
        <f>Cypermethrin!M112*100/G102</f>
        <v>61.325774640198517</v>
      </c>
      <c r="U102" s="17">
        <f>Permethrin!M112*100/G102</f>
        <v>23.558263796946591</v>
      </c>
      <c r="V102" s="402">
        <f>Cyfluthrin!K112*100/E102</f>
        <v>15.560377657216186</v>
      </c>
      <c r="W102" s="35">
        <f>Cypermethrin!K112*100/E102</f>
        <v>60.162703921592843</v>
      </c>
      <c r="X102" s="17">
        <f>Permethrin!K112*100/E102</f>
        <v>24.276918421190974</v>
      </c>
      <c r="Y102" s="35"/>
      <c r="Z102" s="35"/>
      <c r="AA102" s="35"/>
      <c r="AD102"/>
      <c r="AE102"/>
      <c r="AF102"/>
      <c r="AG102"/>
      <c r="AI102"/>
      <c r="AJ102"/>
      <c r="AK102"/>
      <c r="AL102"/>
      <c r="AO102"/>
      <c r="AP102"/>
      <c r="AQ102"/>
    </row>
    <row r="103" spans="2:46" x14ac:dyDescent="0.35">
      <c r="B103" s="159" t="s">
        <v>57</v>
      </c>
      <c r="C103" s="263">
        <f>Permethrin!I113+Cypermethrin!I113+Cyfluthrin!I113</f>
        <v>0.1655183539116086</v>
      </c>
      <c r="D103" s="83">
        <f>Permethrin!J113+Cypermethrin!J113+Cyfluthrin!J113</f>
        <v>4.3695815554046773E-2</v>
      </c>
      <c r="E103" s="25">
        <f>Permethrin!K113+Cypermethrin!K113+Cyfluthrin!K113</f>
        <v>2.3345278840822461</v>
      </c>
      <c r="F103" s="154">
        <f>Permethrin!L113+Cypermethrin!L113+Cyfluthrin!L113</f>
        <v>1.6103492482896815</v>
      </c>
      <c r="G103" s="25">
        <f t="shared" si="4"/>
        <v>1.2500231189969273</v>
      </c>
      <c r="I103" s="413">
        <f>Permethrin!O113+Cypermethrin!O113+Cyfluthrin!O113</f>
        <v>0.11034556927440574</v>
      </c>
      <c r="J103" s="414">
        <f>Permethrin!P113+Cypermethrin!P113+Cyfluthrin!P113</f>
        <v>4.3695815554046773E-2</v>
      </c>
      <c r="K103" s="415">
        <f>Permethrin!Q113+Cypermethrin!Q113+Cyfluthrin!Q113</f>
        <v>1.5563519227214977</v>
      </c>
      <c r="L103" s="414">
        <f>Permethrin!R113+Cypermethrin!R113+Cyfluthrin!R113</f>
        <v>1.6103492482896815</v>
      </c>
      <c r="M103" s="416">
        <f t="shared" si="5"/>
        <v>0.83334874599795172</v>
      </c>
      <c r="N103" s="417"/>
      <c r="P103" s="402">
        <f>Cyfluthrin!I113*100/C103</f>
        <v>1.279536869505699</v>
      </c>
      <c r="Q103" s="35">
        <f>Cypermethrin!I113*100/C103</f>
        <v>95.40658815436268</v>
      </c>
      <c r="R103" s="17">
        <f>Permethrin!I113*100/C103</f>
        <v>3.3138749761316055</v>
      </c>
      <c r="S103" s="402">
        <f>Cyfluthrin!M113*100/G103</f>
        <v>13.43725893707475</v>
      </c>
      <c r="T103" s="35">
        <f>Cypermethrin!M113*100/G103</f>
        <v>63.894438583164849</v>
      </c>
      <c r="U103" s="17">
        <f>Permethrin!M113*100/G103</f>
        <v>22.668302479760396</v>
      </c>
      <c r="V103" s="402">
        <f>Cyfluthrin!K113*100/E103</f>
        <v>14.299243134247858</v>
      </c>
      <c r="W103" s="35">
        <f>Cypermethrin!K113*100/E103</f>
        <v>61.660222765566459</v>
      </c>
      <c r="X103" s="17">
        <f>Permethrin!K113*100/E103</f>
        <v>24.040534100185685</v>
      </c>
      <c r="Y103" s="35"/>
      <c r="Z103" s="35"/>
      <c r="AA103" s="35"/>
      <c r="AD103"/>
      <c r="AE103"/>
      <c r="AF103"/>
      <c r="AG103"/>
      <c r="AI103"/>
      <c r="AJ103"/>
      <c r="AK103"/>
      <c r="AL103"/>
      <c r="AO103"/>
      <c r="AP103"/>
      <c r="AQ103"/>
    </row>
    <row r="104" spans="2:46" x14ac:dyDescent="0.35">
      <c r="B104" s="159" t="s">
        <v>58</v>
      </c>
      <c r="C104" s="263">
        <f>Permethrin!I114+Cypermethrin!I114+Cyfluthrin!I114</f>
        <v>0.323797447326923</v>
      </c>
      <c r="D104" s="83">
        <f>Permethrin!J114+Cypermethrin!J114+Cyfluthrin!J114</f>
        <v>8.7740542843301697E-2</v>
      </c>
      <c r="E104" s="25">
        <f>Permethrin!K114+Cypermethrin!K114+Cyfluthrin!K114</f>
        <v>4.6921830479740319</v>
      </c>
      <c r="F104" s="154">
        <f>Permethrin!L114+Cypermethrin!L114+Cyfluthrin!L114</f>
        <v>4.0202642683313661</v>
      </c>
      <c r="G104" s="25">
        <f t="shared" si="4"/>
        <v>2.5079902476504774</v>
      </c>
      <c r="I104" s="413">
        <f>Permethrin!O114+Cypermethrin!O114+Cyfluthrin!O114</f>
        <v>0.21586496488461537</v>
      </c>
      <c r="J104" s="414">
        <f>Permethrin!P114+Cypermethrin!P114+Cyfluthrin!P114</f>
        <v>8.7740542843301697E-2</v>
      </c>
      <c r="K104" s="415">
        <f>Permethrin!Q114+Cypermethrin!Q114+Cyfluthrin!Q114</f>
        <v>3.1281220319826883</v>
      </c>
      <c r="L104" s="414">
        <f>Permethrin!R114+Cypermethrin!R114+Cyfluthrin!R114</f>
        <v>4.0202642683313661</v>
      </c>
      <c r="M104" s="416">
        <f t="shared" si="5"/>
        <v>1.6719934984336517</v>
      </c>
      <c r="N104" s="417"/>
      <c r="P104" s="402">
        <f>Cyfluthrin!I114*100/C104</f>
        <v>1.4901689552981436</v>
      </c>
      <c r="Q104" s="35">
        <f>Cypermethrin!I114*100/C104</f>
        <v>95.540692880537293</v>
      </c>
      <c r="R104" s="17">
        <f>Permethrin!I114*100/C104</f>
        <v>2.9691381641645669</v>
      </c>
      <c r="S104" s="402">
        <f>Cyfluthrin!M114*100/G104</f>
        <v>18.220858039277601</v>
      </c>
      <c r="T104" s="35">
        <f>Cypermethrin!M114*100/G104</f>
        <v>58.452261928406017</v>
      </c>
      <c r="U104" s="17">
        <f>Permethrin!M114*100/G104</f>
        <v>23.326880032316385</v>
      </c>
      <c r="V104" s="402">
        <f>Cyfluthrin!K114*100/E104</f>
        <v>19.375406862719611</v>
      </c>
      <c r="W104" s="35">
        <f>Cypermethrin!K114*100/E104</f>
        <v>55.892869179897161</v>
      </c>
      <c r="X104" s="17">
        <f>Permethrin!K114*100/E104</f>
        <v>24.731723957383238</v>
      </c>
      <c r="Y104" s="35"/>
      <c r="Z104" s="35"/>
      <c r="AA104" s="35"/>
      <c r="AD104"/>
      <c r="AE104"/>
      <c r="AF104"/>
      <c r="AG104"/>
      <c r="AI104"/>
      <c r="AJ104"/>
      <c r="AK104"/>
      <c r="AL104"/>
      <c r="AO104"/>
      <c r="AP104"/>
      <c r="AQ104"/>
    </row>
    <row r="105" spans="2:46" x14ac:dyDescent="0.35">
      <c r="B105" s="159" t="s">
        <v>59</v>
      </c>
      <c r="C105" s="263">
        <f>Permethrin!I115+Cypermethrin!I115+Cyfluthrin!I115</f>
        <v>9.6513995830860538E-2</v>
      </c>
      <c r="D105" s="83">
        <f>Permethrin!J115+Cypermethrin!J115+Cyfluthrin!J115</f>
        <v>2.5712424160589522E-2</v>
      </c>
      <c r="E105" s="25">
        <f>Permethrin!K115+Cypermethrin!K115+Cyfluthrin!K115</f>
        <v>1.9631938822019026</v>
      </c>
      <c r="F105" s="154">
        <f>Permethrin!L115+Cypermethrin!L115+Cyfluthrin!L115</f>
        <v>1.6725990573631135</v>
      </c>
      <c r="G105" s="25">
        <f t="shared" si="4"/>
        <v>1.0298539390163817</v>
      </c>
      <c r="I105" s="413">
        <f>Permethrin!O115+Cypermethrin!O115+Cyfluthrin!O115</f>
        <v>6.4342663887240373E-2</v>
      </c>
      <c r="J105" s="414">
        <f>Permethrin!P115+Cypermethrin!P115+Cyfluthrin!P115</f>
        <v>2.5712424160589529E-2</v>
      </c>
      <c r="K105" s="415">
        <f>Permethrin!Q115+Cypermethrin!Q115+Cyfluthrin!Q115</f>
        <v>1.3087959214679352</v>
      </c>
      <c r="L105" s="414">
        <f>Permethrin!R115+Cypermethrin!R115+Cyfluthrin!R115</f>
        <v>1.6725990573631135</v>
      </c>
      <c r="M105" s="416">
        <f t="shared" si="5"/>
        <v>0.68656929267758782</v>
      </c>
      <c r="N105" s="417"/>
      <c r="P105" s="402">
        <f>Cyfluthrin!I115*100/C105</f>
        <v>1.37235619068486</v>
      </c>
      <c r="Q105" s="35">
        <f>Cypermethrin!I115*100/C105</f>
        <v>90.555280281517923</v>
      </c>
      <c r="R105" s="17">
        <f>Permethrin!I115*100/C105</f>
        <v>8.0723635277972221</v>
      </c>
      <c r="S105" s="402">
        <f>Cyfluthrin!M115*100/G105</f>
        <v>18.38079474937749</v>
      </c>
      <c r="T105" s="35">
        <f>Cypermethrin!M115*100/G105</f>
        <v>60.469160514784264</v>
      </c>
      <c r="U105" s="17">
        <f>Permethrin!M115*100/G105</f>
        <v>21.150044735838236</v>
      </c>
      <c r="V105" s="402">
        <f>Cyfluthrin!K115*100/E105</f>
        <v>19.216958911778992</v>
      </c>
      <c r="W105" s="35">
        <f>Cypermethrin!K115*100/E105</f>
        <v>58.990074998036178</v>
      </c>
      <c r="X105" s="17">
        <f>Permethrin!K115*100/E105</f>
        <v>21.792966090184834</v>
      </c>
      <c r="Y105" s="35"/>
      <c r="Z105" s="35"/>
      <c r="AA105" s="35"/>
      <c r="AD105"/>
      <c r="AE105"/>
      <c r="AF105"/>
      <c r="AG105"/>
      <c r="AI105"/>
      <c r="AJ105"/>
      <c r="AK105"/>
      <c r="AL105"/>
      <c r="AO105"/>
      <c r="AP105"/>
      <c r="AQ105"/>
    </row>
    <row r="106" spans="2:46" x14ac:dyDescent="0.35">
      <c r="B106" s="159" t="s">
        <v>60</v>
      </c>
      <c r="C106" s="263">
        <f>Permethrin!I116+Cypermethrin!I116+Cyfluthrin!I116</f>
        <v>0.21495130223900291</v>
      </c>
      <c r="D106" s="83">
        <f>Permethrin!J116+Cypermethrin!J116+Cyfluthrin!J116</f>
        <v>5.8732166266043988E-2</v>
      </c>
      <c r="E106" s="25">
        <f>Permethrin!K116+Cypermethrin!K116+Cyfluthrin!K116</f>
        <v>4.0160581171495453</v>
      </c>
      <c r="F106" s="154">
        <f>Permethrin!L116+Cypermethrin!L116+Cyfluthrin!L116</f>
        <v>3.642404241016362</v>
      </c>
      <c r="G106" s="25">
        <f t="shared" si="4"/>
        <v>2.1155047096942741</v>
      </c>
      <c r="I106" s="413">
        <f>Permethrin!O116+Cypermethrin!O116+Cyfluthrin!O116</f>
        <v>0.14330086815933532</v>
      </c>
      <c r="J106" s="414">
        <f>Permethrin!P116+Cypermethrin!P116+Cyfluthrin!P116</f>
        <v>5.8732166266043988E-2</v>
      </c>
      <c r="K106" s="415">
        <f>Permethrin!Q116+Cypermethrin!Q116+Cyfluthrin!Q116</f>
        <v>2.677372078099697</v>
      </c>
      <c r="L106" s="414">
        <f>Permethrin!R116+Cypermethrin!R116+Cyfluthrin!R116</f>
        <v>3.6424042410163624</v>
      </c>
      <c r="M106" s="416">
        <f t="shared" si="5"/>
        <v>1.4103364731295163</v>
      </c>
      <c r="N106" s="417"/>
      <c r="P106" s="402">
        <f>Cyfluthrin!I116*100/C106</f>
        <v>1.5650273709144062</v>
      </c>
      <c r="Q106" s="35">
        <f>Cypermethrin!I116*100/C106</f>
        <v>93.951595560880563</v>
      </c>
      <c r="R106" s="17">
        <f>Permethrin!I116*100/C106</f>
        <v>4.4833770682050291</v>
      </c>
      <c r="S106" s="402">
        <f>Cyfluthrin!M116*100/G106</f>
        <v>19.924196012437069</v>
      </c>
      <c r="T106" s="35">
        <f>Cypermethrin!M116*100/G106</f>
        <v>54.590862486198326</v>
      </c>
      <c r="U106" s="17">
        <f>Permethrin!M116*100/G106</f>
        <v>25.484941501364602</v>
      </c>
      <c r="V106" s="402">
        <f>Cyfluthrin!K116*100/E106</f>
        <v>20.906832989394399</v>
      </c>
      <c r="W106" s="35">
        <f>Cypermethrin!K116*100/E106</f>
        <v>52.4841596983687</v>
      </c>
      <c r="X106" s="17">
        <f>Permethrin!K116*100/E106</f>
        <v>26.609007312236905</v>
      </c>
      <c r="Y106" s="35"/>
      <c r="Z106" s="35"/>
      <c r="AA106" s="35"/>
      <c r="AD106"/>
      <c r="AE106"/>
      <c r="AF106"/>
      <c r="AG106"/>
      <c r="AI106"/>
      <c r="AJ106"/>
      <c r="AK106"/>
      <c r="AL106"/>
      <c r="AO106"/>
      <c r="AP106"/>
      <c r="AQ106"/>
    </row>
    <row r="107" spans="2:46" x14ac:dyDescent="0.35">
      <c r="B107" s="159" t="s">
        <v>61</v>
      </c>
      <c r="C107" s="263">
        <f>Permethrin!I117+Cypermethrin!I117+Cyfluthrin!I117</f>
        <v>0.65914668877073257</v>
      </c>
      <c r="D107" s="83">
        <f>Permethrin!J117+Cypermethrin!J117+Cyfluthrin!J117</f>
        <v>0.17269870690266914</v>
      </c>
      <c r="E107" s="25">
        <f>Permethrin!K117+Cypermethrin!K117+Cyfluthrin!K117</f>
        <v>7.9462904657283975</v>
      </c>
      <c r="F107" s="154">
        <f>Permethrin!L117+Cypermethrin!L117+Cyfluthrin!L117</f>
        <v>5.2469297310254941</v>
      </c>
      <c r="G107" s="25">
        <f t="shared" si="4"/>
        <v>4.3027185772495651</v>
      </c>
      <c r="I107" s="413">
        <f>Permethrin!O117+Cypermethrin!O117+Cyfluthrin!O117</f>
        <v>0.4394311258471551</v>
      </c>
      <c r="J107" s="414">
        <f>Permethrin!P117+Cypermethrin!P117+Cyfluthrin!P117</f>
        <v>0.17269870690266914</v>
      </c>
      <c r="K107" s="415">
        <f>Permethrin!Q117+Cypermethrin!Q117+Cyfluthrin!Q117</f>
        <v>5.2975269771522653</v>
      </c>
      <c r="L107" s="414">
        <f>Permethrin!R117+Cypermethrin!R117+Cyfluthrin!R117</f>
        <v>5.2469297310254941</v>
      </c>
      <c r="M107" s="416">
        <f t="shared" si="5"/>
        <v>2.8684790514997101</v>
      </c>
      <c r="N107" s="417"/>
      <c r="P107" s="402">
        <f>Cyfluthrin!I117*100/C107</f>
        <v>1.2187906104306794</v>
      </c>
      <c r="Q107" s="35">
        <f>Cypermethrin!I117*100/C107</f>
        <v>95.53679188810861</v>
      </c>
      <c r="R107" s="17">
        <f>Permethrin!I117*100/C107</f>
        <v>3.2444175014607222</v>
      </c>
      <c r="S107" s="402">
        <f>Cyfluthrin!M117*100/G107</f>
        <v>12.48141090547397</v>
      </c>
      <c r="T107" s="35">
        <f>Cypermethrin!M117*100/G107</f>
        <v>62.238245157160854</v>
      </c>
      <c r="U107" s="17">
        <f>Permethrin!M117*100/G107</f>
        <v>25.280343937365171</v>
      </c>
      <c r="V107" s="402">
        <f>Cyfluthrin!K117*100/E107</f>
        <v>13.415647944300783</v>
      </c>
      <c r="W107" s="35">
        <f>Cypermethrin!K117*100/E107</f>
        <v>59.476122766437271</v>
      </c>
      <c r="X107" s="17">
        <f>Permethrin!K117*100/E107</f>
        <v>27.108229289261939</v>
      </c>
      <c r="Y107" s="35"/>
      <c r="Z107" s="35"/>
      <c r="AA107" s="35"/>
      <c r="AD107"/>
      <c r="AE107"/>
      <c r="AF107"/>
      <c r="AG107"/>
      <c r="AI107"/>
      <c r="AJ107"/>
      <c r="AK107"/>
      <c r="AL107"/>
      <c r="AO107"/>
      <c r="AP107"/>
      <c r="AQ107"/>
    </row>
    <row r="108" spans="2:46" x14ac:dyDescent="0.35">
      <c r="B108" s="159" t="s">
        <v>62</v>
      </c>
      <c r="C108" s="263">
        <f>Permethrin!I118+Cypermethrin!I118+Cyfluthrin!I118</f>
        <v>0.36960487033096007</v>
      </c>
      <c r="D108" s="83">
        <f>Permethrin!J118+Cypermethrin!J118+Cyfluthrin!J118</f>
        <v>9.6952789613312065E-2</v>
      </c>
      <c r="E108" s="25">
        <f>Permethrin!K118+Cypermethrin!K118+Cyfluthrin!K118</f>
        <v>4.5491168727755404</v>
      </c>
      <c r="F108" s="154">
        <f>Permethrin!L118+Cypermethrin!L118+Cyfluthrin!L118</f>
        <v>3.055000915861581</v>
      </c>
      <c r="G108" s="25">
        <f t="shared" si="4"/>
        <v>2.4593608715532502</v>
      </c>
      <c r="I108" s="413">
        <f>Permethrin!O118+Cypermethrin!O118+Cyfluthrin!O118</f>
        <v>0.24640324688730672</v>
      </c>
      <c r="J108" s="414">
        <f>Permethrin!P118+Cypermethrin!P118+Cyfluthrin!P118</f>
        <v>9.6952789613312079E-2</v>
      </c>
      <c r="K108" s="415">
        <f>Permethrin!Q118+Cypermethrin!Q118+Cyfluthrin!Q118</f>
        <v>3.0327445818503604</v>
      </c>
      <c r="L108" s="414">
        <f>Permethrin!R118+Cypermethrin!R118+Cyfluthrin!R118</f>
        <v>3.0550009158615805</v>
      </c>
      <c r="M108" s="416">
        <f t="shared" si="5"/>
        <v>1.6395739143688335</v>
      </c>
      <c r="N108" s="417"/>
      <c r="P108" s="402">
        <f>Cyfluthrin!I118*100/C108</f>
        <v>1.236567772452428</v>
      </c>
      <c r="Q108" s="35">
        <f>Cypermethrin!I118*100/C108</f>
        <v>93.475336494899665</v>
      </c>
      <c r="R108" s="17">
        <f>Permethrin!I118*100/C108</f>
        <v>5.288095732647891</v>
      </c>
      <c r="S108" s="402">
        <f>Cyfluthrin!M118*100/G108</f>
        <v>12.814624645477476</v>
      </c>
      <c r="T108" s="35">
        <f>Cypermethrin!M118*100/G108</f>
        <v>62.260255500443257</v>
      </c>
      <c r="U108" s="17">
        <f>Permethrin!M118*100/G108</f>
        <v>24.925119854079263</v>
      </c>
      <c r="V108" s="402">
        <f>Cyfluthrin!K118*100/E108</f>
        <v>13.755314086728959</v>
      </c>
      <c r="W108" s="35">
        <f>Cypermethrin!K118*100/E108</f>
        <v>59.724104795595061</v>
      </c>
      <c r="X108" s="17">
        <f>Permethrin!K118*100/E108</f>
        <v>26.520581117675967</v>
      </c>
      <c r="Y108" s="35"/>
      <c r="Z108" s="35"/>
      <c r="AA108" s="35"/>
      <c r="AD108"/>
      <c r="AE108"/>
      <c r="AF108"/>
      <c r="AG108"/>
      <c r="AI108"/>
      <c r="AJ108"/>
      <c r="AK108"/>
      <c r="AL108"/>
      <c r="AO108"/>
      <c r="AP108"/>
      <c r="AQ108"/>
    </row>
    <row r="109" spans="2:46" x14ac:dyDescent="0.35">
      <c r="B109" s="159" t="s">
        <v>63</v>
      </c>
      <c r="C109" s="263">
        <f>Permethrin!I119+Cypermethrin!I119+Cyfluthrin!I119</f>
        <v>0.38573377811983556</v>
      </c>
      <c r="D109" s="83">
        <f>Permethrin!J119+Cypermethrin!J119+Cyfluthrin!J119</f>
        <v>0.1017242013415475</v>
      </c>
      <c r="E109" s="25">
        <f>Permethrin!K119+Cypermethrin!K119+Cyfluthrin!K119</f>
        <v>4.6661943378393556</v>
      </c>
      <c r="F109" s="154">
        <f>Permethrin!L119+Cypermethrin!L119+Cyfluthrin!L119</f>
        <v>3.0146798378202235</v>
      </c>
      <c r="G109" s="25">
        <f t="shared" si="4"/>
        <v>2.5259640579795954</v>
      </c>
      <c r="I109" s="413">
        <f>Permethrin!O119+Cypermethrin!O119+Cyfluthrin!O119</f>
        <v>0.25715585207989039</v>
      </c>
      <c r="J109" s="414">
        <f>Permethrin!P119+Cypermethrin!P119+Cyfluthrin!P119</f>
        <v>0.1017242013415475</v>
      </c>
      <c r="K109" s="415">
        <f>Permethrin!Q119+Cypermethrin!Q119+Cyfluthrin!Q119</f>
        <v>3.1107962252262378</v>
      </c>
      <c r="L109" s="414">
        <f>Permethrin!R119+Cypermethrin!R119+Cyfluthrin!R119</f>
        <v>3.0146798378202235</v>
      </c>
      <c r="M109" s="416">
        <f t="shared" si="5"/>
        <v>1.683976038653064</v>
      </c>
      <c r="N109" s="417"/>
      <c r="P109" s="402">
        <f>Cyfluthrin!I119*100/C109</f>
        <v>1.2720934321361106</v>
      </c>
      <c r="Q109" s="35">
        <f>Cypermethrin!I119*100/C109</f>
        <v>95.17028819219091</v>
      </c>
      <c r="R109" s="17">
        <f>Permethrin!I119*100/C109</f>
        <v>3.5576183756729765</v>
      </c>
      <c r="S109" s="402">
        <f>Cyfluthrin!M119*100/G109</f>
        <v>12.092698089080034</v>
      </c>
      <c r="T109" s="35">
        <f>Cypermethrin!M119*100/G109</f>
        <v>61.721284800942257</v>
      </c>
      <c r="U109" s="17">
        <f>Permethrin!M119*100/G109</f>
        <v>26.186017109977723</v>
      </c>
      <c r="V109" s="402">
        <f>Cyfluthrin!K119*100/E109</f>
        <v>12.987189919824647</v>
      </c>
      <c r="W109" s="35">
        <f>Cypermethrin!K119*100/E109</f>
        <v>58.956202697991557</v>
      </c>
      <c r="X109" s="17">
        <f>Permethrin!K119*100/E109</f>
        <v>28.05660738218382</v>
      </c>
      <c r="Y109" s="35"/>
      <c r="Z109" s="35"/>
      <c r="AA109" s="35"/>
      <c r="AD109"/>
      <c r="AE109"/>
      <c r="AF109"/>
      <c r="AG109"/>
      <c r="AI109"/>
      <c r="AJ109"/>
      <c r="AK109"/>
      <c r="AL109"/>
      <c r="AO109"/>
      <c r="AP109"/>
      <c r="AQ109"/>
    </row>
    <row r="110" spans="2:46" x14ac:dyDescent="0.35">
      <c r="B110" s="159" t="s">
        <v>64</v>
      </c>
      <c r="C110" s="263">
        <f>Permethrin!I120+Cypermethrin!I120+Cyfluthrin!I120</f>
        <v>0.41368821361734476</v>
      </c>
      <c r="D110" s="83">
        <f>Permethrin!J120+Cypermethrin!J120+Cyfluthrin!J120</f>
        <v>0.10886703651165909</v>
      </c>
      <c r="E110" s="25">
        <f>Permethrin!K120+Cypermethrin!K120+Cyfluthrin!K120</f>
        <v>5.2668515754618142</v>
      </c>
      <c r="F110" s="154">
        <f>Permethrin!L120+Cypermethrin!L120+Cyfluthrin!L120</f>
        <v>3.2611348737107102</v>
      </c>
      <c r="G110" s="25">
        <f t="shared" si="4"/>
        <v>2.8402698945395795</v>
      </c>
      <c r="I110" s="413">
        <f>Permethrin!O120+Cypermethrin!O120+Cyfluthrin!O120</f>
        <v>0.27579214241156313</v>
      </c>
      <c r="J110" s="414">
        <f>Permethrin!P120+Cypermethrin!P120+Cyfluthrin!P120</f>
        <v>0.10886703651165908</v>
      </c>
      <c r="K110" s="415">
        <f>Permethrin!Q120+Cypermethrin!Q120+Cyfluthrin!Q120</f>
        <v>3.5112343836412094</v>
      </c>
      <c r="L110" s="414">
        <f>Permethrin!R120+Cypermethrin!R120+Cyfluthrin!R120</f>
        <v>3.2611348737107098</v>
      </c>
      <c r="M110" s="416">
        <f t="shared" si="5"/>
        <v>1.8935132630263862</v>
      </c>
      <c r="N110" s="417"/>
      <c r="P110" s="402">
        <f>Cyfluthrin!I120*100/C110</f>
        <v>1.2504285067354945</v>
      </c>
      <c r="Q110" s="35">
        <f>Cypermethrin!I120*100/C110</f>
        <v>96.379076314050366</v>
      </c>
      <c r="R110" s="17">
        <f>Permethrin!I120*100/C110</f>
        <v>2.3704951792141435</v>
      </c>
      <c r="S110" s="402">
        <f>Cyfluthrin!M120*100/G110</f>
        <v>11.361738013600286</v>
      </c>
      <c r="T110" s="35">
        <f>Cypermethrin!M120*100/G110</f>
        <v>65.744342798111916</v>
      </c>
      <c r="U110" s="17">
        <f>Permethrin!M120*100/G110</f>
        <v>22.893919188287793</v>
      </c>
      <c r="V110" s="402">
        <f>Cyfluthrin!K120*100/E110</f>
        <v>12.155937262866239</v>
      </c>
      <c r="W110" s="35">
        <f>Cypermethrin!K120*100/E110</f>
        <v>63.338118130248411</v>
      </c>
      <c r="X110" s="17">
        <f>Permethrin!K120*100/E110</f>
        <v>24.50594460688534</v>
      </c>
      <c r="Y110" s="35"/>
      <c r="Z110" s="35"/>
      <c r="AA110" s="35"/>
      <c r="AD110"/>
      <c r="AE110"/>
      <c r="AF110"/>
      <c r="AG110"/>
      <c r="AI110"/>
      <c r="AJ110"/>
      <c r="AK110"/>
      <c r="AL110"/>
      <c r="AO110"/>
      <c r="AP110"/>
      <c r="AQ110"/>
    </row>
    <row r="111" spans="2:46" x14ac:dyDescent="0.35">
      <c r="B111" s="159" t="s">
        <v>65</v>
      </c>
      <c r="C111" s="263">
        <f>Permethrin!I121+Cypermethrin!I121+Cyfluthrin!I121</f>
        <v>0.32853092649370413</v>
      </c>
      <c r="D111" s="83">
        <f>Permethrin!J121+Cypermethrin!J121+Cyfluthrin!J121</f>
        <v>8.2616681320234697E-2</v>
      </c>
      <c r="E111" s="25">
        <f>Permethrin!K121+Cypermethrin!K121+Cyfluthrin!K121</f>
        <v>4.3280604393146218</v>
      </c>
      <c r="F111" s="154">
        <f>Permethrin!L121+Cypermethrin!L121+Cyfluthrin!L121</f>
        <v>2.8323757891718424</v>
      </c>
      <c r="G111" s="25">
        <f t="shared" si="4"/>
        <v>2.3282956829041628</v>
      </c>
      <c r="I111" s="413">
        <f>Permethrin!O121+Cypermethrin!O121+Cyfluthrin!O121</f>
        <v>0.21902061766246939</v>
      </c>
      <c r="J111" s="414">
        <f>Permethrin!P121+Cypermethrin!P121+Cyfluthrin!P121</f>
        <v>8.2616681320234683E-2</v>
      </c>
      <c r="K111" s="415">
        <f>Permethrin!Q121+Cypermethrin!Q121+Cyfluthrin!Q121</f>
        <v>2.8853736262097485</v>
      </c>
      <c r="L111" s="414">
        <f>Permethrin!R121+Cypermethrin!R121+Cyfluthrin!R121</f>
        <v>2.8323757891718424</v>
      </c>
      <c r="M111" s="416">
        <f t="shared" si="5"/>
        <v>1.5521971219361088</v>
      </c>
      <c r="N111" s="417"/>
      <c r="P111" s="402">
        <f>Cyfluthrin!I121*100/C111</f>
        <v>0.91832133723104892</v>
      </c>
      <c r="Q111" s="35">
        <f>Cypermethrin!I121*100/C111</f>
        <v>91.065866387173031</v>
      </c>
      <c r="R111" s="17">
        <f>Permethrin!I121*100/C111</f>
        <v>8.0158122755959074</v>
      </c>
      <c r="S111" s="402">
        <f>Cyfluthrin!M121*100/G111</f>
        <v>12.372709415929032</v>
      </c>
      <c r="T111" s="35">
        <f>Cypermethrin!M121*100/G111</f>
        <v>60.704163675847362</v>
      </c>
      <c r="U111" s="17">
        <f>Permethrin!M121*100/G111</f>
        <v>26.923126908223615</v>
      </c>
      <c r="V111" s="402">
        <f>Cyfluthrin!K121*100/E111</f>
        <v>13.242179882129131</v>
      </c>
      <c r="W111" s="35">
        <f>Cypermethrin!K121*100/E111</f>
        <v>58.39949199634146</v>
      </c>
      <c r="X111" s="17">
        <f>Permethrin!K121*100/E111</f>
        <v>28.358328121529407</v>
      </c>
      <c r="Y111" s="35"/>
      <c r="Z111" s="35"/>
      <c r="AA111" s="35"/>
      <c r="AD111"/>
      <c r="AE111"/>
      <c r="AF111"/>
      <c r="AG111"/>
      <c r="AI111"/>
      <c r="AJ111"/>
      <c r="AK111"/>
      <c r="AL111"/>
      <c r="AO111"/>
      <c r="AP111"/>
      <c r="AQ111"/>
    </row>
    <row r="112" spans="2:46" x14ac:dyDescent="0.35">
      <c r="B112" s="159" t="s">
        <v>66</v>
      </c>
      <c r="C112" s="263">
        <f>Permethrin!I122+Cypermethrin!I122+Cyfluthrin!I122</f>
        <v>0.41219115284082503</v>
      </c>
      <c r="D112" s="83">
        <f>Permethrin!J122+Cypermethrin!J122+Cyfluthrin!J122</f>
        <v>0.10817182019065512</v>
      </c>
      <c r="E112" s="25">
        <f>Permethrin!K122+Cypermethrin!K122+Cyfluthrin!K122</f>
        <v>4.9165760030740167</v>
      </c>
      <c r="F112" s="154">
        <f>Permethrin!L122+Cypermethrin!L122+Cyfluthrin!L122</f>
        <v>3.391385541013471</v>
      </c>
      <c r="G112" s="25">
        <f t="shared" si="4"/>
        <v>2.664383577957421</v>
      </c>
      <c r="I112" s="413">
        <f>Permethrin!O122+Cypermethrin!O122+Cyfluthrin!O122</f>
        <v>0.27479410189388348</v>
      </c>
      <c r="J112" s="414">
        <f>Permethrin!P122+Cypermethrin!P122+Cyfluthrin!P122</f>
        <v>0.10817182019065513</v>
      </c>
      <c r="K112" s="415">
        <f>Permethrin!Q122+Cypermethrin!Q122+Cyfluthrin!Q122</f>
        <v>3.2777173353826776</v>
      </c>
      <c r="L112" s="414">
        <f>Permethrin!R122+Cypermethrin!R122+Cyfluthrin!R122</f>
        <v>3.3913855410134719</v>
      </c>
      <c r="M112" s="416">
        <f t="shared" si="5"/>
        <v>1.7762557186382806</v>
      </c>
      <c r="N112" s="417"/>
      <c r="P112" s="402">
        <f>Cyfluthrin!I122*100/C112</f>
        <v>1.233398339373829</v>
      </c>
      <c r="Q112" s="35">
        <f>Cypermethrin!I122*100/C112</f>
        <v>95.12602092598253</v>
      </c>
      <c r="R112" s="17">
        <f>Permethrin!I122*100/C112</f>
        <v>3.6405807346436516</v>
      </c>
      <c r="S112" s="402">
        <f>Cyfluthrin!M122*100/G112</f>
        <v>13.298367365530959</v>
      </c>
      <c r="T112" s="35">
        <f>Cypermethrin!M122*100/G112</f>
        <v>61.761627711620108</v>
      </c>
      <c r="U112" s="17">
        <f>Permethrin!M122*100/G112</f>
        <v>24.940004922848932</v>
      </c>
      <c r="V112" s="402">
        <f>Cyfluthrin!K122*100/E112</f>
        <v>14.3098585921023</v>
      </c>
      <c r="W112" s="35">
        <f>Cypermethrin!K122*100/E112</f>
        <v>58.964455920873036</v>
      </c>
      <c r="X112" s="17">
        <f>Permethrin!K122*100/E112</f>
        <v>26.725685487024663</v>
      </c>
      <c r="Y112" s="35"/>
      <c r="Z112" s="35"/>
      <c r="AA112" s="35"/>
      <c r="AD112"/>
      <c r="AE112"/>
      <c r="AF112"/>
      <c r="AG112"/>
      <c r="AI112"/>
      <c r="AJ112"/>
      <c r="AK112"/>
      <c r="AL112"/>
      <c r="AO112"/>
      <c r="AP112"/>
      <c r="AQ112"/>
    </row>
    <row r="113" spans="2:43" x14ac:dyDescent="0.35">
      <c r="B113" s="159" t="s">
        <v>67</v>
      </c>
      <c r="C113" s="263">
        <f>Permethrin!I123+Cypermethrin!I123+Cyfluthrin!I123</f>
        <v>0.33499827692442258</v>
      </c>
      <c r="D113" s="83">
        <f>Permethrin!J123+Cypermethrin!J123+Cyfluthrin!J123</f>
        <v>8.9261429581356022E-2</v>
      </c>
      <c r="E113" s="25">
        <f>Permethrin!K123+Cypermethrin!K123+Cyfluthrin!K123</f>
        <v>4.4445634187067924</v>
      </c>
      <c r="F113" s="154">
        <f>Permethrin!L123+Cypermethrin!L123+Cyfluthrin!L123</f>
        <v>2.8599636073995747</v>
      </c>
      <c r="G113" s="25">
        <f t="shared" si="4"/>
        <v>2.3897808478156075</v>
      </c>
      <c r="I113" s="413">
        <f>Permethrin!O123+Cypermethrin!O123+Cyfluthrin!O123</f>
        <v>0.22333218461628174</v>
      </c>
      <c r="J113" s="414">
        <f>Permethrin!P123+Cypermethrin!P123+Cyfluthrin!P123</f>
        <v>8.9261429581356022E-2</v>
      </c>
      <c r="K113" s="415">
        <f>Permethrin!Q123+Cypermethrin!Q123+Cyfluthrin!Q123</f>
        <v>2.9630422791378614</v>
      </c>
      <c r="L113" s="414">
        <f>Permethrin!R123+Cypermethrin!R123+Cyfluthrin!R123</f>
        <v>2.8599636073995747</v>
      </c>
      <c r="M113" s="416">
        <f t="shared" si="5"/>
        <v>1.5931872318770717</v>
      </c>
      <c r="N113" s="417"/>
      <c r="P113" s="402">
        <f>Cyfluthrin!I123*100/C113</f>
        <v>1.4081018294144945</v>
      </c>
      <c r="Q113" s="35">
        <f>Cypermethrin!I123*100/C113</f>
        <v>82.054880354459982</v>
      </c>
      <c r="R113" s="17">
        <f>Permethrin!I123*100/C113</f>
        <v>16.537017816125516</v>
      </c>
      <c r="S113" s="402">
        <f>Cyfluthrin!M123*100/G113</f>
        <v>12.123551430169377</v>
      </c>
      <c r="T113" s="35">
        <f>Cypermethrin!M123*100/G113</f>
        <v>55.419697049225107</v>
      </c>
      <c r="U113" s="17">
        <f>Permethrin!M123*100/G113</f>
        <v>32.456751520605501</v>
      </c>
      <c r="V113" s="402">
        <f>Cyfluthrin!K123*100/E113</f>
        <v>12.931202669347293</v>
      </c>
      <c r="W113" s="35">
        <f>Cypermethrin!K123*100/E113</f>
        <v>53.412134174710879</v>
      </c>
      <c r="X113" s="17">
        <f>Permethrin!K123*100/E113</f>
        <v>33.656663155941821</v>
      </c>
      <c r="Y113" s="35"/>
      <c r="Z113" s="35"/>
      <c r="AA113" s="35"/>
      <c r="AD113"/>
      <c r="AE113"/>
      <c r="AF113"/>
      <c r="AG113"/>
      <c r="AI113"/>
      <c r="AJ113"/>
      <c r="AK113"/>
      <c r="AL113"/>
      <c r="AO113"/>
      <c r="AP113"/>
      <c r="AQ113"/>
    </row>
    <row r="114" spans="2:43" x14ac:dyDescent="0.35">
      <c r="B114" s="159" t="s">
        <v>68</v>
      </c>
      <c r="C114" s="263">
        <f>Permethrin!I124+Cypermethrin!I124+Cyfluthrin!I124</f>
        <v>4.8456156039008602E-2</v>
      </c>
      <c r="D114" s="83">
        <f>Permethrin!J124+Cypermethrin!J124+Cyfluthrin!J124</f>
        <v>1.2069452208574812E-2</v>
      </c>
      <c r="E114" s="25">
        <f>Permethrin!K124+Cypermethrin!K124+Cyfluthrin!K124</f>
        <v>1.122493033275449</v>
      </c>
      <c r="F114" s="154">
        <f>Permethrin!L124+Cypermethrin!L124+Cyfluthrin!L124</f>
        <v>0.53801899425154598</v>
      </c>
      <c r="G114" s="25">
        <f t="shared" si="4"/>
        <v>0.58547459465722884</v>
      </c>
      <c r="I114" s="413">
        <f>Permethrin!O124+Cypermethrin!O124+Cyfluthrin!O124</f>
        <v>3.2304104026005739E-2</v>
      </c>
      <c r="J114" s="414">
        <f>Permethrin!P124+Cypermethrin!P124+Cyfluthrin!P124</f>
        <v>1.206945220857481E-2</v>
      </c>
      <c r="K114" s="415">
        <f>Permethrin!Q124+Cypermethrin!Q124+Cyfluthrin!Q124</f>
        <v>0.74832868885029946</v>
      </c>
      <c r="L114" s="414">
        <f>Permethrin!R124+Cypermethrin!R124+Cyfluthrin!R124</f>
        <v>0.53801899425154598</v>
      </c>
      <c r="M114" s="416">
        <f t="shared" si="5"/>
        <v>0.39031639643815258</v>
      </c>
      <c r="N114" s="417"/>
      <c r="P114" s="402">
        <f>Cyfluthrin!I124*100/C114</f>
        <v>0.82967904596786002</v>
      </c>
      <c r="Q114" s="35">
        <f>Cypermethrin!I124*100/C114</f>
        <v>95.068909951894099</v>
      </c>
      <c r="R114" s="17">
        <f>Permethrin!I124*100/C114</f>
        <v>4.1014110021380388</v>
      </c>
      <c r="S114" s="402">
        <f>Cyfluthrin!M124*100/G114</f>
        <v>7.61498389503305</v>
      </c>
      <c r="T114" s="35">
        <f>Cypermethrin!M124*100/G114</f>
        <v>68.456335996095973</v>
      </c>
      <c r="U114" s="17">
        <f>Permethrin!M124*100/G114</f>
        <v>23.928680108870957</v>
      </c>
      <c r="V114" s="402">
        <f>Cyfluthrin!K124*100/E114</f>
        <v>7.9078942123284115</v>
      </c>
      <c r="W114" s="35">
        <f>Cypermethrin!K124*100/E114</f>
        <v>67.307515470734771</v>
      </c>
      <c r="X114" s="17">
        <f>Permethrin!K124*100/E114</f>
        <v>24.784590316936821</v>
      </c>
      <c r="Y114" s="35"/>
      <c r="Z114" s="35"/>
      <c r="AA114" s="35"/>
      <c r="AD114"/>
      <c r="AE114"/>
      <c r="AF114"/>
      <c r="AG114"/>
      <c r="AI114"/>
      <c r="AJ114"/>
      <c r="AK114"/>
      <c r="AL114"/>
      <c r="AO114"/>
      <c r="AP114"/>
      <c r="AQ114"/>
    </row>
    <row r="115" spans="2:43" x14ac:dyDescent="0.35">
      <c r="B115" s="159" t="s">
        <v>69</v>
      </c>
      <c r="C115" s="263">
        <f>Permethrin!I125+Cypermethrin!I125+Cyfluthrin!I125</f>
        <v>0.20340447342140508</v>
      </c>
      <c r="D115" s="83">
        <f>Permethrin!J125+Cypermethrin!J125+Cyfluthrin!J125</f>
        <v>6.2666510720227178E-2</v>
      </c>
      <c r="E115" s="25">
        <f>Permethrin!K125+Cypermethrin!K125+Cyfluthrin!K125</f>
        <v>3.3854128331672539</v>
      </c>
      <c r="F115" s="154">
        <f>Permethrin!L125+Cypermethrin!L125+Cyfluthrin!L125</f>
        <v>2.4439984746087755</v>
      </c>
      <c r="G115" s="25">
        <f t="shared" si="4"/>
        <v>1.7944086532943295</v>
      </c>
      <c r="I115" s="413">
        <f>Permethrin!O125+Cypermethrin!O125+Cyfluthrin!O125</f>
        <v>0.13560298228093676</v>
      </c>
      <c r="J115" s="414">
        <f>Permethrin!P125+Cypermethrin!P125+Cyfluthrin!P125</f>
        <v>6.2666510720227192E-2</v>
      </c>
      <c r="K115" s="415">
        <f>Permethrin!Q125+Cypermethrin!Q125+Cyfluthrin!Q125</f>
        <v>2.2569418887781696</v>
      </c>
      <c r="L115" s="414">
        <f>Permethrin!R125+Cypermethrin!R125+Cyfluthrin!R125</f>
        <v>2.443998474608776</v>
      </c>
      <c r="M115" s="416">
        <f t="shared" si="5"/>
        <v>1.1962724355295531</v>
      </c>
      <c r="N115" s="417"/>
      <c r="P115" s="402">
        <f>Cyfluthrin!I125*100/C115</f>
        <v>2.6216727248375609</v>
      </c>
      <c r="Q115" s="35">
        <f>Cypermethrin!I125*100/C115</f>
        <v>93.423841193556498</v>
      </c>
      <c r="R115" s="17">
        <f>Permethrin!I125*100/C115</f>
        <v>3.9544860816059342</v>
      </c>
      <c r="S115" s="402">
        <f>Cyfluthrin!M125*100/G115</f>
        <v>14.575491170720458</v>
      </c>
      <c r="T115" s="35">
        <f>Cypermethrin!M125*100/G115</f>
        <v>58.216634015920818</v>
      </c>
      <c r="U115" s="17">
        <f>Permethrin!M125*100/G115</f>
        <v>27.207874813358725</v>
      </c>
      <c r="V115" s="402">
        <f>Cyfluthrin!K125*100/E115</f>
        <v>15.29370790415356</v>
      </c>
      <c r="W115" s="35">
        <f>Cypermethrin!K125*100/E115</f>
        <v>56.101292759325688</v>
      </c>
      <c r="X115" s="17">
        <f>Permethrin!K125*100/E115</f>
        <v>28.604999336520752</v>
      </c>
      <c r="Y115" s="35"/>
      <c r="Z115" s="35"/>
      <c r="AA115" s="35"/>
      <c r="AD115"/>
      <c r="AE115"/>
      <c r="AF115"/>
      <c r="AG115"/>
      <c r="AI115"/>
      <c r="AJ115"/>
      <c r="AK115"/>
      <c r="AL115"/>
      <c r="AO115"/>
      <c r="AP115"/>
      <c r="AQ115"/>
    </row>
    <row r="116" spans="2:43" x14ac:dyDescent="0.35">
      <c r="B116" s="159" t="s">
        <v>70</v>
      </c>
      <c r="C116" s="263">
        <f>Permethrin!I126+Cypermethrin!I126+Cyfluthrin!I126</f>
        <v>0.26612497047561556</v>
      </c>
      <c r="D116" s="83">
        <f>Permethrin!J126+Cypermethrin!J126+Cyfluthrin!J126</f>
        <v>7.5525429332446312E-2</v>
      </c>
      <c r="E116" s="25">
        <f>Permethrin!K126+Cypermethrin!K126+Cyfluthrin!K126</f>
        <v>4.1494815375297804</v>
      </c>
      <c r="F116" s="154">
        <f>Permethrin!L126+Cypermethrin!L126+Cyfluthrin!L126</f>
        <v>2.7450230693292816</v>
      </c>
      <c r="G116" s="25">
        <f t="shared" si="4"/>
        <v>2.2078032540026982</v>
      </c>
      <c r="I116" s="413">
        <f>Permethrin!O126+Cypermethrin!O126+Cyfluthrin!O126</f>
        <v>0.17741664698374376</v>
      </c>
      <c r="J116" s="414">
        <f>Permethrin!P126+Cypermethrin!P126+Cyfluthrin!P126</f>
        <v>7.5525429332446326E-2</v>
      </c>
      <c r="K116" s="415">
        <f>Permethrin!Q126+Cypermethrin!Q126+Cyfluthrin!Q126</f>
        <v>2.7663210250198542</v>
      </c>
      <c r="L116" s="414">
        <f>Permethrin!R126+Cypermethrin!R126+Cyfluthrin!R126</f>
        <v>2.7450230693292821</v>
      </c>
      <c r="M116" s="416">
        <f t="shared" si="5"/>
        <v>1.4718688360017991</v>
      </c>
      <c r="N116" s="417"/>
      <c r="P116" s="402">
        <f>Cyfluthrin!I126*100/C116</f>
        <v>1.8829421739497769</v>
      </c>
      <c r="Q116" s="35">
        <f>Cypermethrin!I126*100/C116</f>
        <v>94.357487747371607</v>
      </c>
      <c r="R116" s="17">
        <f>Permethrin!I126*100/C116</f>
        <v>3.7595700786786188</v>
      </c>
      <c r="S116" s="402">
        <f>Cyfluthrin!M126*100/G116</f>
        <v>12.776555009092286</v>
      </c>
      <c r="T116" s="35">
        <f>Cypermethrin!M126*100/G116</f>
        <v>56.432790720773284</v>
      </c>
      <c r="U116" s="17">
        <f>Permethrin!M126*100/G116</f>
        <v>30.790654270134432</v>
      </c>
      <c r="V116" s="402">
        <f>Cyfluthrin!K126*100/E116</f>
        <v>13.475211544349682</v>
      </c>
      <c r="W116" s="35">
        <f>Cypermethrin!K126*100/E116</f>
        <v>54.000508811523396</v>
      </c>
      <c r="X116" s="17">
        <f>Permethrin!K126*100/E116</f>
        <v>32.524279644126942</v>
      </c>
      <c r="Y116" s="35"/>
      <c r="Z116" s="35"/>
      <c r="AA116" s="35"/>
      <c r="AD116"/>
      <c r="AE116"/>
      <c r="AF116"/>
      <c r="AG116"/>
      <c r="AI116"/>
      <c r="AJ116"/>
      <c r="AK116"/>
      <c r="AL116"/>
      <c r="AO116"/>
      <c r="AP116"/>
      <c r="AQ116"/>
    </row>
    <row r="117" spans="2:43" x14ac:dyDescent="0.35">
      <c r="B117" s="159" t="s">
        <v>71</v>
      </c>
      <c r="C117" s="263">
        <f>Permethrin!I127+Cypermethrin!I127+Cyfluthrin!I127</f>
        <v>7.8051222271603146E-2</v>
      </c>
      <c r="D117" s="83">
        <f>Permethrin!J127+Cypermethrin!J127+Cyfluthrin!J127</f>
        <v>2.3572256887689561E-2</v>
      </c>
      <c r="E117" s="25">
        <f>Permethrin!K127+Cypermethrin!K127+Cyfluthrin!K127</f>
        <v>2.2759398601990579</v>
      </c>
      <c r="F117" s="154">
        <f>Permethrin!L127+Cypermethrin!L127+Cyfluthrin!L127</f>
        <v>1.9446465709223113</v>
      </c>
      <c r="G117" s="25">
        <f t="shared" si="4"/>
        <v>1.1769955412353306</v>
      </c>
      <c r="I117" s="413">
        <f>Permethrin!O127+Cypermethrin!O127+Cyfluthrin!O127</f>
        <v>5.2034148181068766E-2</v>
      </c>
      <c r="J117" s="414">
        <f>Permethrin!P127+Cypermethrin!P127+Cyfluthrin!P127</f>
        <v>2.3572256887689564E-2</v>
      </c>
      <c r="K117" s="415">
        <f>Permethrin!Q127+Cypermethrin!Q127+Cyfluthrin!Q127</f>
        <v>1.5172932401327055</v>
      </c>
      <c r="L117" s="414">
        <f>Permethrin!R127+Cypermethrin!R127+Cyfluthrin!R127</f>
        <v>1.9446465709223115</v>
      </c>
      <c r="M117" s="416">
        <f t="shared" si="5"/>
        <v>0.78466369415688708</v>
      </c>
      <c r="N117" s="417"/>
      <c r="P117" s="402">
        <f>Cyfluthrin!I127*100/C117</f>
        <v>2.4383063455741287</v>
      </c>
      <c r="Q117" s="35">
        <f>Cypermethrin!I127*100/C117</f>
        <v>93.293575301193215</v>
      </c>
      <c r="R117" s="17">
        <f>Permethrin!I127*100/C117</f>
        <v>4.2681183532326505</v>
      </c>
      <c r="S117" s="402">
        <f>Cyfluthrin!M127*100/G117</f>
        <v>18.766135512946381</v>
      </c>
      <c r="T117" s="35">
        <f>Cypermethrin!M127*100/G117</f>
        <v>51.84273757948943</v>
      </c>
      <c r="U117" s="17">
        <f>Permethrin!M127*100/G117</f>
        <v>29.391126907564193</v>
      </c>
      <c r="V117" s="402">
        <f>Cyfluthrin!K127*100/E117</f>
        <v>19.326083095851263</v>
      </c>
      <c r="W117" s="35">
        <f>Cypermethrin!K127*100/E117</f>
        <v>50.42121998803696</v>
      </c>
      <c r="X117" s="17">
        <f>Permethrin!K127*100/E117</f>
        <v>30.252696916111791</v>
      </c>
      <c r="Y117" s="35"/>
      <c r="Z117" s="35"/>
      <c r="AA117" s="35"/>
      <c r="AD117"/>
      <c r="AE117"/>
      <c r="AF117"/>
      <c r="AG117"/>
      <c r="AI117"/>
      <c r="AJ117"/>
      <c r="AK117"/>
      <c r="AL117"/>
      <c r="AO117"/>
      <c r="AP117"/>
      <c r="AQ117"/>
    </row>
    <row r="118" spans="2:43" x14ac:dyDescent="0.35">
      <c r="B118" s="159" t="s">
        <v>72</v>
      </c>
      <c r="C118" s="263">
        <f>Permethrin!I128+Cypermethrin!I128+Cyfluthrin!I128</f>
        <v>0.33698354793077639</v>
      </c>
      <c r="D118" s="83">
        <f>Permethrin!J128+Cypermethrin!J128+Cyfluthrin!J128</f>
        <v>0.10690382562744638</v>
      </c>
      <c r="E118" s="25">
        <f>Permethrin!K128+Cypermethrin!K128+Cyfluthrin!K128</f>
        <v>6.0059296820422796</v>
      </c>
      <c r="F118" s="154">
        <f>Permethrin!L128+Cypermethrin!L128+Cyfluthrin!L128</f>
        <v>6.1331825749122979</v>
      </c>
      <c r="G118" s="25">
        <f t="shared" si="4"/>
        <v>3.171456614986528</v>
      </c>
      <c r="I118" s="413">
        <f>Permethrin!O128+Cypermethrin!O128+Cyfluthrin!O128</f>
        <v>0.2246556986205176</v>
      </c>
      <c r="J118" s="414">
        <f>Permethrin!P128+Cypermethrin!P128+Cyfluthrin!P128</f>
        <v>0.10690382562744638</v>
      </c>
      <c r="K118" s="415">
        <f>Permethrin!Q128+Cypermethrin!Q128+Cyfluthrin!Q128</f>
        <v>4.00395312136152</v>
      </c>
      <c r="L118" s="414">
        <f>Permethrin!R128+Cypermethrin!R128+Cyfluthrin!R128</f>
        <v>6.1331825749122997</v>
      </c>
      <c r="M118" s="416">
        <f t="shared" si="5"/>
        <v>2.1143044099910187</v>
      </c>
      <c r="N118" s="417"/>
      <c r="P118" s="402">
        <f>Cyfluthrin!I128*100/C118</f>
        <v>2.9164716887892856</v>
      </c>
      <c r="Q118" s="35">
        <f>Cypermethrin!I128*100/C118</f>
        <v>88.990085147838627</v>
      </c>
      <c r="R118" s="17">
        <f>Permethrin!I128*100/C118</f>
        <v>8.0934431633720827</v>
      </c>
      <c r="S118" s="402">
        <f>Cyfluthrin!M128*100/G118</f>
        <v>23.258074234701716</v>
      </c>
      <c r="T118" s="35">
        <f>Cypermethrin!M128*100/G118</f>
        <v>45.886560960478143</v>
      </c>
      <c r="U118" s="17">
        <f>Permethrin!M128*100/G118</f>
        <v>30.855364804820141</v>
      </c>
      <c r="V118" s="402">
        <f>Cyfluthrin!K128*100/E118</f>
        <v>24.399410507255006</v>
      </c>
      <c r="W118" s="35">
        <f>Cypermethrin!K128*100/E118</f>
        <v>43.468088004924397</v>
      </c>
      <c r="X118" s="17">
        <f>Permethrin!K128*100/E118</f>
        <v>32.132501487820598</v>
      </c>
      <c r="Y118" s="35"/>
      <c r="Z118" s="35"/>
      <c r="AA118" s="35"/>
      <c r="AD118"/>
      <c r="AE118"/>
      <c r="AF118"/>
      <c r="AG118"/>
      <c r="AI118"/>
      <c r="AJ118"/>
      <c r="AK118"/>
      <c r="AL118"/>
      <c r="AO118"/>
      <c r="AP118"/>
      <c r="AQ118"/>
    </row>
    <row r="119" spans="2:43" x14ac:dyDescent="0.35">
      <c r="B119" s="159" t="s">
        <v>73</v>
      </c>
      <c r="C119" s="263">
        <f>Permethrin!I129+Cypermethrin!I129+Cyfluthrin!I129</f>
        <v>0.18031668693833472</v>
      </c>
      <c r="D119" s="83">
        <f>Permethrin!J129+Cypermethrin!J129+Cyfluthrin!J129</f>
        <v>5.4517968695237673E-2</v>
      </c>
      <c r="E119" s="25">
        <f>Permethrin!K129+Cypermethrin!K129+Cyfluthrin!K129</f>
        <v>2.7486644040021506</v>
      </c>
      <c r="F119" s="154">
        <f>Permethrin!L129+Cypermethrin!L129+Cyfluthrin!L129</f>
        <v>2.3375435291535278</v>
      </c>
      <c r="G119" s="25">
        <f t="shared" si="4"/>
        <v>1.4644905454702426</v>
      </c>
      <c r="I119" s="413">
        <f>Permethrin!O129+Cypermethrin!O129+Cyfluthrin!O129</f>
        <v>0.12021112462555653</v>
      </c>
      <c r="J119" s="414">
        <f>Permethrin!P129+Cypermethrin!P129+Cyfluthrin!P129</f>
        <v>5.4517968695237673E-2</v>
      </c>
      <c r="K119" s="415">
        <f>Permethrin!Q129+Cypermethrin!Q129+Cyfluthrin!Q129</f>
        <v>1.8324429360014338</v>
      </c>
      <c r="L119" s="414">
        <f>Permethrin!R129+Cypermethrin!R129+Cyfluthrin!R129</f>
        <v>2.3375435291535274</v>
      </c>
      <c r="M119" s="416">
        <f t="shared" si="5"/>
        <v>0.97632703031349521</v>
      </c>
      <c r="N119" s="417"/>
      <c r="P119" s="402">
        <f>Cyfluthrin!I129*100/C119</f>
        <v>2.4525889630819959</v>
      </c>
      <c r="Q119" s="35">
        <f>Cypermethrin!I129*100/C119</f>
        <v>92.275276711630681</v>
      </c>
      <c r="R119" s="17">
        <f>Permethrin!I129*100/C119</f>
        <v>5.2721343252873316</v>
      </c>
      <c r="S119" s="402">
        <f>Cyfluthrin!M129*100/G119</f>
        <v>18.155652544811371</v>
      </c>
      <c r="T119" s="35">
        <f>Cypermethrin!M129*100/G119</f>
        <v>57.400366335536354</v>
      </c>
      <c r="U119" s="17">
        <f>Permethrin!M129*100/G119</f>
        <v>24.443981119652278</v>
      </c>
      <c r="V119" s="402">
        <f>Cyfluthrin!K129*100/E119</f>
        <v>19.185798093215411</v>
      </c>
      <c r="W119" s="35">
        <f>Cypermethrin!K129*100/E119</f>
        <v>55.112517630859138</v>
      </c>
      <c r="X119" s="17">
        <f>Permethrin!K129*100/E119</f>
        <v>25.701684275925448</v>
      </c>
      <c r="Y119" s="35"/>
      <c r="Z119" s="35"/>
      <c r="AA119" s="35"/>
      <c r="AD119"/>
      <c r="AE119"/>
      <c r="AF119"/>
      <c r="AG119"/>
      <c r="AI119"/>
      <c r="AJ119"/>
      <c r="AK119"/>
      <c r="AL119"/>
      <c r="AO119"/>
      <c r="AP119"/>
      <c r="AQ119"/>
    </row>
    <row r="120" spans="2:43" x14ac:dyDescent="0.35">
      <c r="B120" s="159" t="s">
        <v>74</v>
      </c>
      <c r="C120" s="263">
        <f>Permethrin!I130+Cypermethrin!I130+Cyfluthrin!I130</f>
        <v>1.7435817485734271</v>
      </c>
      <c r="D120" s="83">
        <f>Permethrin!J130+Cypermethrin!J130+Cyfluthrin!J130</f>
        <v>0.43870054009780662</v>
      </c>
      <c r="E120" s="25">
        <f>Permethrin!K130+Cypermethrin!K130+Cyfluthrin!K130</f>
        <v>14.156122525674979</v>
      </c>
      <c r="F120" s="154">
        <f>Permethrin!L130+Cypermethrin!L130+Cyfluthrin!L130</f>
        <v>12.686260586567203</v>
      </c>
      <c r="G120" s="25">
        <f t="shared" si="4"/>
        <v>7.9498521371242035</v>
      </c>
      <c r="I120" s="413">
        <f>Permethrin!O130+Cypermethrin!O130+Cyfluthrin!O130</f>
        <v>1.1623878323822849</v>
      </c>
      <c r="J120" s="414">
        <f>Permethrin!P130+Cypermethrin!P130+Cyfluthrin!P130</f>
        <v>0.43870054009780662</v>
      </c>
      <c r="K120" s="415">
        <f>Permethrin!Q130+Cypermethrin!Q130+Cyfluthrin!Q130</f>
        <v>9.4374150171166526</v>
      </c>
      <c r="L120" s="414">
        <f>Permethrin!R130+Cypermethrin!R130+Cyfluthrin!R130</f>
        <v>12.686260586567201</v>
      </c>
      <c r="M120" s="416">
        <f t="shared" si="5"/>
        <v>5.2999014247494687</v>
      </c>
      <c r="N120" s="417"/>
      <c r="P120" s="402">
        <f>Cyfluthrin!I130*100/C120</f>
        <v>0.89885967410737488</v>
      </c>
      <c r="Q120" s="35">
        <f>Cypermethrin!I130*100/C120</f>
        <v>96.877377605815937</v>
      </c>
      <c r="R120" s="17">
        <f>Permethrin!I130*100/C120</f>
        <v>2.2237627200766963</v>
      </c>
      <c r="S120" s="402">
        <f>Cyfluthrin!M130*100/G120</f>
        <v>18.41517745932363</v>
      </c>
      <c r="T120" s="35">
        <f>Cypermethrin!M130*100/G120</f>
        <v>59.03840210553102</v>
      </c>
      <c r="U120" s="17">
        <f>Permethrin!M130*100/G120</f>
        <v>22.546420435145347</v>
      </c>
      <c r="V120" s="402">
        <f>Cyfluthrin!K130*100/E120</f>
        <v>20.572627844280575</v>
      </c>
      <c r="W120" s="35">
        <f>Cypermethrin!K130*100/E120</f>
        <v>54.377849970060716</v>
      </c>
      <c r="X120" s="17">
        <f>Permethrin!K130*100/E120</f>
        <v>25.049522185658709</v>
      </c>
      <c r="Y120" s="35"/>
      <c r="Z120" s="35"/>
      <c r="AA120" s="35"/>
      <c r="AD120"/>
      <c r="AE120"/>
      <c r="AF120"/>
      <c r="AG120"/>
      <c r="AI120"/>
      <c r="AJ120"/>
      <c r="AK120"/>
      <c r="AL120"/>
      <c r="AO120"/>
      <c r="AP120"/>
      <c r="AQ120"/>
    </row>
    <row r="121" spans="2:43" x14ac:dyDescent="0.35">
      <c r="B121" s="159" t="s">
        <v>75</v>
      </c>
      <c r="C121" s="263">
        <f>Permethrin!I131+Cypermethrin!I131+Cyfluthrin!I131</f>
        <v>4.8115877417353001E-2</v>
      </c>
      <c r="D121" s="83">
        <f>Permethrin!J131+Cypermethrin!J131+Cyfluthrin!J131</f>
        <v>1.961934740566245E-2</v>
      </c>
      <c r="E121" s="25">
        <f>Permethrin!K131+Cypermethrin!K131+Cyfluthrin!K131</f>
        <v>1.4998969391389307</v>
      </c>
      <c r="F121" s="154">
        <f>Permethrin!L131+Cypermethrin!L131+Cyfluthrin!L131</f>
        <v>2.1943023462962956</v>
      </c>
      <c r="G121" s="25">
        <f t="shared" si="4"/>
        <v>0.77400640827814182</v>
      </c>
      <c r="I121" s="413">
        <f>Permethrin!O131+Cypermethrin!O131+Cyfluthrin!O131</f>
        <v>3.2077251611568672E-2</v>
      </c>
      <c r="J121" s="414">
        <f>Permethrin!P131+Cypermethrin!P131+Cyfluthrin!P131</f>
        <v>1.9619347405662447E-2</v>
      </c>
      <c r="K121" s="415">
        <f>Permethrin!Q131+Cypermethrin!Q131+Cyfluthrin!Q131</f>
        <v>0.99993129275928727</v>
      </c>
      <c r="L121" s="414">
        <f>Permethrin!R131+Cypermethrin!R131+Cyfluthrin!R131</f>
        <v>2.1943023462962961</v>
      </c>
      <c r="M121" s="416">
        <f t="shared" si="5"/>
        <v>0.51600427218542799</v>
      </c>
      <c r="N121" s="417"/>
      <c r="P121" s="402">
        <f>Cyfluthrin!I131*100/C121</f>
        <v>5.6484699744797995</v>
      </c>
      <c r="Q121" s="35">
        <f>Cypermethrin!I131*100/C121</f>
        <v>90.607122181773406</v>
      </c>
      <c r="R121" s="17">
        <f>Permethrin!I131*100/C121</f>
        <v>3.7444078437467927</v>
      </c>
      <c r="S121" s="402">
        <f>Cyfluthrin!M131*100/G121</f>
        <v>36.817461106732367</v>
      </c>
      <c r="T121" s="35">
        <f>Cypermethrin!M131*100/G121</f>
        <v>32.590347988457118</v>
      </c>
      <c r="U121" s="17">
        <f>Permethrin!M131*100/G121</f>
        <v>30.592190904810519</v>
      </c>
      <c r="V121" s="402">
        <f>Cyfluthrin!K131*100/E121</f>
        <v>37.817345377049627</v>
      </c>
      <c r="W121" s="35">
        <f>Cypermethrin!K131*100/E121</f>
        <v>30.729201450723373</v>
      </c>
      <c r="X121" s="17">
        <f>Permethrin!K131*100/E121</f>
        <v>31.453453172226993</v>
      </c>
      <c r="Y121" s="35"/>
      <c r="Z121" s="35"/>
      <c r="AA121" s="35"/>
      <c r="AD121"/>
      <c r="AE121"/>
      <c r="AF121"/>
      <c r="AG121"/>
      <c r="AI121"/>
      <c r="AJ121"/>
      <c r="AK121"/>
      <c r="AL121"/>
      <c r="AO121"/>
      <c r="AP121"/>
      <c r="AQ121"/>
    </row>
    <row r="122" spans="2:43" x14ac:dyDescent="0.35">
      <c r="B122" s="159" t="s">
        <v>76</v>
      </c>
      <c r="C122" s="263">
        <f>Permethrin!I132+Cypermethrin!I132+Cyfluthrin!I132</f>
        <v>0.30516150426932021</v>
      </c>
      <c r="D122" s="83">
        <f>Permethrin!J132+Cypermethrin!J132+Cyfluthrin!J132</f>
        <v>9.5806624848363289E-2</v>
      </c>
      <c r="E122" s="25">
        <f>Permethrin!K132+Cypermethrin!K132+Cyfluthrin!K132</f>
        <v>4.0484328266370504</v>
      </c>
      <c r="F122" s="154">
        <f>Permethrin!L132+Cypermethrin!L132+Cyfluthrin!L132</f>
        <v>2.5856094784924752</v>
      </c>
      <c r="G122" s="25">
        <f t="shared" si="4"/>
        <v>2.1767971654531855</v>
      </c>
      <c r="I122" s="413">
        <f>Permethrin!O132+Cypermethrin!O132+Cyfluthrin!O132</f>
        <v>0.2034410028462135</v>
      </c>
      <c r="J122" s="414">
        <f>Permethrin!P132+Cypermethrin!P132+Cyfluthrin!P132</f>
        <v>9.5806624848363275E-2</v>
      </c>
      <c r="K122" s="415">
        <f>Permethrin!Q132+Cypermethrin!Q132+Cyfluthrin!Q132</f>
        <v>2.698955217758034</v>
      </c>
      <c r="L122" s="414">
        <f>Permethrin!R132+Cypermethrin!R132+Cyfluthrin!R132</f>
        <v>2.5856094784924752</v>
      </c>
      <c r="M122" s="416">
        <f t="shared" si="5"/>
        <v>1.4511981103021239</v>
      </c>
      <c r="N122" s="417"/>
      <c r="P122" s="402">
        <f>Cyfluthrin!I132*100/C122</f>
        <v>2.7927640694600631</v>
      </c>
      <c r="Q122" s="35">
        <f>Cypermethrin!I132*100/C122</f>
        <v>94.996296055384562</v>
      </c>
      <c r="R122" s="17">
        <f>Permethrin!I132*100/C122</f>
        <v>2.2109398751553657</v>
      </c>
      <c r="S122" s="402">
        <f>Cyfluthrin!M132*100/G122</f>
        <v>12.05745979016384</v>
      </c>
      <c r="T122" s="35">
        <f>Cypermethrin!M132*100/G122</f>
        <v>63.206548263388626</v>
      </c>
      <c r="U122" s="17">
        <f>Permethrin!M132*100/G122</f>
        <v>24.73599194644752</v>
      </c>
      <c r="V122" s="402">
        <f>Cyfluthrin!K132*100/E122</f>
        <v>12.755811128520127</v>
      </c>
      <c r="W122" s="35">
        <f>Cypermethrin!K132*100/E122</f>
        <v>60.810310590203329</v>
      </c>
      <c r="X122" s="17">
        <f>Permethrin!K132*100/E122</f>
        <v>26.433878281276545</v>
      </c>
      <c r="Y122" s="35"/>
      <c r="Z122" s="35"/>
      <c r="AA122" s="35"/>
      <c r="AD122"/>
      <c r="AE122"/>
      <c r="AF122"/>
      <c r="AG122"/>
      <c r="AI122"/>
      <c r="AJ122"/>
      <c r="AK122"/>
      <c r="AL122"/>
      <c r="AO122"/>
      <c r="AP122"/>
      <c r="AQ122"/>
    </row>
    <row r="123" spans="2:43" x14ac:dyDescent="0.35">
      <c r="B123" s="159" t="s">
        <v>77</v>
      </c>
      <c r="C123" s="263">
        <f>Permethrin!I133+Cypermethrin!I133+Cyfluthrin!I133</f>
        <v>0.40042698386315201</v>
      </c>
      <c r="D123" s="83">
        <f>Permethrin!J133+Cypermethrin!J133+Cyfluthrin!J133</f>
        <v>0.10737658170327756</v>
      </c>
      <c r="E123" s="25">
        <f>Permethrin!K133+Cypermethrin!K133+Cyfluthrin!K133</f>
        <v>4.9119650987890884</v>
      </c>
      <c r="F123" s="154">
        <f>Permethrin!L133+Cypermethrin!L133+Cyfluthrin!L133</f>
        <v>3.8440346666437648</v>
      </c>
      <c r="G123" s="25">
        <f t="shared" si="4"/>
        <v>2.6561960413261203</v>
      </c>
      <c r="I123" s="413">
        <f>Permethrin!O133+Cypermethrin!O133+Cyfluthrin!O133</f>
        <v>0.26695132257543469</v>
      </c>
      <c r="J123" s="414">
        <f>Permethrin!P133+Cypermethrin!P133+Cyfluthrin!P133</f>
        <v>0.10737658170327757</v>
      </c>
      <c r="K123" s="415">
        <f>Permethrin!Q133+Cypermethrin!Q133+Cyfluthrin!Q133</f>
        <v>3.2746433991927257</v>
      </c>
      <c r="L123" s="414">
        <f>Permethrin!R133+Cypermethrin!R133+Cyfluthrin!R133</f>
        <v>3.8440346666437648</v>
      </c>
      <c r="M123" s="416">
        <f t="shared" si="5"/>
        <v>1.7707973608840801</v>
      </c>
      <c r="N123" s="417"/>
      <c r="P123" s="402">
        <f>Cyfluthrin!I133*100/C123</f>
        <v>1.4001191795109489</v>
      </c>
      <c r="Q123" s="35">
        <f>Cypermethrin!I133*100/C123</f>
        <v>96.719271810392001</v>
      </c>
      <c r="R123" s="17">
        <f>Permethrin!I133*100/C123</f>
        <v>1.8806090100970361</v>
      </c>
      <c r="S123" s="402">
        <f>Cyfluthrin!M133*100/G123</f>
        <v>15.939564030810832</v>
      </c>
      <c r="T123" s="35">
        <f>Cypermethrin!M133*100/G123</f>
        <v>60.152397786990079</v>
      </c>
      <c r="U123" s="17">
        <f>Permethrin!M133*100/G123</f>
        <v>23.908038182199085</v>
      </c>
      <c r="V123" s="402">
        <f>Cyfluthrin!K133*100/E123</f>
        <v>17.124830198578575</v>
      </c>
      <c r="W123" s="35">
        <f>Cypermethrin!K133*100/E123</f>
        <v>57.171439498401192</v>
      </c>
      <c r="X123" s="17">
        <f>Permethrin!K133*100/E123</f>
        <v>25.703730303020233</v>
      </c>
      <c r="Y123" s="35"/>
      <c r="Z123" s="35"/>
      <c r="AA123" s="35"/>
      <c r="AD123"/>
      <c r="AE123"/>
      <c r="AF123"/>
      <c r="AG123"/>
      <c r="AI123"/>
      <c r="AJ123"/>
      <c r="AK123"/>
      <c r="AL123"/>
      <c r="AO123"/>
      <c r="AP123"/>
      <c r="AQ123"/>
    </row>
    <row r="124" spans="2:43" x14ac:dyDescent="0.35">
      <c r="B124" s="159" t="s">
        <v>78</v>
      </c>
      <c r="C124" s="263">
        <f>Permethrin!I134+Cypermethrin!I134+Cyfluthrin!I134</f>
        <v>0.19056674455471145</v>
      </c>
      <c r="D124" s="83">
        <f>Permethrin!J134+Cypermethrin!J134+Cyfluthrin!J134</f>
        <v>6.1797377761873967E-2</v>
      </c>
      <c r="E124" s="25">
        <f>Permethrin!K134+Cypermethrin!K134+Cyfluthrin!K134</f>
        <v>3.4501957734831326</v>
      </c>
      <c r="F124" s="154">
        <f>Permethrin!L134+Cypermethrin!L134+Cyfluthrin!L134</f>
        <v>2.7101122308677863</v>
      </c>
      <c r="G124" s="25">
        <f t="shared" si="4"/>
        <v>1.8203812590189221</v>
      </c>
      <c r="I124" s="413">
        <f>Permethrin!O134+Cypermethrin!O134+Cyfluthrin!O134</f>
        <v>0.12704449636980764</v>
      </c>
      <c r="J124" s="414">
        <f>Permethrin!P134+Cypermethrin!P134+Cyfluthrin!P134</f>
        <v>6.1797377761873967E-2</v>
      </c>
      <c r="K124" s="415">
        <f>Permethrin!Q134+Cypermethrin!Q134+Cyfluthrin!Q134</f>
        <v>2.3001305156554221</v>
      </c>
      <c r="L124" s="414">
        <f>Permethrin!R134+Cypermethrin!R134+Cyfluthrin!R134</f>
        <v>2.7101122308677859</v>
      </c>
      <c r="M124" s="416">
        <f t="shared" si="5"/>
        <v>1.2135875060126149</v>
      </c>
      <c r="N124" s="417"/>
      <c r="P124" s="402">
        <f>Cyfluthrin!I134*100/C124</f>
        <v>3.1259838539334788</v>
      </c>
      <c r="Q124" s="35">
        <f>Cypermethrin!I134*100/C124</f>
        <v>89.883584393625043</v>
      </c>
      <c r="R124" s="17">
        <f>Permethrin!I134*100/C124</f>
        <v>6.990431752441479</v>
      </c>
      <c r="S124" s="402">
        <f>Cyfluthrin!M134*100/G124</f>
        <v>16.503148364785766</v>
      </c>
      <c r="T124" s="35">
        <f>Cypermethrin!M134*100/G124</f>
        <v>52.068613760740085</v>
      </c>
      <c r="U124" s="17">
        <f>Permethrin!M134*100/G124</f>
        <v>31.428237874474132</v>
      </c>
      <c r="V124" s="402">
        <f>Cyfluthrin!K134*100/E124</f>
        <v>17.242017362249165</v>
      </c>
      <c r="W124" s="35">
        <f>Cypermethrin!K134*100/E124</f>
        <v>49.979956675155108</v>
      </c>
      <c r="X124" s="17">
        <f>Permethrin!K134*100/E124</f>
        <v>32.77802596259572</v>
      </c>
      <c r="Y124" s="35"/>
      <c r="Z124" s="35"/>
      <c r="AA124" s="35"/>
      <c r="AD124"/>
      <c r="AE124"/>
      <c r="AF124"/>
      <c r="AG124"/>
      <c r="AI124"/>
      <c r="AJ124"/>
      <c r="AK124"/>
      <c r="AL124"/>
      <c r="AO124"/>
      <c r="AP124"/>
      <c r="AQ124"/>
    </row>
    <row r="125" spans="2:43" x14ac:dyDescent="0.35">
      <c r="B125" s="159" t="s">
        <v>79</v>
      </c>
      <c r="C125" s="263">
        <f>Permethrin!I135+Cypermethrin!I135+Cyfluthrin!I135</f>
        <v>0.10418554909742339</v>
      </c>
      <c r="D125" s="83">
        <f>Permethrin!J135+Cypermethrin!J135+Cyfluthrin!J135</f>
        <v>2.801334562230999E-2</v>
      </c>
      <c r="E125" s="25">
        <f>Permethrin!K135+Cypermethrin!K135+Cyfluthrin!K135</f>
        <v>1.9020731139589668</v>
      </c>
      <c r="F125" s="154">
        <f>Permethrin!L135+Cypermethrin!L135+Cyfluthrin!L135</f>
        <v>1.2113154307380665</v>
      </c>
      <c r="G125" s="25">
        <f t="shared" si="4"/>
        <v>1.0031293315281951</v>
      </c>
      <c r="I125" s="413">
        <f>Permethrin!O135+Cypermethrin!O135+Cyfluthrin!O135</f>
        <v>6.9457032731615603E-2</v>
      </c>
      <c r="J125" s="414">
        <f>Permethrin!P135+Cypermethrin!P135+Cyfluthrin!P135</f>
        <v>2.8013345622309997E-2</v>
      </c>
      <c r="K125" s="415">
        <f>Permethrin!Q135+Cypermethrin!Q135+Cyfluthrin!Q135</f>
        <v>1.2680487426393114</v>
      </c>
      <c r="L125" s="414">
        <f>Permethrin!R135+Cypermethrin!R135+Cyfluthrin!R135</f>
        <v>1.2113154307380665</v>
      </c>
      <c r="M125" s="416">
        <f t="shared" si="5"/>
        <v>0.66875288768546348</v>
      </c>
      <c r="N125" s="417"/>
      <c r="P125" s="402">
        <f>Cyfluthrin!I135*100/C125</f>
        <v>1.4289137039637472</v>
      </c>
      <c r="Q125" s="35">
        <f>Cypermethrin!I135*100/C125</f>
        <v>95.021708555447972</v>
      </c>
      <c r="R125" s="17">
        <f>Permethrin!I135*100/C125</f>
        <v>3.5493777405882763</v>
      </c>
      <c r="S125" s="402">
        <f>Cyfluthrin!M135*100/G125</f>
        <v>12.10996813391181</v>
      </c>
      <c r="T125" s="35">
        <f>Cypermethrin!M135*100/G125</f>
        <v>63.857242093250605</v>
      </c>
      <c r="U125" s="17">
        <f>Permethrin!M135*100/G125</f>
        <v>24.032789772837596</v>
      </c>
      <c r="V125" s="402">
        <f>Cyfluthrin!K135*100/E125</f>
        <v>12.695020050453232</v>
      </c>
      <c r="W125" s="35">
        <f>Cypermethrin!K135*100/E125</f>
        <v>62.150216728734407</v>
      </c>
      <c r="X125" s="17">
        <f>Permethrin!K135*100/E125</f>
        <v>25.15476322081237</v>
      </c>
      <c r="Y125" s="35"/>
      <c r="Z125" s="35"/>
      <c r="AA125" s="35"/>
      <c r="AD125"/>
      <c r="AE125"/>
      <c r="AF125"/>
      <c r="AG125"/>
      <c r="AI125"/>
      <c r="AJ125"/>
      <c r="AK125"/>
      <c r="AL125"/>
      <c r="AO125"/>
      <c r="AP125"/>
      <c r="AQ125"/>
    </row>
    <row r="126" spans="2:43" x14ac:dyDescent="0.35">
      <c r="B126" s="159" t="s">
        <v>80</v>
      </c>
      <c r="C126" s="263">
        <f>Permethrin!I136+Cypermethrin!I136+Cyfluthrin!I136</f>
        <v>0.35124592493022871</v>
      </c>
      <c r="D126" s="83">
        <f>Permethrin!J136+Cypermethrin!J136+Cyfluthrin!J136</f>
        <v>8.6730787173009943E-2</v>
      </c>
      <c r="E126" s="25">
        <f>Permethrin!K136+Cypermethrin!K136+Cyfluthrin!K136</f>
        <v>4.0538971717990311</v>
      </c>
      <c r="F126" s="154">
        <f>Permethrin!L136+Cypermethrin!L136+Cyfluthrin!L136</f>
        <v>2.4799278952053316</v>
      </c>
      <c r="G126" s="25">
        <f t="shared" si="4"/>
        <v>2.20257154836463</v>
      </c>
      <c r="I126" s="413">
        <f>Permethrin!O136+Cypermethrin!O136+Cyfluthrin!O136</f>
        <v>0.23416394995348588</v>
      </c>
      <c r="J126" s="414">
        <f>Permethrin!P136+Cypermethrin!P136+Cyfluthrin!P136</f>
        <v>8.6730787173009943E-2</v>
      </c>
      <c r="K126" s="415">
        <f>Permethrin!Q136+Cypermethrin!Q136+Cyfluthrin!Q136</f>
        <v>2.7025981145326874</v>
      </c>
      <c r="L126" s="414">
        <f>Permethrin!R136+Cypermethrin!R136+Cyfluthrin!R136</f>
        <v>2.4799278952053316</v>
      </c>
      <c r="M126" s="416">
        <f t="shared" si="5"/>
        <v>1.4683810322430866</v>
      </c>
      <c r="N126" s="417"/>
      <c r="P126" s="402">
        <f>Cyfluthrin!I136*100/C126</f>
        <v>0.7536817528794596</v>
      </c>
      <c r="Q126" s="35">
        <f>Cypermethrin!I136*100/C126</f>
        <v>97.719251625063009</v>
      </c>
      <c r="R126" s="17">
        <f>Permethrin!I136*100/C126</f>
        <v>1.5270666220575388</v>
      </c>
      <c r="S126" s="402">
        <f>Cyfluthrin!M136*100/G126</f>
        <v>11.02694983050506</v>
      </c>
      <c r="T126" s="35">
        <f>Cypermethrin!M136*100/G126</f>
        <v>69.191311991836841</v>
      </c>
      <c r="U126" s="17">
        <f>Permethrin!M136*100/G126</f>
        <v>19.781738177658081</v>
      </c>
      <c r="V126" s="402">
        <f>Cyfluthrin!K136*100/E126</f>
        <v>11.917067017759823</v>
      </c>
      <c r="W126" s="35">
        <f>Cypermethrin!K136*100/E126</f>
        <v>66.719536779447964</v>
      </c>
      <c r="X126" s="17">
        <f>Permethrin!K136*100/E126</f>
        <v>21.363396202792199</v>
      </c>
      <c r="Y126" s="35"/>
      <c r="Z126" s="35"/>
      <c r="AA126" s="35"/>
      <c r="AD126"/>
      <c r="AE126"/>
      <c r="AF126"/>
      <c r="AG126"/>
      <c r="AI126"/>
      <c r="AJ126"/>
      <c r="AK126"/>
      <c r="AL126"/>
      <c r="AO126"/>
      <c r="AP126"/>
      <c r="AQ126"/>
    </row>
    <row r="127" spans="2:43" x14ac:dyDescent="0.35">
      <c r="B127" s="159" t="s">
        <v>81</v>
      </c>
      <c r="C127" s="263">
        <f>Permethrin!I137+Cypermethrin!I137+Cyfluthrin!I137</f>
        <v>0.18128285011985534</v>
      </c>
      <c r="D127" s="83">
        <f>Permethrin!J137+Cypermethrin!J137+Cyfluthrin!J137</f>
        <v>4.9649413193313376E-2</v>
      </c>
      <c r="E127" s="25">
        <f>Permethrin!K137+Cypermethrin!K137+Cyfluthrin!K137</f>
        <v>3.2953945683809875</v>
      </c>
      <c r="F127" s="154">
        <f>Permethrin!L137+Cypermethrin!L137+Cyfluthrin!L137</f>
        <v>2.78567547785799</v>
      </c>
      <c r="G127" s="25">
        <f t="shared" si="4"/>
        <v>1.7383387092504214</v>
      </c>
      <c r="I127" s="413">
        <f>Permethrin!O137+Cypermethrin!O137+Cyfluthrin!O137</f>
        <v>0.12085523341323688</v>
      </c>
      <c r="J127" s="414">
        <f>Permethrin!P137+Cypermethrin!P137+Cyfluthrin!P137</f>
        <v>4.9649413193313369E-2</v>
      </c>
      <c r="K127" s="415">
        <f>Permethrin!Q137+Cypermethrin!Q137+Cyfluthrin!Q137</f>
        <v>2.1969297122539921</v>
      </c>
      <c r="L127" s="414">
        <f>Permethrin!R137+Cypermethrin!R137+Cyfluthrin!R137</f>
        <v>2.78567547785799</v>
      </c>
      <c r="M127" s="416">
        <f t="shared" si="5"/>
        <v>1.1588924728336145</v>
      </c>
      <c r="N127" s="417"/>
      <c r="P127" s="402">
        <f>Cyfluthrin!I137*100/C127</f>
        <v>1.5829800581531119</v>
      </c>
      <c r="Q127" s="35">
        <f>Cypermethrin!I137*100/C127</f>
        <v>94.324862666864462</v>
      </c>
      <c r="R127" s="17">
        <f>Permethrin!I137*100/C127</f>
        <v>4.0921572749824193</v>
      </c>
      <c r="S127" s="402">
        <f>Cyfluthrin!M137*100/G127</f>
        <v>18.146325553847088</v>
      </c>
      <c r="T127" s="35">
        <f>Cypermethrin!M137*100/G127</f>
        <v>51.045655154659698</v>
      </c>
      <c r="U127" s="17">
        <f>Permethrin!M137*100/G127</f>
        <v>30.808019291493217</v>
      </c>
      <c r="V127" s="402">
        <f>Cyfluthrin!K137*100/E127</f>
        <v>19.057491247870328</v>
      </c>
      <c r="W127" s="35">
        <f>Cypermethrin!K137*100/E127</f>
        <v>48.664823989851506</v>
      </c>
      <c r="X127" s="17">
        <f>Permethrin!K137*100/E127</f>
        <v>32.277684762278184</v>
      </c>
      <c r="Y127" s="35"/>
      <c r="Z127" s="35"/>
      <c r="AA127" s="35"/>
      <c r="AD127"/>
      <c r="AE127"/>
      <c r="AF127"/>
      <c r="AG127"/>
      <c r="AI127"/>
      <c r="AJ127"/>
      <c r="AK127"/>
      <c r="AL127"/>
      <c r="AO127"/>
      <c r="AP127"/>
      <c r="AQ127"/>
    </row>
    <row r="128" spans="2:43" ht="15" thickBot="1" x14ac:dyDescent="0.4">
      <c r="B128" s="176" t="s">
        <v>82</v>
      </c>
      <c r="C128" s="264">
        <f>Permethrin!I138+Cypermethrin!I138+Cyfluthrin!I138</f>
        <v>0.12822201215792992</v>
      </c>
      <c r="D128" s="221">
        <f>Permethrin!J138+Cypermethrin!J138+Cyfluthrin!J138</f>
        <v>3.5269085937230049E-2</v>
      </c>
      <c r="E128" s="266">
        <f>Permethrin!K138+Cypermethrin!K138+Cyfluthrin!K138</f>
        <v>2.316493490196919</v>
      </c>
      <c r="F128" s="267">
        <f>Permethrin!L138+Cypermethrin!L138+Cyfluthrin!L138</f>
        <v>1.6572526202621558</v>
      </c>
      <c r="G128" s="266">
        <f t="shared" si="4"/>
        <v>1.2223577511774244</v>
      </c>
      <c r="H128" s="100"/>
      <c r="I128" s="418">
        <f>Permethrin!O138+Cypermethrin!O138+Cyfluthrin!O138</f>
        <v>8.5481341438619962E-2</v>
      </c>
      <c r="J128" s="419">
        <f>Permethrin!P138+Cypermethrin!P138+Cyfluthrin!P138</f>
        <v>3.5269085937230049E-2</v>
      </c>
      <c r="K128" s="420">
        <f>Permethrin!Q138+Cypermethrin!Q138+Cyfluthrin!Q138</f>
        <v>1.5443289934646127</v>
      </c>
      <c r="L128" s="419">
        <f>Permethrin!R138+Cypermethrin!R138+Cyfluthrin!R138</f>
        <v>1.6572526202621563</v>
      </c>
      <c r="M128" s="421">
        <f t="shared" si="5"/>
        <v>0.81490516745161634</v>
      </c>
      <c r="N128" s="422"/>
      <c r="P128" s="403">
        <f>Cyfluthrin!I138*100/C128</f>
        <v>1.6186765853602607</v>
      </c>
      <c r="Q128" s="57">
        <f>Cypermethrin!I138*100/C128</f>
        <v>94.359543867840998</v>
      </c>
      <c r="R128" s="16">
        <f>Permethrin!I138*100/C128</f>
        <v>4.0217795467987427</v>
      </c>
      <c r="S128" s="403">
        <f>Cyfluthrin!M138*100/G128</f>
        <v>14.380661259216868</v>
      </c>
      <c r="T128" s="57">
        <f>Cypermethrin!M138*100/G128</f>
        <v>60.398779760010619</v>
      </c>
      <c r="U128" s="16">
        <f>Permethrin!M138*100/G128</f>
        <v>25.22055898077252</v>
      </c>
      <c r="V128" s="403">
        <f>Cyfluthrin!K138*100/E128</f>
        <v>15.087059684654038</v>
      </c>
      <c r="W128" s="57">
        <f>Cypermethrin!K138*100/E128</f>
        <v>58.518991395935977</v>
      </c>
      <c r="X128" s="16">
        <f>Permethrin!K138*100/E128</f>
        <v>26.39394891940999</v>
      </c>
      <c r="Y128" s="35"/>
      <c r="Z128" s="35"/>
      <c r="AA128" s="35"/>
      <c r="AD128"/>
      <c r="AE128"/>
      <c r="AF128"/>
      <c r="AG128"/>
      <c r="AI128"/>
      <c r="AJ128"/>
      <c r="AK128"/>
      <c r="AL128"/>
      <c r="AO128"/>
      <c r="AP128"/>
      <c r="AQ128"/>
    </row>
    <row r="129" spans="2:43" x14ac:dyDescent="0.35">
      <c r="AD129"/>
      <c r="AE129"/>
      <c r="AF129"/>
      <c r="AG129"/>
      <c r="AI129"/>
      <c r="AJ129"/>
      <c r="AK129"/>
      <c r="AL129"/>
      <c r="AO129"/>
      <c r="AP129"/>
      <c r="AQ129"/>
    </row>
    <row r="130" spans="2:43" x14ac:dyDescent="0.35">
      <c r="B130" s="5"/>
      <c r="AD130"/>
      <c r="AE130"/>
      <c r="AF130"/>
      <c r="AG130"/>
      <c r="AI130"/>
      <c r="AJ130"/>
      <c r="AK130"/>
      <c r="AL130"/>
      <c r="AO130"/>
      <c r="AP130"/>
      <c r="AQ130"/>
    </row>
    <row r="131" spans="2:43" ht="16" thickBot="1" x14ac:dyDescent="0.4">
      <c r="B131" s="285" t="s">
        <v>133</v>
      </c>
      <c r="C131" s="369"/>
      <c r="D131" s="198" t="s">
        <v>137</v>
      </c>
      <c r="AD131"/>
      <c r="AE131"/>
      <c r="AF131"/>
      <c r="AG131"/>
      <c r="AI131"/>
      <c r="AJ131"/>
      <c r="AK131"/>
      <c r="AL131"/>
      <c r="AO131"/>
      <c r="AP131"/>
      <c r="AQ131"/>
    </row>
    <row r="132" spans="2:43" ht="15" thickBot="1" x14ac:dyDescent="0.4">
      <c r="B132" s="80"/>
      <c r="C132" s="98" t="s">
        <v>33</v>
      </c>
      <c r="D132" s="58"/>
      <c r="E132" s="58"/>
      <c r="F132" s="58"/>
      <c r="G132" s="58"/>
      <c r="H132" s="95"/>
      <c r="I132" s="98" t="s">
        <v>35</v>
      </c>
      <c r="J132" s="58"/>
      <c r="K132" s="58"/>
      <c r="L132" s="58"/>
      <c r="M132" s="58"/>
      <c r="N132" s="192"/>
      <c r="O132" s="6"/>
      <c r="P132" s="372" t="s">
        <v>138</v>
      </c>
      <c r="Q132" s="388"/>
      <c r="R132" s="381"/>
      <c r="S132" s="381"/>
      <c r="T132" s="381"/>
      <c r="U132" s="381"/>
      <c r="V132" s="394"/>
      <c r="W132" s="394" t="s">
        <v>133</v>
      </c>
      <c r="X132" s="395"/>
      <c r="Y132" s="6"/>
      <c r="Z132" s="6"/>
      <c r="AA132" s="6"/>
      <c r="AB132" s="6"/>
      <c r="AD132"/>
      <c r="AE132"/>
      <c r="AF132"/>
      <c r="AG132"/>
      <c r="AI132"/>
      <c r="AJ132"/>
      <c r="AK132"/>
      <c r="AL132"/>
      <c r="AO132"/>
      <c r="AP132"/>
      <c r="AQ132"/>
    </row>
    <row r="133" spans="2:43" x14ac:dyDescent="0.35">
      <c r="B133" s="5" t="s">
        <v>123</v>
      </c>
      <c r="C133" s="37" t="s">
        <v>37</v>
      </c>
      <c r="D133" s="5"/>
      <c r="E133" s="5"/>
      <c r="F133" s="5"/>
      <c r="G133" s="5"/>
      <c r="H133" s="19"/>
      <c r="I133" s="37" t="s">
        <v>37</v>
      </c>
      <c r="J133" s="5"/>
      <c r="K133" s="5"/>
      <c r="L133" s="5"/>
      <c r="M133" s="5"/>
      <c r="N133" s="193"/>
      <c r="O133" s="6"/>
      <c r="P133" s="387"/>
      <c r="Q133" s="373"/>
      <c r="R133" s="213"/>
      <c r="S133" s="373" t="s">
        <v>135</v>
      </c>
      <c r="T133" s="373"/>
      <c r="U133" s="373"/>
      <c r="V133" s="384"/>
      <c r="W133" s="384"/>
      <c r="X133" s="386"/>
      <c r="Y133" s="6"/>
      <c r="Z133" s="6"/>
      <c r="AA133" s="6"/>
      <c r="AB133" s="6"/>
      <c r="AD133"/>
      <c r="AE133"/>
      <c r="AF133"/>
      <c r="AG133"/>
      <c r="AI133"/>
      <c r="AJ133"/>
      <c r="AK133"/>
      <c r="AL133"/>
      <c r="AO133"/>
      <c r="AP133"/>
      <c r="AQ133"/>
    </row>
    <row r="134" spans="2:43" x14ac:dyDescent="0.35">
      <c r="B134" s="174" t="s">
        <v>38</v>
      </c>
      <c r="C134" s="287" t="s">
        <v>39</v>
      </c>
      <c r="D134" s="286"/>
      <c r="E134" s="286" t="s">
        <v>41</v>
      </c>
      <c r="F134" s="286"/>
      <c r="G134" s="5" t="s">
        <v>40</v>
      </c>
      <c r="H134" s="19"/>
      <c r="I134" s="287" t="s">
        <v>39</v>
      </c>
      <c r="J134" s="286"/>
      <c r="K134" s="286" t="s">
        <v>41</v>
      </c>
      <c r="L134" s="286"/>
      <c r="M134" s="5" t="s">
        <v>40</v>
      </c>
      <c r="N134" s="193"/>
      <c r="O134" s="6"/>
      <c r="P134" s="385"/>
      <c r="Q134" s="382" t="s">
        <v>39</v>
      </c>
      <c r="R134" s="374"/>
      <c r="S134" s="382"/>
      <c r="T134" s="382" t="s">
        <v>40</v>
      </c>
      <c r="U134" s="384"/>
      <c r="V134" s="383"/>
      <c r="W134" s="382" t="s">
        <v>41</v>
      </c>
      <c r="X134" s="386"/>
      <c r="Y134" s="6"/>
      <c r="Z134" s="6"/>
      <c r="AA134" s="6"/>
      <c r="AB134" s="6"/>
      <c r="AD134"/>
      <c r="AE134"/>
      <c r="AF134"/>
      <c r="AG134"/>
      <c r="AI134"/>
      <c r="AJ134"/>
      <c r="AK134"/>
      <c r="AL134"/>
      <c r="AO134"/>
      <c r="AP134"/>
      <c r="AQ134"/>
    </row>
    <row r="135" spans="2:43" ht="15" thickBot="1" x14ac:dyDescent="0.4">
      <c r="B135" s="112"/>
      <c r="C135" s="107" t="s">
        <v>44</v>
      </c>
      <c r="D135" s="126" t="s">
        <v>45</v>
      </c>
      <c r="E135" s="126" t="s">
        <v>44</v>
      </c>
      <c r="F135" s="126" t="s">
        <v>45</v>
      </c>
      <c r="G135" s="126" t="s">
        <v>46</v>
      </c>
      <c r="H135" s="127" t="s">
        <v>45</v>
      </c>
      <c r="I135" s="107" t="s">
        <v>44</v>
      </c>
      <c r="J135" s="126" t="s">
        <v>45</v>
      </c>
      <c r="K135" s="126" t="s">
        <v>44</v>
      </c>
      <c r="L135" s="126" t="s">
        <v>45</v>
      </c>
      <c r="M135" s="126" t="s">
        <v>46</v>
      </c>
      <c r="N135" s="194" t="s">
        <v>45</v>
      </c>
      <c r="O135" s="6"/>
      <c r="P135" s="376" t="s">
        <v>144</v>
      </c>
      <c r="Q135" s="377" t="s">
        <v>145</v>
      </c>
      <c r="R135" s="380" t="s">
        <v>146</v>
      </c>
      <c r="S135" s="379" t="s">
        <v>144</v>
      </c>
      <c r="T135" s="377" t="s">
        <v>145</v>
      </c>
      <c r="U135" s="380" t="s">
        <v>146</v>
      </c>
      <c r="V135" s="379" t="s">
        <v>144</v>
      </c>
      <c r="W135" s="377" t="s">
        <v>145</v>
      </c>
      <c r="X135" s="378" t="s">
        <v>146</v>
      </c>
      <c r="Y135" s="423"/>
      <c r="Z135" s="423"/>
      <c r="AA135" s="423"/>
      <c r="AB135" s="6"/>
      <c r="AD135"/>
      <c r="AE135"/>
      <c r="AF135"/>
      <c r="AG135"/>
      <c r="AI135"/>
      <c r="AJ135"/>
      <c r="AK135"/>
      <c r="AL135"/>
      <c r="AO135"/>
      <c r="AP135"/>
      <c r="AQ135"/>
    </row>
    <row r="136" spans="2:43" x14ac:dyDescent="0.35">
      <c r="B136" s="175" t="s">
        <v>47</v>
      </c>
      <c r="C136" s="263">
        <f>Permethrin!I146+Cypermethrin!I146+Cyfluthrin!I146</f>
        <v>19.859260428355871</v>
      </c>
      <c r="D136" s="154">
        <f>Permethrin!J146+Cypermethrin!J146+Cyfluthrin!J146</f>
        <v>4.207338048115159</v>
      </c>
      <c r="E136" s="25">
        <f>Permethrin!K146+Cypermethrin!K146+Cyfluthrin!K146</f>
        <v>27.036164686251638</v>
      </c>
      <c r="F136" s="154">
        <f>Permethrin!L146+Cypermethrin!L146+Cyfluthrin!L146</f>
        <v>15.09412028664693</v>
      </c>
      <c r="G136" s="25">
        <f>(C136+E136)/2</f>
        <v>23.447712557303753</v>
      </c>
      <c r="H136" s="102"/>
      <c r="I136" s="413">
        <f>Permethrin!O146+Cypermethrin!O146+Cyfluthrin!O146</f>
        <v>13.239506952237248</v>
      </c>
      <c r="J136" s="414">
        <f>Permethrin!P146+Cypermethrin!P146+Cyfluthrin!P146</f>
        <v>4.207338048115159</v>
      </c>
      <c r="K136" s="415">
        <f>Permethrin!Q146+Cypermethrin!Q146+Cyfluthrin!Q146</f>
        <v>18.024109790834423</v>
      </c>
      <c r="L136" s="414">
        <f>Permethrin!R146+Cypermethrin!R146+Cyfluthrin!R146</f>
        <v>15.09412028664693</v>
      </c>
      <c r="M136" s="416"/>
      <c r="N136" s="417"/>
      <c r="P136" s="401">
        <f>Cyfluthrin!I146*100/C136</f>
        <v>8.1166061053242727E-2</v>
      </c>
      <c r="Q136" s="227">
        <f>Cypermethrin!I146*100/C136</f>
        <v>1.9467840438517752</v>
      </c>
      <c r="R136" s="226">
        <f>Permethrin!I146*100/C136</f>
        <v>97.972049895094997</v>
      </c>
      <c r="S136" s="227">
        <f>Cyfluthrin!M146*100/G136</f>
        <v>6.0913793007634398</v>
      </c>
      <c r="T136" s="227">
        <f>Cypermethrin!M146*100/G136</f>
        <v>9.9913395745211293</v>
      </c>
      <c r="U136" s="227">
        <f>Permethrin!M146*100/G136</f>
        <v>83.917281124715444</v>
      </c>
      <c r="V136" s="401">
        <f>Cyfluthrin!K146*100/E136</f>
        <v>10.506147125359989</v>
      </c>
      <c r="W136" s="227">
        <f>Cypermethrin!K146*100/E136</f>
        <v>15.900421915448481</v>
      </c>
      <c r="X136" s="226">
        <f>Permethrin!K146*100/E136</f>
        <v>73.593430959191522</v>
      </c>
      <c r="Y136" s="35"/>
      <c r="Z136" s="35"/>
      <c r="AA136" s="35"/>
      <c r="AD136"/>
      <c r="AE136"/>
      <c r="AF136"/>
      <c r="AG136"/>
      <c r="AI136"/>
      <c r="AJ136"/>
      <c r="AK136"/>
      <c r="AL136"/>
      <c r="AO136"/>
      <c r="AP136"/>
      <c r="AQ136"/>
    </row>
    <row r="137" spans="2:43" x14ac:dyDescent="0.35">
      <c r="B137" s="159" t="s">
        <v>48</v>
      </c>
      <c r="C137" s="263">
        <f>Permethrin!I147+Cypermethrin!I147+Cyfluthrin!I147</f>
        <v>8.3239404258785612</v>
      </c>
      <c r="D137" s="154">
        <f>Permethrin!J147+Cypermethrin!J147+Cyfluthrin!J147</f>
        <v>1.7986089501648588</v>
      </c>
      <c r="E137" s="25">
        <f>Permethrin!K147+Cypermethrin!K147+Cyfluthrin!K147</f>
        <v>10.710758697292142</v>
      </c>
      <c r="F137" s="154">
        <f>Permethrin!L147+Cypermethrin!L147+Cyfluthrin!L147</f>
        <v>4.836177131429956</v>
      </c>
      <c r="G137" s="50">
        <f t="shared" ref="G137:G171" si="6">(C137+E137)/2</f>
        <v>9.5173495615853518</v>
      </c>
      <c r="H137" s="102"/>
      <c r="I137" s="413">
        <f>Permethrin!O147+Cypermethrin!O147+Cyfluthrin!O147</f>
        <v>5.5492936172523741</v>
      </c>
      <c r="J137" s="414">
        <f>Permethrin!P147+Cypermethrin!P147+Cyfluthrin!P147</f>
        <v>1.7568615611803697</v>
      </c>
      <c r="K137" s="415">
        <f>Permethrin!Q147+Cypermethrin!Q147+Cyfluthrin!Q147</f>
        <v>7.1405057981947611</v>
      </c>
      <c r="L137" s="414">
        <f>Permethrin!R147+Cypermethrin!R147+Cyfluthrin!R147</f>
        <v>4.836177131429956</v>
      </c>
      <c r="M137" s="416"/>
      <c r="N137" s="417"/>
      <c r="P137" s="402">
        <f>Cyfluthrin!I147*100/C137</f>
        <v>5.0925782014885949E-2</v>
      </c>
      <c r="Q137" s="35">
        <f>Cypermethrin!I147*100/C137</f>
        <v>3.4615505499667201</v>
      </c>
      <c r="R137" s="17">
        <f>Permethrin!I147*100/C137</f>
        <v>96.487523668018397</v>
      </c>
      <c r="S137" s="35">
        <f>Cyfluthrin!M147*100/G137</f>
        <v>4.1160098905957492</v>
      </c>
      <c r="T137" s="35">
        <f>Cypermethrin!M147*100/G137</f>
        <v>10.544219059427066</v>
      </c>
      <c r="U137" s="35">
        <f>Permethrin!M147*100/G137</f>
        <v>85.339771049977173</v>
      </c>
      <c r="V137" s="402">
        <f>Cyfluthrin!K147*100/E137</f>
        <v>7.2752182064891358</v>
      </c>
      <c r="W137" s="35">
        <f>Cypermethrin!K147*100/E137</f>
        <v>16.048564026501996</v>
      </c>
      <c r="X137" s="17">
        <f>Permethrin!K147*100/E137</f>
        <v>76.676217767008865</v>
      </c>
      <c r="Y137" s="35"/>
      <c r="Z137" s="35"/>
      <c r="AA137" s="35"/>
      <c r="AD137"/>
      <c r="AE137"/>
      <c r="AF137"/>
      <c r="AG137"/>
      <c r="AI137"/>
      <c r="AJ137"/>
      <c r="AK137"/>
      <c r="AL137"/>
      <c r="AO137"/>
      <c r="AP137"/>
      <c r="AQ137"/>
    </row>
    <row r="138" spans="2:43" x14ac:dyDescent="0.35">
      <c r="B138" s="159" t="s">
        <v>49</v>
      </c>
      <c r="C138" s="263">
        <f>Permethrin!I148+Cypermethrin!I148+Cyfluthrin!I148</f>
        <v>7.3556234132281757</v>
      </c>
      <c r="D138" s="154">
        <f>Permethrin!J148+Cypermethrin!J148+Cyfluthrin!J148</f>
        <v>1.5953316861314732</v>
      </c>
      <c r="E138" s="25">
        <f>Permethrin!K148+Cypermethrin!K148+Cyfluthrin!K148</f>
        <v>9.9048964762559528</v>
      </c>
      <c r="F138" s="154">
        <f>Permethrin!L148+Cypermethrin!L148+Cyfluthrin!L148</f>
        <v>4.9427501577490682</v>
      </c>
      <c r="G138" s="50">
        <f t="shared" si="6"/>
        <v>8.6302599447420647</v>
      </c>
      <c r="H138" s="102"/>
      <c r="I138" s="413">
        <f>Permethrin!O148+Cypermethrin!O148+Cyfluthrin!O148</f>
        <v>4.9037489421521157</v>
      </c>
      <c r="J138" s="414">
        <f>Permethrin!P148+Cypermethrin!P148+Cyfluthrin!P148</f>
        <v>1.5543925473289155</v>
      </c>
      <c r="K138" s="415">
        <f>Permethrin!Q148+Cypermethrin!Q148+Cyfluthrin!Q148</f>
        <v>6.6032643175039691</v>
      </c>
      <c r="L138" s="414">
        <f>Permethrin!R148+Cypermethrin!R148+Cyfluthrin!R148</f>
        <v>4.9427501577490682</v>
      </c>
      <c r="M138" s="416"/>
      <c r="N138" s="417"/>
      <c r="P138" s="402">
        <f>Cyfluthrin!I148*100/C138</f>
        <v>6.0756691743496259E-2</v>
      </c>
      <c r="Q138" s="35">
        <f>Cypermethrin!I148*100/C138</f>
        <v>2.9698030127596602</v>
      </c>
      <c r="R138" s="17">
        <f>Permethrin!I148*100/C138</f>
        <v>96.969440295496852</v>
      </c>
      <c r="S138" s="35">
        <f>Cyfluthrin!M148*100/G138</f>
        <v>5.0219598245743073</v>
      </c>
      <c r="T138" s="35">
        <f>Cypermethrin!M148*100/G138</f>
        <v>11.316701715732666</v>
      </c>
      <c r="U138" s="35">
        <f>Permethrin!M148*100/G138</f>
        <v>83.661338459693027</v>
      </c>
      <c r="V138" s="402">
        <f>Cyfluthrin!K148*100/E138</f>
        <v>8.7062731345732374</v>
      </c>
      <c r="W138" s="35">
        <f>Cypermethrin!K148*100/E138</f>
        <v>17.515317084869775</v>
      </c>
      <c r="X138" s="17">
        <f>Permethrin!K148*100/E138</f>
        <v>73.778409780556998</v>
      </c>
      <c r="Y138" s="35"/>
      <c r="Z138" s="35"/>
      <c r="AA138" s="35"/>
      <c r="AD138"/>
      <c r="AE138"/>
      <c r="AF138"/>
      <c r="AG138"/>
      <c r="AI138"/>
      <c r="AJ138"/>
      <c r="AK138"/>
      <c r="AL138"/>
      <c r="AO138"/>
      <c r="AP138"/>
      <c r="AQ138"/>
    </row>
    <row r="139" spans="2:43" x14ac:dyDescent="0.35">
      <c r="B139" s="159" t="s">
        <v>50</v>
      </c>
      <c r="C139" s="263">
        <f>Permethrin!I149+Cypermethrin!I149+Cyfluthrin!I149</f>
        <v>8.4734720726392057E-2</v>
      </c>
      <c r="D139" s="154">
        <f>Permethrin!J149+Cypermethrin!J149+Cyfluthrin!J149</f>
        <v>7.5007363278131137E-2</v>
      </c>
      <c r="E139" s="25">
        <f>Permethrin!K149+Cypermethrin!K149+Cyfluthrin!K149</f>
        <v>1.3880146807655311</v>
      </c>
      <c r="F139" s="154">
        <f>Permethrin!L149+Cypermethrin!L149+Cyfluthrin!L149</f>
        <v>1.4120814780767323</v>
      </c>
      <c r="G139" s="50">
        <f t="shared" si="6"/>
        <v>0.73637470074596156</v>
      </c>
      <c r="H139" s="102"/>
      <c r="I139" s="413">
        <f>Permethrin!O149+Cypermethrin!O149+Cyfluthrin!O149</f>
        <v>5.6489813817594707E-2</v>
      </c>
      <c r="J139" s="414">
        <f>Permethrin!P149+Cypermethrin!P149+Cyfluthrin!P149</f>
        <v>2.4959806008362749E-2</v>
      </c>
      <c r="K139" s="415">
        <f>Permethrin!Q149+Cypermethrin!Q149+Cyfluthrin!Q149</f>
        <v>0.92534312051035417</v>
      </c>
      <c r="L139" s="414">
        <f>Permethrin!R149+Cypermethrin!R149+Cyfluthrin!R149</f>
        <v>1.4120814780767321</v>
      </c>
      <c r="M139" s="416"/>
      <c r="N139" s="417"/>
      <c r="P139" s="402">
        <f>Cyfluthrin!I149*100/C139</f>
        <v>2.2152360735804457</v>
      </c>
      <c r="Q139" s="35">
        <f>Cypermethrin!I149*100/C139</f>
        <v>92.748209071395095</v>
      </c>
      <c r="R139" s="17">
        <f>Permethrin!I149*100/C139</f>
        <v>5.0365548550244537</v>
      </c>
      <c r="S139" s="35">
        <f>Cyfluthrin!M149*100/G139</f>
        <v>22.933128728138854</v>
      </c>
      <c r="T139" s="35">
        <f>Cypermethrin!M149*100/G139</f>
        <v>66.070276344025828</v>
      </c>
      <c r="U139" s="35">
        <f>Permethrin!M149*100/G139</f>
        <v>10.996594927835321</v>
      </c>
      <c r="V139" s="402">
        <f>Cyfluthrin!K149*100/E139</f>
        <v>24.197902705280907</v>
      </c>
      <c r="W139" s="35">
        <f>Cypermethrin!K149*100/E139</f>
        <v>64.44165727353851</v>
      </c>
      <c r="X139" s="17">
        <f>Permethrin!K149*100/E139</f>
        <v>11.360440021180587</v>
      </c>
      <c r="Y139" s="35"/>
      <c r="Z139" s="35"/>
      <c r="AA139" s="35"/>
      <c r="AD139"/>
      <c r="AE139"/>
      <c r="AF139"/>
      <c r="AG139"/>
      <c r="AI139"/>
      <c r="AJ139"/>
      <c r="AK139"/>
      <c r="AL139"/>
      <c r="AO139"/>
      <c r="AP139"/>
      <c r="AQ139"/>
    </row>
    <row r="140" spans="2:43" x14ac:dyDescent="0.35">
      <c r="B140" s="159" t="s">
        <v>51</v>
      </c>
      <c r="C140" s="263">
        <f>Permethrin!I150+Cypermethrin!I150+Cyfluthrin!I150</f>
        <v>0.24918303301201422</v>
      </c>
      <c r="D140" s="154">
        <f>Permethrin!J150+Cypermethrin!J150+Cyfluthrin!J150</f>
        <v>0.11092895514254937</v>
      </c>
      <c r="E140" s="25">
        <f>Permethrin!K150+Cypermethrin!K150+Cyfluthrin!K150</f>
        <v>3.9119617611696818</v>
      </c>
      <c r="F140" s="154">
        <f>Permethrin!L150+Cypermethrin!L150+Cyfluthrin!L150</f>
        <v>2.8107517559127446</v>
      </c>
      <c r="G140" s="50">
        <f t="shared" si="6"/>
        <v>2.0805723970908478</v>
      </c>
      <c r="H140" s="102"/>
      <c r="I140" s="413">
        <f>Permethrin!O150+Cypermethrin!O150+Cyfluthrin!O150</f>
        <v>0.16612202200800949</v>
      </c>
      <c r="J140" s="414">
        <f>Permethrin!P150+Cypermethrin!P150+Cyfluthrin!P150</f>
        <v>6.6079385534985532E-2</v>
      </c>
      <c r="K140" s="415">
        <f>Permethrin!Q150+Cypermethrin!Q150+Cyfluthrin!Q150</f>
        <v>2.6079745074464542</v>
      </c>
      <c r="L140" s="414">
        <f>Permethrin!R150+Cypermethrin!R150+Cyfluthrin!R150</f>
        <v>2.8107517559127446</v>
      </c>
      <c r="M140" s="416"/>
      <c r="N140" s="417"/>
      <c r="P140" s="402">
        <f>Cyfluthrin!I150*100/C140</f>
        <v>1.3469023599502752</v>
      </c>
      <c r="Q140" s="35">
        <f>Cypermethrin!I150*100/C140</f>
        <v>87.676150888839132</v>
      </c>
      <c r="R140" s="17">
        <f>Permethrin!I150*100/C140</f>
        <v>10.976946751210587</v>
      </c>
      <c r="S140" s="35">
        <f>Cyfluthrin!M150*100/G140</f>
        <v>14.346584262274993</v>
      </c>
      <c r="T140" s="35">
        <f>Cypermethrin!M150*100/G140</f>
        <v>61.618754643737347</v>
      </c>
      <c r="U140" s="35">
        <f>Permethrin!M150*100/G140</f>
        <v>24.034661093987648</v>
      </c>
      <c r="V140" s="402">
        <f>Cyfluthrin!K150*100/E140</f>
        <v>15.174634320628353</v>
      </c>
      <c r="W140" s="35">
        <f>Cypermethrin!K150*100/E140</f>
        <v>59.958957993064338</v>
      </c>
      <c r="X140" s="17">
        <f>Permethrin!K150*100/E140</f>
        <v>24.866407686307298</v>
      </c>
      <c r="Y140" s="35"/>
      <c r="Z140" s="35"/>
      <c r="AA140" s="35"/>
      <c r="AD140"/>
      <c r="AE140"/>
      <c r="AF140"/>
      <c r="AG140"/>
      <c r="AI140"/>
      <c r="AJ140"/>
      <c r="AK140"/>
      <c r="AL140"/>
      <c r="AO140"/>
      <c r="AP140"/>
      <c r="AQ140"/>
    </row>
    <row r="141" spans="2:43" x14ac:dyDescent="0.35">
      <c r="B141" s="159" t="s">
        <v>52</v>
      </c>
      <c r="C141" s="263">
        <f>Permethrin!I151+Cypermethrin!I151+Cyfluthrin!I151</f>
        <v>3.8115039140193492</v>
      </c>
      <c r="D141" s="154">
        <f>Permethrin!J151+Cypermethrin!J151+Cyfluthrin!J151</f>
        <v>0.85700641114435672</v>
      </c>
      <c r="E141" s="25">
        <f>Permethrin!K151+Cypermethrin!K151+Cyfluthrin!K151</f>
        <v>5.6888606995230582</v>
      </c>
      <c r="F141" s="154">
        <f>Permethrin!L151+Cypermethrin!L151+Cyfluthrin!L151</f>
        <v>3.0797029452543954</v>
      </c>
      <c r="G141" s="50">
        <f t="shared" si="6"/>
        <v>4.7501823067712037</v>
      </c>
      <c r="H141" s="102"/>
      <c r="I141" s="413">
        <f>Permethrin!O151+Cypermethrin!O151+Cyfluthrin!O151</f>
        <v>2.5410026093462323</v>
      </c>
      <c r="J141" s="414">
        <f>Permethrin!P151+Cypermethrin!P151+Cyfluthrin!P151</f>
        <v>0.81324515172743694</v>
      </c>
      <c r="K141" s="415">
        <f>Permethrin!Q151+Cypermethrin!Q151+Cyfluthrin!Q151</f>
        <v>3.7925737996820383</v>
      </c>
      <c r="L141" s="414">
        <f>Permethrin!R151+Cypermethrin!R151+Cyfluthrin!R151</f>
        <v>3.0797029452543958</v>
      </c>
      <c r="M141" s="416"/>
      <c r="N141" s="417"/>
      <c r="P141" s="402">
        <f>Cyfluthrin!I151*100/C141</f>
        <v>9.618118941588305E-2</v>
      </c>
      <c r="Q141" s="35">
        <f>Cypermethrin!I151*100/C141</f>
        <v>9.4961044306548263</v>
      </c>
      <c r="R141" s="17">
        <f>Permethrin!I151*100/C141</f>
        <v>90.407714379929288</v>
      </c>
      <c r="S141" s="35">
        <f>Cyfluthrin!M151*100/G141</f>
        <v>5.995928611832837</v>
      </c>
      <c r="T141" s="35">
        <f>Cypermethrin!M151*100/G141</f>
        <v>19.973312821842711</v>
      </c>
      <c r="U141" s="35">
        <f>Permethrin!M151*100/G141</f>
        <v>74.030758566324437</v>
      </c>
      <c r="V141" s="402">
        <f>Cyfluthrin!K151*100/E141</f>
        <v>9.948725415972028</v>
      </c>
      <c r="W141" s="35">
        <f>Cypermethrin!K151*100/E141</f>
        <v>26.992982119485557</v>
      </c>
      <c r="X141" s="17">
        <f>Permethrin!K151*100/E141</f>
        <v>63.058292464542404</v>
      </c>
      <c r="Y141" s="35"/>
      <c r="Z141" s="35"/>
      <c r="AA141" s="35"/>
      <c r="AD141"/>
      <c r="AE141"/>
      <c r="AF141"/>
      <c r="AG141"/>
      <c r="AI141"/>
      <c r="AJ141"/>
      <c r="AK141"/>
      <c r="AL141"/>
      <c r="AO141"/>
      <c r="AP141"/>
      <c r="AQ141"/>
    </row>
    <row r="142" spans="2:43" x14ac:dyDescent="0.35">
      <c r="B142" s="159" t="s">
        <v>53</v>
      </c>
      <c r="C142" s="263">
        <f>Permethrin!I152+Cypermethrin!I152+Cyfluthrin!I152</f>
        <v>4.0046294124551336</v>
      </c>
      <c r="D142" s="154">
        <f>Permethrin!J152+Cypermethrin!J152+Cyfluthrin!J152</f>
        <v>0.89644170006459889</v>
      </c>
      <c r="E142" s="25">
        <f>Permethrin!K152+Cypermethrin!K152+Cyfluthrin!K152</f>
        <v>6.5542879120197135</v>
      </c>
      <c r="F142" s="154">
        <f>Permethrin!L152+Cypermethrin!L152+Cyfluthrin!L152</f>
        <v>3.8866002364941457</v>
      </c>
      <c r="G142" s="50">
        <f t="shared" si="6"/>
        <v>5.279458662237424</v>
      </c>
      <c r="H142" s="102"/>
      <c r="I142" s="413">
        <f>Permethrin!O152+Cypermethrin!O152+Cyfluthrin!O152</f>
        <v>2.6697529416367556</v>
      </c>
      <c r="J142" s="414">
        <f>Permethrin!P152+Cypermethrin!P152+Cyfluthrin!P152</f>
        <v>0.85425653410408808</v>
      </c>
      <c r="K142" s="415">
        <f>Permethrin!Q152+Cypermethrin!Q152+Cyfluthrin!Q152</f>
        <v>4.369525274679809</v>
      </c>
      <c r="L142" s="414">
        <f>Permethrin!R152+Cypermethrin!R152+Cyfluthrin!R152</f>
        <v>3.8866002364941457</v>
      </c>
      <c r="M142" s="416"/>
      <c r="N142" s="417"/>
      <c r="P142" s="402">
        <f>Cyfluthrin!I152*100/C142</f>
        <v>0.10274245775060656</v>
      </c>
      <c r="Q142" s="35">
        <f>Cypermethrin!I152*100/C142</f>
        <v>7.5149283485981924</v>
      </c>
      <c r="R142" s="17">
        <f>Permethrin!I152*100/C142</f>
        <v>92.382329193651202</v>
      </c>
      <c r="S142" s="35">
        <f>Cyfluthrin!M152*100/G142</f>
        <v>7.1781929867698393</v>
      </c>
      <c r="T142" s="35">
        <f>Cypermethrin!M152*100/G142</f>
        <v>21.065653335893554</v>
      </c>
      <c r="U142" s="35">
        <f>Permethrin!M152*100/G142</f>
        <v>71.756153677336599</v>
      </c>
      <c r="V142" s="402">
        <f>Cyfluthrin!K152*100/E142</f>
        <v>11.501249537721739</v>
      </c>
      <c r="W142" s="35">
        <f>Cypermethrin!K152*100/E142</f>
        <v>29.345062567321676</v>
      </c>
      <c r="X142" s="17">
        <f>Permethrin!K152*100/E142</f>
        <v>59.15368789495659</v>
      </c>
      <c r="Y142" s="35"/>
      <c r="Z142" s="35"/>
      <c r="AA142" s="35"/>
      <c r="AD142"/>
      <c r="AE142"/>
      <c r="AF142"/>
      <c r="AG142"/>
      <c r="AI142"/>
      <c r="AJ142"/>
      <c r="AK142"/>
      <c r="AL142"/>
      <c r="AO142"/>
      <c r="AP142"/>
      <c r="AQ142"/>
    </row>
    <row r="143" spans="2:43" x14ac:dyDescent="0.35">
      <c r="B143" s="159" t="s">
        <v>54</v>
      </c>
      <c r="C143" s="263">
        <f>Permethrin!I153+Cypermethrin!I153+Cyfluthrin!I153</f>
        <v>2.0052768728542576</v>
      </c>
      <c r="D143" s="154">
        <f>Permethrin!J153+Cypermethrin!J153+Cyfluthrin!J153</f>
        <v>0.47660312810154098</v>
      </c>
      <c r="E143" s="25">
        <f>Permethrin!K153+Cypermethrin!K153+Cyfluthrin!K153</f>
        <v>3.6210015468514318</v>
      </c>
      <c r="F143" s="154">
        <f>Permethrin!L153+Cypermethrin!L153+Cyfluthrin!L153</f>
        <v>1.8873666079205806</v>
      </c>
      <c r="G143" s="50">
        <f t="shared" si="6"/>
        <v>2.8131392098528449</v>
      </c>
      <c r="H143" s="102"/>
      <c r="I143" s="413">
        <f>Permethrin!O153+Cypermethrin!O153+Cyfluthrin!O153</f>
        <v>1.3368512485695054</v>
      </c>
      <c r="J143" s="414">
        <f>Permethrin!P153+Cypermethrin!P153+Cyfluthrin!P153</f>
        <v>0.42681533811627936</v>
      </c>
      <c r="K143" s="415">
        <f>Permethrin!Q153+Cypermethrin!Q153+Cyfluthrin!Q153</f>
        <v>2.4140010312342879</v>
      </c>
      <c r="L143" s="414">
        <f>Permethrin!R153+Cypermethrin!R153+Cyfluthrin!R153</f>
        <v>1.8873666079205804</v>
      </c>
      <c r="M143" s="416"/>
      <c r="N143" s="417"/>
      <c r="P143" s="402">
        <f>Cyfluthrin!I153*100/C143</f>
        <v>9.7293069023072776E-2</v>
      </c>
      <c r="Q143" s="35">
        <f>Cypermethrin!I153*100/C143</f>
        <v>5.3436083189891468</v>
      </c>
      <c r="R143" s="17">
        <f>Permethrin!I153*100/C143</f>
        <v>94.559098611987807</v>
      </c>
      <c r="S143" s="35">
        <f>Cyfluthrin!M153*100/G143</f>
        <v>6.0335576153381583</v>
      </c>
      <c r="T143" s="35">
        <f>Cypermethrin!M153*100/G143</f>
        <v>22.246085393572042</v>
      </c>
      <c r="U143" s="35">
        <f>Permethrin!M153*100/G143</f>
        <v>71.720356991089801</v>
      </c>
      <c r="V143" s="402">
        <f>Cyfluthrin!K153*100/E143</f>
        <v>9.3210055359890234</v>
      </c>
      <c r="W143" s="35">
        <f>Cypermethrin!K153*100/E143</f>
        <v>31.606519498076178</v>
      </c>
      <c r="X143" s="17">
        <f>Permethrin!K153*100/E143</f>
        <v>59.072474965934795</v>
      </c>
      <c r="Y143" s="35"/>
      <c r="Z143" s="35"/>
      <c r="AA143" s="35"/>
      <c r="AD143"/>
      <c r="AE143"/>
      <c r="AF143"/>
      <c r="AG143"/>
      <c r="AI143"/>
      <c r="AJ143"/>
      <c r="AK143"/>
      <c r="AL143"/>
      <c r="AO143"/>
      <c r="AP143"/>
      <c r="AQ143"/>
    </row>
    <row r="144" spans="2:43" x14ac:dyDescent="0.35">
      <c r="B144" s="159" t="s">
        <v>55</v>
      </c>
      <c r="C144" s="263">
        <f>Permethrin!I154+Cypermethrin!I154+Cyfluthrin!I154</f>
        <v>1.7132898024961027</v>
      </c>
      <c r="D144" s="154">
        <f>Permethrin!J154+Cypermethrin!J154+Cyfluthrin!J154</f>
        <v>0.41552265932667548</v>
      </c>
      <c r="E144" s="25">
        <f>Permethrin!K154+Cypermethrin!K154+Cyfluthrin!K154</f>
        <v>2.9941023879975859</v>
      </c>
      <c r="F144" s="154">
        <f>Permethrin!L154+Cypermethrin!L154+Cyfluthrin!L154</f>
        <v>1.474005743631269</v>
      </c>
      <c r="G144" s="50">
        <f t="shared" si="6"/>
        <v>2.3536960952468444</v>
      </c>
      <c r="H144" s="102"/>
      <c r="I144" s="413">
        <f>Permethrin!O154+Cypermethrin!O154+Cyfluthrin!O154</f>
        <v>1.1421932016640681</v>
      </c>
      <c r="J144" s="414">
        <f>Permethrin!P154+Cypermethrin!P154+Cyfluthrin!P154</f>
        <v>0.36387279387356775</v>
      </c>
      <c r="K144" s="415">
        <f>Permethrin!Q154+Cypermethrin!Q154+Cyfluthrin!Q154</f>
        <v>1.9960682586650567</v>
      </c>
      <c r="L144" s="414">
        <f>Permethrin!R154+Cypermethrin!R154+Cyfluthrin!R154</f>
        <v>1.474005743631269</v>
      </c>
      <c r="M144" s="416"/>
      <c r="N144" s="417"/>
      <c r="P144" s="402">
        <f>Cyfluthrin!I154*100/C144</f>
        <v>8.2946233468693328E-2</v>
      </c>
      <c r="Q144" s="35">
        <f>Cypermethrin!I154*100/C144</f>
        <v>5.4228015036439592</v>
      </c>
      <c r="R144" s="17">
        <f>Permethrin!I154*100/C144</f>
        <v>94.494252262887343</v>
      </c>
      <c r="S144" s="35">
        <f>Cyfluthrin!M154*100/G144</f>
        <v>5.4056337351954715</v>
      </c>
      <c r="T144" s="35">
        <f>Cypermethrin!M154*100/G144</f>
        <v>21.211856550735643</v>
      </c>
      <c r="U144" s="35">
        <f>Permethrin!M154*100/G144</f>
        <v>73.382509714068874</v>
      </c>
      <c r="V144" s="402">
        <f>Cyfluthrin!K154*100/E144</f>
        <v>8.4513900376981432</v>
      </c>
      <c r="W144" s="35">
        <f>Cypermethrin!K154*100/E144</f>
        <v>30.246693539501177</v>
      </c>
      <c r="X144" s="17">
        <f>Permethrin!K154*100/E144</f>
        <v>61.301916422800666</v>
      </c>
      <c r="Y144" s="35"/>
      <c r="Z144" s="35"/>
      <c r="AA144" s="35"/>
      <c r="AD144"/>
      <c r="AE144"/>
      <c r="AF144"/>
      <c r="AG144"/>
      <c r="AI144"/>
      <c r="AJ144"/>
      <c r="AK144"/>
      <c r="AL144"/>
      <c r="AO144"/>
      <c r="AP144"/>
      <c r="AQ144"/>
    </row>
    <row r="145" spans="2:43" x14ac:dyDescent="0.35">
      <c r="B145" s="159" t="s">
        <v>56</v>
      </c>
      <c r="C145" s="263">
        <f>Permethrin!I155+Cypermethrin!I155+Cyfluthrin!I155</f>
        <v>6.1303863993166174E-2</v>
      </c>
      <c r="D145" s="154">
        <f>Permethrin!J155+Cypermethrin!J155+Cyfluthrin!J155</f>
        <v>6.9578300581311148E-2</v>
      </c>
      <c r="E145" s="25">
        <f>Permethrin!K155+Cypermethrin!K155+Cyfluthrin!K155</f>
        <v>1.0628929397241271</v>
      </c>
      <c r="F145" s="154">
        <f>Permethrin!L155+Cypermethrin!L155+Cyfluthrin!L155</f>
        <v>1.1256540894605644</v>
      </c>
      <c r="G145" s="50">
        <f t="shared" si="6"/>
        <v>0.56209840185864668</v>
      </c>
      <c r="H145" s="102"/>
      <c r="I145" s="413">
        <f>Permethrin!O155+Cypermethrin!O155+Cyfluthrin!O155</f>
        <v>4.0869242662110783E-2</v>
      </c>
      <c r="J145" s="414">
        <f>Permethrin!P155+Cypermethrin!P155+Cyfluthrin!P155</f>
        <v>2.305966012894814E-2</v>
      </c>
      <c r="K145" s="415">
        <f>Permethrin!Q155+Cypermethrin!Q155+Cyfluthrin!Q155</f>
        <v>0.70859529314941827</v>
      </c>
      <c r="L145" s="414">
        <f>Permethrin!R155+Cypermethrin!R155+Cyfluthrin!R155</f>
        <v>1.1256540894605647</v>
      </c>
      <c r="M145" s="416"/>
      <c r="N145" s="417"/>
      <c r="P145" s="402">
        <f>Cyfluthrin!I155*100/C145</f>
        <v>4.7000119469913004</v>
      </c>
      <c r="Q145" s="35">
        <f>Cypermethrin!I155*100/C145</f>
        <v>88.740259833312322</v>
      </c>
      <c r="R145" s="17">
        <f>Permethrin!I155*100/C145</f>
        <v>6.559728219696356</v>
      </c>
      <c r="S145" s="35">
        <f>Cyfluthrin!M155*100/G145</f>
        <v>24.343772430037358</v>
      </c>
      <c r="T145" s="35">
        <f>Cypermethrin!M155*100/G145</f>
        <v>61.816592282614593</v>
      </c>
      <c r="U145" s="35">
        <f>Permethrin!M155*100/G145</f>
        <v>13.839635287348054</v>
      </c>
      <c r="V145" s="402">
        <f>Cyfluthrin!K155*100/E145</f>
        <v>25.476754291107529</v>
      </c>
      <c r="W145" s="35">
        <f>Cypermethrin!K155*100/E145</f>
        <v>60.263731413905113</v>
      </c>
      <c r="X145" s="17">
        <f>Permethrin!K155*100/E145</f>
        <v>14.259514294987374</v>
      </c>
      <c r="Y145" s="35"/>
      <c r="Z145" s="35"/>
      <c r="AA145" s="35"/>
      <c r="AD145"/>
      <c r="AE145"/>
      <c r="AF145"/>
      <c r="AG145"/>
      <c r="AI145"/>
      <c r="AJ145"/>
      <c r="AK145"/>
      <c r="AL145"/>
      <c r="AO145"/>
      <c r="AP145"/>
      <c r="AQ145"/>
    </row>
    <row r="146" spans="2:43" x14ac:dyDescent="0.35">
      <c r="B146" s="159" t="s">
        <v>57</v>
      </c>
      <c r="C146" s="263">
        <f>Permethrin!I156+Cypermethrin!I156+Cyfluthrin!I156</f>
        <v>3.9920049785533225</v>
      </c>
      <c r="D146" s="154">
        <f>Permethrin!J156+Cypermethrin!J156+Cyfluthrin!J156</f>
        <v>0.89275560608301019</v>
      </c>
      <c r="E146" s="25">
        <f>Permethrin!K156+Cypermethrin!K156+Cyfluthrin!K156</f>
        <v>5.5738570957183082</v>
      </c>
      <c r="F146" s="154">
        <f>Permethrin!L156+Cypermethrin!L156+Cyfluthrin!L156</f>
        <v>2.4018766513757557</v>
      </c>
      <c r="G146" s="50">
        <f t="shared" si="6"/>
        <v>4.7829310371358158</v>
      </c>
      <c r="H146" s="102"/>
      <c r="I146" s="413">
        <f>Permethrin!O156+Cypermethrin!O156+Cyfluthrin!O156</f>
        <v>2.6613366523688811</v>
      </c>
      <c r="J146" s="414">
        <f>Permethrin!P156+Cypermethrin!P156+Cyfluthrin!P156</f>
        <v>0.83973904849582959</v>
      </c>
      <c r="K146" s="415">
        <f>Permethrin!Q156+Cypermethrin!Q156+Cyfluthrin!Q156</f>
        <v>3.715904730478873</v>
      </c>
      <c r="L146" s="414">
        <f>Permethrin!R156+Cypermethrin!R156+Cyfluthrin!R156</f>
        <v>2.4018766513757561</v>
      </c>
      <c r="M146" s="416"/>
      <c r="N146" s="417"/>
      <c r="P146" s="402">
        <f>Cyfluthrin!I156*100/C146</f>
        <v>2.5856512722682749E-2</v>
      </c>
      <c r="Q146" s="35">
        <f>Cypermethrin!I156*100/C146</f>
        <v>4.3755381932820487</v>
      </c>
      <c r="R146" s="17">
        <f>Permethrin!I156*100/C146</f>
        <v>95.598605293995277</v>
      </c>
      <c r="S146" s="35">
        <f>Cyfluthrin!M156*100/G146</f>
        <v>3.8707255951548953</v>
      </c>
      <c r="T146" s="35">
        <f>Cypermethrin!M156*100/G146</f>
        <v>15.102400174302359</v>
      </c>
      <c r="U146" s="35">
        <f>Permethrin!M156*100/G146</f>
        <v>81.026874230542745</v>
      </c>
      <c r="V146" s="402">
        <f>Cyfluthrin!K156*100/E146</f>
        <v>6.6244267136757911</v>
      </c>
      <c r="W146" s="35">
        <f>Cypermethrin!K156*100/E146</f>
        <v>22.784995134510783</v>
      </c>
      <c r="X146" s="17">
        <f>Permethrin!K156*100/E146</f>
        <v>70.590578151813446</v>
      </c>
      <c r="Y146" s="35"/>
      <c r="Z146" s="35"/>
      <c r="AA146" s="35"/>
      <c r="AD146"/>
      <c r="AE146"/>
      <c r="AF146"/>
      <c r="AG146"/>
      <c r="AI146"/>
      <c r="AJ146"/>
      <c r="AK146"/>
      <c r="AL146"/>
      <c r="AO146"/>
      <c r="AP146"/>
      <c r="AQ146"/>
    </row>
    <row r="147" spans="2:43" x14ac:dyDescent="0.35">
      <c r="B147" s="159" t="s">
        <v>58</v>
      </c>
      <c r="C147" s="263">
        <f>Permethrin!I157+Cypermethrin!I157+Cyfluthrin!I157</f>
        <v>5.8503073662289324</v>
      </c>
      <c r="D147" s="154">
        <f>Permethrin!J157+Cypermethrin!J157+Cyfluthrin!J157</f>
        <v>1.2820416463557909</v>
      </c>
      <c r="E147" s="25">
        <f>Permethrin!K157+Cypermethrin!K157+Cyfluthrin!K157</f>
        <v>8.9471165299072499</v>
      </c>
      <c r="F147" s="154">
        <f>Permethrin!L157+Cypermethrin!L157+Cyfluthrin!L157</f>
        <v>5.0227158500883267</v>
      </c>
      <c r="G147" s="50">
        <f t="shared" si="6"/>
        <v>7.3987119480680912</v>
      </c>
      <c r="H147" s="102"/>
      <c r="I147" s="413">
        <f>Permethrin!O157+Cypermethrin!O157+Cyfluthrin!O157</f>
        <v>3.900204910819288</v>
      </c>
      <c r="J147" s="414">
        <f>Permethrin!P157+Cypermethrin!P157+Cyfluthrin!P157</f>
        <v>1.244887450533573</v>
      </c>
      <c r="K147" s="415">
        <f>Permethrin!Q157+Cypermethrin!Q157+Cyfluthrin!Q157</f>
        <v>5.9647443532714988</v>
      </c>
      <c r="L147" s="414">
        <f>Permethrin!R157+Cypermethrin!R157+Cyfluthrin!R157</f>
        <v>5.0227158500883258</v>
      </c>
      <c r="M147" s="416"/>
      <c r="N147" s="417"/>
      <c r="P147" s="402">
        <f>Cyfluthrin!I157*100/C147</f>
        <v>9.4800232488731359E-2</v>
      </c>
      <c r="Q147" s="35">
        <f>Cypermethrin!I157*100/C147</f>
        <v>5.5405471040593852</v>
      </c>
      <c r="R147" s="17">
        <f>Permethrin!I157*100/C147</f>
        <v>94.364652663451878</v>
      </c>
      <c r="S147" s="35">
        <f>Cyfluthrin!M157*100/G147</f>
        <v>6.4224064625658617</v>
      </c>
      <c r="T147" s="35">
        <f>Cypermethrin!M157*100/G147</f>
        <v>17.707186239471667</v>
      </c>
      <c r="U147" s="35">
        <f>Permethrin!M157*100/G147</f>
        <v>75.870407297962458</v>
      </c>
      <c r="V147" s="402">
        <f>Cyfluthrin!K157*100/E147</f>
        <v>10.559878151313395</v>
      </c>
      <c r="W147" s="35">
        <f>Cypermethrin!K157*100/E147</f>
        <v>25.662663103802796</v>
      </c>
      <c r="X147" s="17">
        <f>Permethrin!K157*100/E147</f>
        <v>63.777458744883795</v>
      </c>
      <c r="Y147" s="35"/>
      <c r="Z147" s="35"/>
      <c r="AA147" s="35"/>
      <c r="AD147"/>
      <c r="AE147"/>
      <c r="AF147"/>
      <c r="AG147"/>
      <c r="AI147"/>
      <c r="AJ147"/>
      <c r="AK147"/>
      <c r="AL147"/>
      <c r="AO147"/>
      <c r="AP147"/>
      <c r="AQ147"/>
    </row>
    <row r="148" spans="2:43" x14ac:dyDescent="0.35">
      <c r="B148" s="159" t="s">
        <v>59</v>
      </c>
      <c r="C148" s="263">
        <f>Permethrin!I158+Cypermethrin!I158+Cyfluthrin!I158</f>
        <v>2.051827385424946</v>
      </c>
      <c r="D148" s="154">
        <f>Permethrin!J158+Cypermethrin!J158+Cyfluthrin!J158</f>
        <v>0.48679325440562637</v>
      </c>
      <c r="E148" s="25">
        <f>Permethrin!K158+Cypermethrin!K158+Cyfluthrin!K158</f>
        <v>3.26766419869233</v>
      </c>
      <c r="F148" s="154">
        <f>Permethrin!L158+Cypermethrin!L158+Cyfluthrin!L158</f>
        <v>1.9679452592456479</v>
      </c>
      <c r="G148" s="50">
        <f t="shared" si="6"/>
        <v>2.6597457920586383</v>
      </c>
      <c r="H148" s="102"/>
      <c r="I148" s="413">
        <f>Permethrin!O158+Cypermethrin!O158+Cyfluthrin!O158</f>
        <v>1.3678849236166304</v>
      </c>
      <c r="J148" s="414">
        <f>Permethrin!P158+Cypermethrin!P158+Cyfluthrin!P158</f>
        <v>0.4441816198312375</v>
      </c>
      <c r="K148" s="415">
        <f>Permethrin!Q158+Cypermethrin!Q158+Cyfluthrin!Q158</f>
        <v>2.17844279912822</v>
      </c>
      <c r="L148" s="414">
        <f>Permethrin!R158+Cypermethrin!R158+Cyfluthrin!R158</f>
        <v>1.9679452592456479</v>
      </c>
      <c r="M148" s="416"/>
      <c r="N148" s="417"/>
      <c r="P148" s="402">
        <f>Cyfluthrin!I158*100/C148</f>
        <v>0.19461167289411105</v>
      </c>
      <c r="Q148" s="35">
        <f>Cypermethrin!I158*100/C148</f>
        <v>8.4645120879947502</v>
      </c>
      <c r="R148" s="17">
        <f>Permethrin!I158*100/C148</f>
        <v>91.340876239111125</v>
      </c>
      <c r="S148" s="35">
        <f>Cyfluthrin!M158*100/G148</f>
        <v>7.3159652671493891</v>
      </c>
      <c r="T148" s="35">
        <f>Cypermethrin!M158*100/G148</f>
        <v>20.365892178666808</v>
      </c>
      <c r="U148" s="35">
        <f>Permethrin!M158*100/G148</f>
        <v>72.318142554183794</v>
      </c>
      <c r="V148" s="402">
        <f>Cyfluthrin!K158*100/E148</f>
        <v>11.787596205186036</v>
      </c>
      <c r="W148" s="35">
        <f>Cypermethrin!K158*100/E148</f>
        <v>27.838991037528899</v>
      </c>
      <c r="X148" s="17">
        <f>Permethrin!K158*100/E148</f>
        <v>60.373412757285067</v>
      </c>
      <c r="Y148" s="35"/>
      <c r="Z148" s="35"/>
      <c r="AA148" s="35"/>
      <c r="AD148"/>
      <c r="AE148"/>
      <c r="AF148"/>
      <c r="AG148"/>
      <c r="AI148"/>
      <c r="AJ148"/>
      <c r="AK148"/>
      <c r="AL148"/>
      <c r="AO148"/>
      <c r="AP148"/>
      <c r="AQ148"/>
    </row>
    <row r="149" spans="2:43" x14ac:dyDescent="0.35">
      <c r="B149" s="159" t="s">
        <v>60</v>
      </c>
      <c r="C149" s="263">
        <f>Permethrin!I159+Cypermethrin!I159+Cyfluthrin!I159</f>
        <v>7.7887761418252186</v>
      </c>
      <c r="D149" s="154">
        <f>Permethrin!J159+Cypermethrin!J159+Cyfluthrin!J159</f>
        <v>1.6866444554994406</v>
      </c>
      <c r="E149" s="25">
        <f>Permethrin!K159+Cypermethrin!K159+Cyfluthrin!K159</f>
        <v>10.57135505410592</v>
      </c>
      <c r="F149" s="154">
        <f>Permethrin!L159+Cypermethrin!L159+Cyfluthrin!L159</f>
        <v>5.0527402299656181</v>
      </c>
      <c r="G149" s="50">
        <f t="shared" si="6"/>
        <v>9.1800655979655694</v>
      </c>
      <c r="H149" s="102"/>
      <c r="I149" s="413">
        <f>Permethrin!O159+Cypermethrin!O159+Cyfluthrin!O159</f>
        <v>5.1925174278834794</v>
      </c>
      <c r="J149" s="414">
        <f>Permethrin!P159+Cypermethrin!P159+Cyfluthrin!P159</f>
        <v>1.6555073324767906</v>
      </c>
      <c r="K149" s="415">
        <f>Permethrin!Q159+Cypermethrin!Q159+Cyfluthrin!Q159</f>
        <v>7.0475700360706117</v>
      </c>
      <c r="L149" s="414">
        <f>Permethrin!R159+Cypermethrin!R159+Cyfluthrin!R159</f>
        <v>5.0527402299656181</v>
      </c>
      <c r="M149" s="416"/>
      <c r="N149" s="417"/>
      <c r="P149" s="402">
        <f>Cyfluthrin!I159*100/C149</f>
        <v>9.319009644627857E-2</v>
      </c>
      <c r="Q149" s="35">
        <f>Cypermethrin!I159*100/C149</f>
        <v>4.1492366332072557</v>
      </c>
      <c r="R149" s="17">
        <f>Permethrin!I159*100/C149</f>
        <v>95.757573270346469</v>
      </c>
      <c r="S149" s="35">
        <f>Cyfluthrin!M159*100/G149</f>
        <v>4.6822308489379845</v>
      </c>
      <c r="T149" s="35">
        <f>Cypermethrin!M159*100/G149</f>
        <v>12.679298677980441</v>
      </c>
      <c r="U149" s="35">
        <f>Permethrin!M159*100/G149</f>
        <v>82.638470473081568</v>
      </c>
      <c r="V149" s="402">
        <f>Cyfluthrin!K159*100/E149</f>
        <v>8.0633500095311614</v>
      </c>
      <c r="W149" s="35">
        <f>Cypermethrin!K159*100/E149</f>
        <v>18.964088414260598</v>
      </c>
      <c r="X149" s="17">
        <f>Permethrin!K159*100/E149</f>
        <v>72.972561576208236</v>
      </c>
      <c r="Y149" s="35"/>
      <c r="Z149" s="35"/>
      <c r="AA149" s="35"/>
      <c r="AD149"/>
      <c r="AE149"/>
      <c r="AF149"/>
      <c r="AG149"/>
      <c r="AI149"/>
      <c r="AJ149"/>
      <c r="AK149"/>
      <c r="AL149"/>
      <c r="AO149"/>
      <c r="AP149"/>
      <c r="AQ149"/>
    </row>
    <row r="150" spans="2:43" x14ac:dyDescent="0.35">
      <c r="B150" s="159" t="s">
        <v>61</v>
      </c>
      <c r="C150" s="263">
        <f>Permethrin!I160+Cypermethrin!I160+Cyfluthrin!I160</f>
        <v>0.46407935570836606</v>
      </c>
      <c r="D150" s="154">
        <f>Permethrin!J160+Cypermethrin!J160+Cyfluthrin!J160</f>
        <v>0.15839682623765344</v>
      </c>
      <c r="E150" s="25">
        <f>Permethrin!K160+Cypermethrin!K160+Cyfluthrin!K160</f>
        <v>4.6519321544303311</v>
      </c>
      <c r="F150" s="154">
        <f>Permethrin!L160+Cypermethrin!L160+Cyfluthrin!L160</f>
        <v>4.4675166247004867</v>
      </c>
      <c r="G150" s="50">
        <f t="shared" si="6"/>
        <v>2.5580057550693485</v>
      </c>
      <c r="H150" s="102"/>
      <c r="I150" s="413">
        <f>Permethrin!O160+Cypermethrin!O160+Cyfluthrin!O160</f>
        <v>0.30938623713891072</v>
      </c>
      <c r="J150" s="414">
        <f>Permethrin!P160+Cypermethrin!P160+Cyfluthrin!P160</f>
        <v>0.12027925565632985</v>
      </c>
      <c r="K150" s="415">
        <f>Permethrin!Q160+Cypermethrin!Q160+Cyfluthrin!Q160</f>
        <v>3.1012881029535544</v>
      </c>
      <c r="L150" s="414">
        <f>Permethrin!R160+Cypermethrin!R160+Cyfluthrin!R160</f>
        <v>4.4675166247004867</v>
      </c>
      <c r="M150" s="416"/>
      <c r="N150" s="417"/>
      <c r="P150" s="402">
        <f>Cyfluthrin!I160*100/C150</f>
        <v>1.1360039676170801</v>
      </c>
      <c r="Q150" s="35">
        <f>Cypermethrin!I160*100/C150</f>
        <v>94.872928748722615</v>
      </c>
      <c r="R150" s="17">
        <f>Permethrin!I160*100/C150</f>
        <v>3.9910672836603007</v>
      </c>
      <c r="S150" s="35">
        <f>Cyfluthrin!M160*100/G150</f>
        <v>20.522230515079933</v>
      </c>
      <c r="T150" s="35">
        <f>Cypermethrin!M160*100/G150</f>
        <v>71.166736906344127</v>
      </c>
      <c r="U150" s="35">
        <f>Permethrin!M160*100/G150</f>
        <v>8.31103257857594</v>
      </c>
      <c r="V150" s="402">
        <f>Cyfluthrin!K160*100/E150</f>
        <v>22.456211327159238</v>
      </c>
      <c r="W150" s="35">
        <f>Cypermethrin!K160*100/E150</f>
        <v>68.801793938284618</v>
      </c>
      <c r="X150" s="17">
        <f>Permethrin!K160*100/E150</f>
        <v>8.7419947345561493</v>
      </c>
      <c r="Y150" s="35"/>
      <c r="Z150" s="35"/>
      <c r="AA150" s="35"/>
      <c r="AD150"/>
      <c r="AE150"/>
      <c r="AF150"/>
      <c r="AG150"/>
      <c r="AI150"/>
      <c r="AJ150"/>
      <c r="AK150"/>
      <c r="AL150"/>
      <c r="AO150"/>
      <c r="AP150"/>
      <c r="AQ150"/>
    </row>
    <row r="151" spans="2:43" x14ac:dyDescent="0.35">
      <c r="B151" s="159" t="s">
        <v>62</v>
      </c>
      <c r="C151" s="263">
        <f>Permethrin!I161+Cypermethrin!I161+Cyfluthrin!I161</f>
        <v>0.42992050308600832</v>
      </c>
      <c r="D151" s="154">
        <f>Permethrin!J161+Cypermethrin!J161+Cyfluthrin!J161</f>
        <v>0.1510918104738965</v>
      </c>
      <c r="E151" s="25">
        <f>Permethrin!K161+Cypermethrin!K161+Cyfluthrin!K161</f>
        <v>3.146187050351493</v>
      </c>
      <c r="F151" s="154">
        <f>Permethrin!L161+Cypermethrin!L161+Cyfluthrin!L161</f>
        <v>2.914040417182457</v>
      </c>
      <c r="G151" s="50">
        <f t="shared" si="6"/>
        <v>1.7880537767187508</v>
      </c>
      <c r="H151" s="102"/>
      <c r="I151" s="413">
        <f>Permethrin!O161+Cypermethrin!O161+Cyfluthrin!O161</f>
        <v>0.28661366872400562</v>
      </c>
      <c r="J151" s="414">
        <f>Permethrin!P161+Cypermethrin!P161+Cyfluthrin!P161</f>
        <v>0.10853519766961527</v>
      </c>
      <c r="K151" s="415">
        <f>Permethrin!Q161+Cypermethrin!Q161+Cyfluthrin!Q161</f>
        <v>2.0974580335676625</v>
      </c>
      <c r="L151" s="414">
        <f>Permethrin!R161+Cypermethrin!R161+Cyfluthrin!R161</f>
        <v>2.9140404171824565</v>
      </c>
      <c r="M151" s="416"/>
      <c r="N151" s="417"/>
      <c r="P151" s="402">
        <f>Cyfluthrin!I161*100/C151</f>
        <v>0.93244052685693868</v>
      </c>
      <c r="Q151" s="35">
        <f>Cypermethrin!I161*100/C151</f>
        <v>94.903238628106891</v>
      </c>
      <c r="R151" s="17">
        <f>Permethrin!I161*100/C151</f>
        <v>4.1643208450361788</v>
      </c>
      <c r="S151" s="35">
        <f>Cyfluthrin!M161*100/G151</f>
        <v>18.949731673531755</v>
      </c>
      <c r="T151" s="35">
        <f>Cypermethrin!M161*100/G151</f>
        <v>74.415600804465427</v>
      </c>
      <c r="U151" s="35">
        <f>Permethrin!M161*100/G151</f>
        <v>6.6346675220028111</v>
      </c>
      <c r="V151" s="402">
        <f>Cyfluthrin!K161*100/E151</f>
        <v>21.411760392758779</v>
      </c>
      <c r="W151" s="35">
        <f>Cypermethrin!K161*100/E151</f>
        <v>71.616003889463244</v>
      </c>
      <c r="X151" s="17">
        <f>Permethrin!K161*100/E151</f>
        <v>6.9722357177779761</v>
      </c>
      <c r="Y151" s="35"/>
      <c r="Z151" s="35"/>
      <c r="AA151" s="35"/>
      <c r="AD151"/>
      <c r="AE151"/>
      <c r="AF151"/>
      <c r="AG151"/>
      <c r="AI151"/>
      <c r="AJ151"/>
      <c r="AK151"/>
      <c r="AL151"/>
      <c r="AO151"/>
      <c r="AP151"/>
      <c r="AQ151"/>
    </row>
    <row r="152" spans="2:43" x14ac:dyDescent="0.35">
      <c r="B152" s="159" t="s">
        <v>63</v>
      </c>
      <c r="C152" s="263">
        <f>Permethrin!I162+Cypermethrin!I162+Cyfluthrin!I162</f>
        <v>0.48834665014400352</v>
      </c>
      <c r="D152" s="154">
        <f>Permethrin!J162+Cypermethrin!J162+Cyfluthrin!J162</f>
        <v>0.16421851090815731</v>
      </c>
      <c r="E152" s="25">
        <f>Permethrin!K162+Cypermethrin!K162+Cyfluthrin!K162</f>
        <v>3.2496611173884733</v>
      </c>
      <c r="F152" s="154">
        <f>Permethrin!L162+Cypermethrin!L162+Cyfluthrin!L162</f>
        <v>2.7203877365147657</v>
      </c>
      <c r="G152" s="50">
        <f t="shared" si="6"/>
        <v>1.8690038837662384</v>
      </c>
      <c r="H152" s="102"/>
      <c r="I152" s="413">
        <f>Permethrin!O162+Cypermethrin!O162+Cyfluthrin!O162</f>
        <v>0.32556443342933572</v>
      </c>
      <c r="J152" s="414">
        <f>Permethrin!P162+Cypermethrin!P162+Cyfluthrin!P162</f>
        <v>0.1207216706644357</v>
      </c>
      <c r="K152" s="415">
        <f>Permethrin!Q162+Cypermethrin!Q162+Cyfluthrin!Q162</f>
        <v>2.1664407449256493</v>
      </c>
      <c r="L152" s="414">
        <f>Permethrin!R162+Cypermethrin!R162+Cyfluthrin!R162</f>
        <v>2.7203877365147657</v>
      </c>
      <c r="M152" s="416"/>
      <c r="N152" s="417"/>
      <c r="P152" s="402">
        <f>Cyfluthrin!I162*100/C152</f>
        <v>0.76609410256615917</v>
      </c>
      <c r="Q152" s="35">
        <f>Cypermethrin!I162*100/C152</f>
        <v>96.759585149914528</v>
      </c>
      <c r="R152" s="17">
        <f>Permethrin!I162*100/C152</f>
        <v>2.4743207475193234</v>
      </c>
      <c r="S152" s="35">
        <f>Cyfluthrin!M162*100/G152</f>
        <v>16.366472050125104</v>
      </c>
      <c r="T152" s="35">
        <f>Cypermethrin!M162*100/G152</f>
        <v>76.113728093927222</v>
      </c>
      <c r="U152" s="35">
        <f>Permethrin!M162*100/G152</f>
        <v>7.5197998559476771</v>
      </c>
      <c r="V152" s="402">
        <f>Cyfluthrin!K162*100/E152</f>
        <v>18.710837212051029</v>
      </c>
      <c r="W152" s="35">
        <f>Cypermethrin!K162*100/E152</f>
        <v>73.01114761909119</v>
      </c>
      <c r="X152" s="17">
        <f>Permethrin!K162*100/E152</f>
        <v>8.2780151688577952</v>
      </c>
      <c r="Y152" s="35"/>
      <c r="Z152" s="35"/>
      <c r="AA152" s="35"/>
      <c r="AD152"/>
      <c r="AE152"/>
      <c r="AF152"/>
      <c r="AG152"/>
      <c r="AI152"/>
      <c r="AJ152"/>
      <c r="AK152"/>
      <c r="AL152"/>
      <c r="AO152"/>
      <c r="AP152"/>
      <c r="AQ152"/>
    </row>
    <row r="153" spans="2:43" x14ac:dyDescent="0.35">
      <c r="B153" s="159" t="s">
        <v>64</v>
      </c>
      <c r="C153" s="263">
        <f>Permethrin!I163+Cypermethrin!I163+Cyfluthrin!I163</f>
        <v>0.42861309486010829</v>
      </c>
      <c r="D153" s="154">
        <f>Permethrin!J163+Cypermethrin!J163+Cyfluthrin!J163</f>
        <v>0.15091766764149353</v>
      </c>
      <c r="E153" s="25">
        <f>Permethrin!K163+Cypermethrin!K163+Cyfluthrin!K163</f>
        <v>3.3555521056434952</v>
      </c>
      <c r="F153" s="154">
        <f>Permethrin!L163+Cypermethrin!L163+Cyfluthrin!L163</f>
        <v>2.975466642081908</v>
      </c>
      <c r="G153" s="50">
        <f t="shared" si="6"/>
        <v>1.8920826002518016</v>
      </c>
      <c r="H153" s="102"/>
      <c r="I153" s="413">
        <f>Permethrin!O163+Cypermethrin!O163+Cyfluthrin!O163</f>
        <v>0.28574206324007223</v>
      </c>
      <c r="J153" s="414">
        <f>Permethrin!P163+Cypermethrin!P163+Cyfluthrin!P163</f>
        <v>0.10817896065463198</v>
      </c>
      <c r="K153" s="415">
        <f>Permethrin!Q163+Cypermethrin!Q163+Cyfluthrin!Q163</f>
        <v>2.2370347370956636</v>
      </c>
      <c r="L153" s="414">
        <f>Permethrin!R163+Cypermethrin!R163+Cyfluthrin!R163</f>
        <v>2.975466642081908</v>
      </c>
      <c r="M153" s="416"/>
      <c r="N153" s="417"/>
      <c r="P153" s="402">
        <f>Cyfluthrin!I163*100/C153</f>
        <v>0.92319506234826854</v>
      </c>
      <c r="Q153" s="35">
        <f>Cypermethrin!I163*100/C153</f>
        <v>96.727345354344976</v>
      </c>
      <c r="R153" s="17">
        <f>Permethrin!I163*100/C153</f>
        <v>2.3494595833067651</v>
      </c>
      <c r="S153" s="35">
        <f>Cyfluthrin!M163*100/G153</f>
        <v>18.038933997103761</v>
      </c>
      <c r="T153" s="35">
        <f>Cypermethrin!M163*100/G153</f>
        <v>72.707930171835443</v>
      </c>
      <c r="U153" s="35">
        <f>Permethrin!M163*100/G153</f>
        <v>9.253135831060801</v>
      </c>
      <c r="V153" s="402">
        <f>Cyfluthrin!K163*100/E153</f>
        <v>20.225170301795675</v>
      </c>
      <c r="W153" s="35">
        <f>Cypermethrin!K163*100/E153</f>
        <v>69.639869967736487</v>
      </c>
      <c r="X153" s="17">
        <f>Permethrin!K163*100/E153</f>
        <v>10.134959730467848</v>
      </c>
      <c r="Y153" s="35"/>
      <c r="Z153" s="35"/>
      <c r="AA153" s="35"/>
      <c r="AD153"/>
      <c r="AE153"/>
      <c r="AF153"/>
      <c r="AG153"/>
      <c r="AI153"/>
      <c r="AJ153"/>
      <c r="AK153"/>
      <c r="AL153"/>
      <c r="AO153"/>
      <c r="AP153"/>
      <c r="AQ153"/>
    </row>
    <row r="154" spans="2:43" x14ac:dyDescent="0.35">
      <c r="B154" s="159" t="s">
        <v>65</v>
      </c>
      <c r="C154" s="263">
        <f>Permethrin!I164+Cypermethrin!I164+Cyfluthrin!I164</f>
        <v>0.45474918643655726</v>
      </c>
      <c r="D154" s="154">
        <f>Permethrin!J164+Cypermethrin!J164+Cyfluthrin!J164</f>
        <v>0.15672554135256836</v>
      </c>
      <c r="E154" s="25">
        <f>Permethrin!K164+Cypermethrin!K164+Cyfluthrin!K164</f>
        <v>3.093709330927231</v>
      </c>
      <c r="F154" s="154">
        <f>Permethrin!L164+Cypermethrin!L164+Cyfluthrin!L164</f>
        <v>2.7035642821311505</v>
      </c>
      <c r="G154" s="50">
        <f t="shared" si="6"/>
        <v>1.7742292586818942</v>
      </c>
      <c r="H154" s="102"/>
      <c r="I154" s="413">
        <f>Permethrin!O164+Cypermethrin!O164+Cyfluthrin!O164</f>
        <v>0.30316612429103817</v>
      </c>
      <c r="J154" s="414">
        <f>Permethrin!P164+Cypermethrin!P164+Cyfluthrin!P164</f>
        <v>0.11075023283262792</v>
      </c>
      <c r="K154" s="415">
        <f>Permethrin!Q164+Cypermethrin!Q164+Cyfluthrin!Q164</f>
        <v>2.0624728872848208</v>
      </c>
      <c r="L154" s="414">
        <f>Permethrin!R164+Cypermethrin!R164+Cyfluthrin!R164</f>
        <v>2.7035642821311505</v>
      </c>
      <c r="M154" s="416"/>
      <c r="N154" s="417"/>
      <c r="P154" s="402">
        <f>Cyfluthrin!I164*100/C154</f>
        <v>0.6675995472419044</v>
      </c>
      <c r="Q154" s="35">
        <f>Cypermethrin!I164*100/C154</f>
        <v>93.715156128938744</v>
      </c>
      <c r="R154" s="17">
        <f>Permethrin!I164*100/C154</f>
        <v>5.6172443238193575</v>
      </c>
      <c r="S154" s="35">
        <f>Cyfluthrin!M164*100/G154</f>
        <v>17.375369511727822</v>
      </c>
      <c r="T154" s="35">
        <f>Cypermethrin!M164*100/G154</f>
        <v>73.89989564683215</v>
      </c>
      <c r="U154" s="35">
        <f>Permethrin!M164*100/G154</f>
        <v>8.724734841440025</v>
      </c>
      <c r="V154" s="402">
        <f>Cyfluthrin!K164*100/E154</f>
        <v>19.831270821707044</v>
      </c>
      <c r="W154" s="35">
        <f>Cypermethrin!K164*100/E154</f>
        <v>70.987219432171187</v>
      </c>
      <c r="X154" s="17">
        <f>Permethrin!K164*100/E154</f>
        <v>9.1815097461217707</v>
      </c>
      <c r="Y154" s="35"/>
      <c r="Z154" s="35"/>
      <c r="AA154" s="35"/>
      <c r="AD154"/>
      <c r="AE154"/>
      <c r="AF154"/>
      <c r="AG154"/>
      <c r="AI154"/>
      <c r="AJ154"/>
      <c r="AK154"/>
      <c r="AL154"/>
      <c r="AO154"/>
      <c r="AP154"/>
      <c r="AQ154"/>
    </row>
    <row r="155" spans="2:43" x14ac:dyDescent="0.35">
      <c r="B155" s="159" t="s">
        <v>66</v>
      </c>
      <c r="C155" s="263">
        <f>Permethrin!I165+Cypermethrin!I165+Cyfluthrin!I165</f>
        <v>0.47065172757250245</v>
      </c>
      <c r="D155" s="154">
        <f>Permethrin!J165+Cypermethrin!J165+Cyfluthrin!J165</f>
        <v>0.16029660816310953</v>
      </c>
      <c r="E155" s="25">
        <f>Permethrin!K165+Cypermethrin!K165+Cyfluthrin!K165</f>
        <v>3.2973777895333103</v>
      </c>
      <c r="F155" s="154">
        <f>Permethrin!L165+Cypermethrin!L165+Cyfluthrin!L165</f>
        <v>2.9552808892413545</v>
      </c>
      <c r="G155" s="50">
        <f t="shared" si="6"/>
        <v>1.8840147585529063</v>
      </c>
      <c r="H155" s="102"/>
      <c r="I155" s="413">
        <f>Permethrin!O165+Cypermethrin!O165+Cyfluthrin!O165</f>
        <v>0.31376781838166834</v>
      </c>
      <c r="J155" s="414">
        <f>Permethrin!P165+Cypermethrin!P165+Cyfluthrin!P165</f>
        <v>0.11649941731041634</v>
      </c>
      <c r="K155" s="415">
        <f>Permethrin!Q165+Cypermethrin!Q165+Cyfluthrin!Q165</f>
        <v>2.1982518596888734</v>
      </c>
      <c r="L155" s="414">
        <f>Permethrin!R165+Cypermethrin!R165+Cyfluthrin!R165</f>
        <v>2.955280889241354</v>
      </c>
      <c r="M155" s="416"/>
      <c r="N155" s="417"/>
      <c r="P155" s="402">
        <f>Cyfluthrin!I165*100/C155</f>
        <v>0.77673673933623888</v>
      </c>
      <c r="Q155" s="35">
        <f>Cypermethrin!I165*100/C155</f>
        <v>96.544985490613655</v>
      </c>
      <c r="R155" s="17">
        <f>Permethrin!I165*100/C155</f>
        <v>2.6782777700501055</v>
      </c>
      <c r="S155" s="35">
        <f>Cyfluthrin!M165*100/G155</f>
        <v>18.040771118954453</v>
      </c>
      <c r="T155" s="35">
        <f>Cypermethrin!M165*100/G155</f>
        <v>74.795882129024207</v>
      </c>
      <c r="U155" s="35">
        <f>Permethrin!M165*100/G155</f>
        <v>7.1633467520213365</v>
      </c>
      <c r="V155" s="402">
        <f>Cyfluthrin!K165*100/E155</f>
        <v>20.504955729959672</v>
      </c>
      <c r="W155" s="35">
        <f>Cypermethrin!K165*100/E155</f>
        <v>71.691520504833804</v>
      </c>
      <c r="X155" s="17">
        <f>Permethrin!K165*100/E155</f>
        <v>7.8035237652065215</v>
      </c>
      <c r="Y155" s="35"/>
      <c r="Z155" s="35"/>
      <c r="AA155" s="35"/>
      <c r="AD155"/>
      <c r="AE155"/>
      <c r="AF155"/>
      <c r="AG155"/>
      <c r="AI155"/>
      <c r="AJ155"/>
      <c r="AK155"/>
      <c r="AL155"/>
      <c r="AO155"/>
      <c r="AP155"/>
      <c r="AQ155"/>
    </row>
    <row r="156" spans="2:43" x14ac:dyDescent="0.35">
      <c r="B156" s="159" t="s">
        <v>67</v>
      </c>
      <c r="C156" s="263">
        <f>Permethrin!I166+Cypermethrin!I166+Cyfluthrin!I166</f>
        <v>0.27611696087412113</v>
      </c>
      <c r="D156" s="154">
        <f>Permethrin!J166+Cypermethrin!J166+Cyfluthrin!J166</f>
        <v>0.1167391667162109</v>
      </c>
      <c r="E156" s="25">
        <f>Permethrin!K166+Cypermethrin!K166+Cyfluthrin!K166</f>
        <v>3.9881227764788072</v>
      </c>
      <c r="F156" s="154">
        <f>Permethrin!L166+Cypermethrin!L166+Cyfluthrin!L166</f>
        <v>3.0582883573931676</v>
      </c>
      <c r="G156" s="50">
        <f t="shared" si="6"/>
        <v>2.132119868676464</v>
      </c>
      <c r="H156" s="102"/>
      <c r="I156" s="413">
        <f>Permethrin!O166+Cypermethrin!O166+Cyfluthrin!O166</f>
        <v>0.1840779739160808</v>
      </c>
      <c r="J156" s="414">
        <f>Permethrin!P166+Cypermethrin!P166+Cyfluthrin!P166</f>
        <v>7.6246702829194768E-2</v>
      </c>
      <c r="K156" s="415">
        <f>Permethrin!Q166+Cypermethrin!Q166+Cyfluthrin!Q166</f>
        <v>2.6587485176525383</v>
      </c>
      <c r="L156" s="414">
        <f>Permethrin!R166+Cypermethrin!R166+Cyfluthrin!R166</f>
        <v>3.0582883573931676</v>
      </c>
      <c r="M156" s="416"/>
      <c r="N156" s="417"/>
      <c r="P156" s="402">
        <f>Cyfluthrin!I166*100/C156</f>
        <v>1.6645636568271807</v>
      </c>
      <c r="Q156" s="35">
        <f>Cypermethrin!I166*100/C156</f>
        <v>91.075872092052336</v>
      </c>
      <c r="R156" s="17">
        <f>Permethrin!I166*100/C156</f>
        <v>7.2595642511204721</v>
      </c>
      <c r="S156" s="35">
        <f>Cyfluthrin!M166*100/G156</f>
        <v>15.654362785787121</v>
      </c>
      <c r="T156" s="35">
        <f>Cypermethrin!M166*100/G156</f>
        <v>65.307869799272297</v>
      </c>
      <c r="U156" s="35">
        <f>Permethrin!M166*100/G156</f>
        <v>19.037767414940589</v>
      </c>
      <c r="V156" s="402">
        <f>Cyfluthrin!K166*100/E156</f>
        <v>16.622944004376986</v>
      </c>
      <c r="W156" s="35">
        <f>Cypermethrin!K166*100/E156</f>
        <v>63.52382680971273</v>
      </c>
      <c r="X156" s="17">
        <f>Permethrin!K166*100/E156</f>
        <v>19.853229185910283</v>
      </c>
      <c r="Y156" s="35"/>
      <c r="Z156" s="35"/>
      <c r="AA156" s="35"/>
      <c r="AD156"/>
      <c r="AE156"/>
      <c r="AF156"/>
      <c r="AG156"/>
      <c r="AI156"/>
      <c r="AJ156"/>
      <c r="AK156"/>
      <c r="AL156"/>
      <c r="AO156"/>
      <c r="AP156"/>
      <c r="AQ156"/>
    </row>
    <row r="157" spans="2:43" x14ac:dyDescent="0.35">
      <c r="B157" s="159" t="s">
        <v>68</v>
      </c>
      <c r="C157" s="263">
        <f>Permethrin!I167+Cypermethrin!I167+Cyfluthrin!I167</f>
        <v>0.96138000539519353</v>
      </c>
      <c r="D157" s="154">
        <f>Permethrin!J167+Cypermethrin!J167+Cyfluthrin!J167</f>
        <v>0.25805418632848848</v>
      </c>
      <c r="E157" s="25">
        <f>Permethrin!K167+Cypermethrin!K167+Cyfluthrin!K167</f>
        <v>1.4156249660286075</v>
      </c>
      <c r="F157" s="154">
        <f>Permethrin!L167+Cypermethrin!L167+Cyfluthrin!L167</f>
        <v>0.59547236762443334</v>
      </c>
      <c r="G157" s="50">
        <f t="shared" si="6"/>
        <v>1.1885024857119006</v>
      </c>
      <c r="H157" s="102"/>
      <c r="I157" s="413">
        <f>Permethrin!O167+Cypermethrin!O167+Cyfluthrin!O167</f>
        <v>0.64092000359679568</v>
      </c>
      <c r="J157" s="414">
        <f>Permethrin!P167+Cypermethrin!P167+Cyfluthrin!P167</f>
        <v>0.20297874009693245</v>
      </c>
      <c r="K157" s="415">
        <f>Permethrin!Q167+Cypermethrin!Q167+Cyfluthrin!Q167</f>
        <v>0.94374997735240485</v>
      </c>
      <c r="L157" s="414">
        <f>Permethrin!R167+Cypermethrin!R167+Cyfluthrin!R167</f>
        <v>0.59547236762443334</v>
      </c>
      <c r="M157" s="416"/>
      <c r="N157" s="417"/>
      <c r="P157" s="402">
        <f>Cyfluthrin!I167*100/C157</f>
        <v>4.6422912694221469E-2</v>
      </c>
      <c r="Q157" s="35">
        <f>Cypermethrin!I167*100/C157</f>
        <v>5.1045126292106282</v>
      </c>
      <c r="R157" s="17">
        <f>Permethrin!I167*100/C157</f>
        <v>94.849064458095171</v>
      </c>
      <c r="S157" s="35">
        <f>Cyfluthrin!M167*100/G157</f>
        <v>3.7724767361554914</v>
      </c>
      <c r="T157" s="35">
        <f>Cypermethrin!M167*100/G157</f>
        <v>17.193781549551954</v>
      </c>
      <c r="U157" s="35">
        <f>Permethrin!M167*100/G157</f>
        <v>79.033741714292546</v>
      </c>
      <c r="V157" s="402">
        <f>Cyfluthrin!K167*100/E157</f>
        <v>6.3029164577375063</v>
      </c>
      <c r="W157" s="35">
        <f>Cypermethrin!K167*100/E157</f>
        <v>25.403852506739931</v>
      </c>
      <c r="X157" s="17">
        <f>Permethrin!K167*100/E157</f>
        <v>68.293231035522552</v>
      </c>
      <c r="Y157" s="35"/>
      <c r="Z157" s="35"/>
      <c r="AA157" s="35"/>
      <c r="AD157"/>
      <c r="AE157"/>
      <c r="AF157"/>
      <c r="AG157"/>
      <c r="AI157"/>
      <c r="AJ157"/>
      <c r="AK157"/>
      <c r="AL157"/>
      <c r="AO157"/>
      <c r="AP157"/>
      <c r="AQ157"/>
    </row>
    <row r="158" spans="2:43" x14ac:dyDescent="0.35">
      <c r="B158" s="159" t="s">
        <v>69</v>
      </c>
      <c r="C158" s="263">
        <f>Permethrin!I168+Cypermethrin!I168+Cyfluthrin!I168</f>
        <v>0.26555329840828579</v>
      </c>
      <c r="D158" s="154">
        <f>Permethrin!J168+Cypermethrin!J168+Cyfluthrin!J168</f>
        <v>0.1147239350504925</v>
      </c>
      <c r="E158" s="25">
        <f>Permethrin!K168+Cypermethrin!K168+Cyfluthrin!K168</f>
        <v>2.0431650754046018</v>
      </c>
      <c r="F158" s="154">
        <f>Permethrin!L168+Cypermethrin!L168+Cyfluthrin!L168</f>
        <v>2.1856573196969271</v>
      </c>
      <c r="G158" s="50">
        <f t="shared" si="6"/>
        <v>1.1543591869064438</v>
      </c>
      <c r="H158" s="102"/>
      <c r="I158" s="413">
        <f>Permethrin!O168+Cypermethrin!O168+Cyfluthrin!O168</f>
        <v>0.17703553227219054</v>
      </c>
      <c r="J158" s="414">
        <f>Permethrin!P168+Cypermethrin!P168+Cyfluthrin!P168</f>
        <v>7.2705599174813784E-2</v>
      </c>
      <c r="K158" s="415">
        <f>Permethrin!Q168+Cypermethrin!Q168+Cyfluthrin!Q168</f>
        <v>1.3621100502697348</v>
      </c>
      <c r="L158" s="414">
        <f>Permethrin!R168+Cypermethrin!R168+Cyfluthrin!R168</f>
        <v>2.1856573196969267</v>
      </c>
      <c r="M158" s="416"/>
      <c r="N158" s="417"/>
      <c r="P158" s="402">
        <f>Cyfluthrin!I168*100/C158</f>
        <v>1.5672669545332367</v>
      </c>
      <c r="Q158" s="35">
        <f>Cypermethrin!I168*100/C158</f>
        <v>97.534976016137904</v>
      </c>
      <c r="R158" s="17">
        <f>Permethrin!I168*100/C158</f>
        <v>0.89775702932885382</v>
      </c>
      <c r="S158" s="35">
        <f>Cyfluthrin!M168*100/G158</f>
        <v>22.980487468926928</v>
      </c>
      <c r="T158" s="35">
        <f>Cypermethrin!M168*100/G158</f>
        <v>72.557709031976984</v>
      </c>
      <c r="U158" s="35">
        <f>Permethrin!M168*100/G158</f>
        <v>4.4618034990961082</v>
      </c>
      <c r="V158" s="402">
        <f>Cyfluthrin!K168*100/E158</f>
        <v>25.763596580174415</v>
      </c>
      <c r="W158" s="35">
        <f>Cypermethrin!K168*100/E158</f>
        <v>69.311375334953084</v>
      </c>
      <c r="X158" s="17">
        <f>Permethrin!K168*100/E158</f>
        <v>4.9250280848725065</v>
      </c>
      <c r="Y158" s="35"/>
      <c r="Z158" s="35"/>
      <c r="AA158" s="35"/>
      <c r="AD158"/>
      <c r="AE158"/>
      <c r="AF158"/>
      <c r="AG158"/>
      <c r="AI158"/>
      <c r="AJ158"/>
      <c r="AK158"/>
      <c r="AL158"/>
      <c r="AO158"/>
      <c r="AP158"/>
      <c r="AQ158"/>
    </row>
    <row r="159" spans="2:43" x14ac:dyDescent="0.35">
      <c r="B159" s="159" t="s">
        <v>70</v>
      </c>
      <c r="C159" s="263">
        <f>Permethrin!I169+Cypermethrin!I169+Cyfluthrin!I169</f>
        <v>0.33107157465378995</v>
      </c>
      <c r="D159" s="154">
        <f>Permethrin!J169+Cypermethrin!J169+Cyfluthrin!J169</f>
        <v>0.12932802945712946</v>
      </c>
      <c r="E159" s="25">
        <f>Permethrin!K169+Cypermethrin!K169+Cyfluthrin!K169</f>
        <v>2.541673985968925</v>
      </c>
      <c r="F159" s="154">
        <f>Permethrin!L169+Cypermethrin!L169+Cyfluthrin!L169</f>
        <v>2.4623410112536619</v>
      </c>
      <c r="G159" s="50">
        <f t="shared" si="6"/>
        <v>1.4363727803113575</v>
      </c>
      <c r="H159" s="102"/>
      <c r="I159" s="413">
        <f>Permethrin!O169+Cypermethrin!O169+Cyfluthrin!O169</f>
        <v>0.22071438310252661</v>
      </c>
      <c r="J159" s="414">
        <f>Permethrin!P169+Cypermethrin!P169+Cyfluthrin!P169</f>
        <v>8.6587021087424693E-2</v>
      </c>
      <c r="K159" s="415">
        <f>Permethrin!Q169+Cypermethrin!Q169+Cyfluthrin!Q169</f>
        <v>1.6944493239792835</v>
      </c>
      <c r="L159" s="414">
        <f>Permethrin!R169+Cypermethrin!R169+Cyfluthrin!R169</f>
        <v>2.4623410112536619</v>
      </c>
      <c r="M159" s="416"/>
      <c r="N159" s="417"/>
      <c r="P159" s="402">
        <f>Cyfluthrin!I169*100/C159</f>
        <v>1.1949923619493368</v>
      </c>
      <c r="Q159" s="35">
        <f>Cypermethrin!I169*100/C159</f>
        <v>97.915006746925442</v>
      </c>
      <c r="R159" s="17">
        <f>Permethrin!I169*100/C159</f>
        <v>0.89000089112521563</v>
      </c>
      <c r="S159" s="35">
        <f>Cyfluthrin!M169*100/G159</f>
        <v>20.216399402413533</v>
      </c>
      <c r="T159" s="35">
        <f>Cypermethrin!M169*100/G159</f>
        <v>75.906089655798809</v>
      </c>
      <c r="U159" s="35">
        <f>Permethrin!M169*100/G159</f>
        <v>3.8775109417876541</v>
      </c>
      <c r="V159" s="402">
        <f>Cyfluthrin!K169*100/E159</f>
        <v>22.694076404177583</v>
      </c>
      <c r="W159" s="35">
        <f>Cypermethrin!K169*100/E159</f>
        <v>73.039267680199814</v>
      </c>
      <c r="X159" s="17">
        <f>Permethrin!K169*100/E159</f>
        <v>4.2666559156225992</v>
      </c>
      <c r="Y159" s="35"/>
      <c r="Z159" s="35"/>
      <c r="AA159" s="35"/>
      <c r="AD159"/>
      <c r="AE159"/>
      <c r="AF159"/>
      <c r="AG159"/>
      <c r="AI159"/>
      <c r="AJ159"/>
      <c r="AK159"/>
      <c r="AL159"/>
      <c r="AO159"/>
      <c r="AP159"/>
      <c r="AQ159"/>
    </row>
    <row r="160" spans="2:43" x14ac:dyDescent="0.35">
      <c r="B160" s="159" t="s">
        <v>71</v>
      </c>
      <c r="C160" s="263">
        <f>Permethrin!I170+Cypermethrin!I170+Cyfluthrin!I170</f>
        <v>0.10185395403514047</v>
      </c>
      <c r="D160" s="154">
        <f>Permethrin!J170+Cypermethrin!J170+Cyfluthrin!J170</f>
        <v>7.8749644648118469E-2</v>
      </c>
      <c r="E160" s="25">
        <f>Permethrin!K170+Cypermethrin!K170+Cyfluthrin!K170</f>
        <v>1.5408937168691774</v>
      </c>
      <c r="F160" s="154">
        <f>Permethrin!L170+Cypermethrin!L170+Cyfluthrin!L170</f>
        <v>1.8193146780266263</v>
      </c>
      <c r="G160" s="50">
        <f t="shared" si="6"/>
        <v>0.82137383545215892</v>
      </c>
      <c r="H160" s="102"/>
      <c r="I160" s="413">
        <f>Permethrin!O170+Cypermethrin!O170+Cyfluthrin!O170</f>
        <v>6.7902636023426985E-2</v>
      </c>
      <c r="J160" s="414">
        <f>Permethrin!P170+Cypermethrin!P170+Cyfluthrin!P170</f>
        <v>2.9252402788890571E-2</v>
      </c>
      <c r="K160" s="415">
        <f>Permethrin!Q170+Cypermethrin!Q170+Cyfluthrin!Q170</f>
        <v>1.027262477912785</v>
      </c>
      <c r="L160" s="414">
        <f>Permethrin!R170+Cypermethrin!R170+Cyfluthrin!R170</f>
        <v>1.8193146780266265</v>
      </c>
      <c r="M160" s="416"/>
      <c r="N160" s="417"/>
      <c r="P160" s="402">
        <f>Cyfluthrin!I170*100/C160</f>
        <v>1.9966588123529765</v>
      </c>
      <c r="Q160" s="35">
        <f>Cypermethrin!I170*100/C160</f>
        <v>91.702175503068645</v>
      </c>
      <c r="R160" s="17">
        <f>Permethrin!I170*100/C160</f>
        <v>6.3011656845783808</v>
      </c>
      <c r="S160" s="35">
        <f>Cyfluthrin!M170*100/G160</f>
        <v>27.485720453515359</v>
      </c>
      <c r="T160" s="35">
        <f>Cypermethrin!M170*100/G160</f>
        <v>59.085541744846651</v>
      </c>
      <c r="U160" s="35">
        <f>Permethrin!M170*100/G160</f>
        <v>13.42873780163799</v>
      </c>
      <c r="V160" s="402">
        <f>Cyfluthrin!K170*100/E160</f>
        <v>29.170561973975804</v>
      </c>
      <c r="W160" s="35">
        <f>Cypermethrin!K170*100/E160</f>
        <v>56.929563639918733</v>
      </c>
      <c r="X160" s="17">
        <f>Permethrin!K170*100/E160</f>
        <v>13.899874386105465</v>
      </c>
      <c r="Y160" s="35"/>
      <c r="Z160" s="35"/>
      <c r="AA160" s="35"/>
      <c r="AD160"/>
      <c r="AE160"/>
      <c r="AF160"/>
      <c r="AG160"/>
      <c r="AI160"/>
      <c r="AJ160"/>
      <c r="AK160"/>
      <c r="AL160"/>
      <c r="AO160"/>
      <c r="AP160"/>
      <c r="AQ160"/>
    </row>
    <row r="161" spans="2:43" x14ac:dyDescent="0.35">
      <c r="B161" s="159" t="s">
        <v>72</v>
      </c>
      <c r="C161" s="263">
        <f>Permethrin!I171+Cypermethrin!I171+Cyfluthrin!I171</f>
        <v>5.0212827376442757</v>
      </c>
      <c r="D161" s="154">
        <f>Permethrin!J171+Cypermethrin!J171+Cyfluthrin!J171</f>
        <v>1.1078087283524902</v>
      </c>
      <c r="E161" s="25">
        <f>Permethrin!K171+Cypermethrin!K171+Cyfluthrin!K171</f>
        <v>9.4129635612626572</v>
      </c>
      <c r="F161" s="154">
        <f>Permethrin!L171+Cypermethrin!L171+Cyfluthrin!L171</f>
        <v>6.9786974679265468</v>
      </c>
      <c r="G161" s="50">
        <f t="shared" si="6"/>
        <v>7.2171231494534664</v>
      </c>
      <c r="H161" s="102"/>
      <c r="I161" s="413">
        <f>Permethrin!O171+Cypermethrin!O171+Cyfluthrin!O171</f>
        <v>3.3475218250961838</v>
      </c>
      <c r="J161" s="414">
        <f>Permethrin!P171+Cypermethrin!P171+Cyfluthrin!P171</f>
        <v>1.0904166866147713</v>
      </c>
      <c r="K161" s="415">
        <f>Permethrin!Q171+Cypermethrin!Q171+Cyfluthrin!Q171</f>
        <v>6.2753090408417718</v>
      </c>
      <c r="L161" s="414">
        <f>Permethrin!R171+Cypermethrin!R171+Cyfluthrin!R171</f>
        <v>6.9786974679265459</v>
      </c>
      <c r="M161" s="416"/>
      <c r="N161" s="417"/>
      <c r="P161" s="402">
        <f>Cyfluthrin!I171*100/C161</f>
        <v>0.22244854953555093</v>
      </c>
      <c r="Q161" s="35">
        <f>Cypermethrin!I171*100/C161</f>
        <v>6.6586644152691399</v>
      </c>
      <c r="R161" s="17">
        <f>Permethrin!I171*100/C161</f>
        <v>93.118887035195328</v>
      </c>
      <c r="S161" s="35">
        <f>Cyfluthrin!M171*100/G161</f>
        <v>10.50180304666504</v>
      </c>
      <c r="T161" s="35">
        <f>Cypermethrin!M171*100/G161</f>
        <v>22.432312925175072</v>
      </c>
      <c r="U161" s="35">
        <f>Permethrin!M171*100/G161</f>
        <v>67.065884028159886</v>
      </c>
      <c r="V161" s="402">
        <f>Cyfluthrin!K171*100/E161</f>
        <v>15.985256260377325</v>
      </c>
      <c r="W161" s="35">
        <f>Cypermethrin!K171*100/E161</f>
        <v>30.846660697475865</v>
      </c>
      <c r="X161" s="17">
        <f>Permethrin!K171*100/E161</f>
        <v>53.168083042146797</v>
      </c>
      <c r="Y161" s="35"/>
      <c r="Z161" s="35"/>
      <c r="AA161" s="35"/>
      <c r="AD161"/>
      <c r="AE161"/>
      <c r="AF161"/>
      <c r="AG161"/>
      <c r="AI161"/>
      <c r="AJ161"/>
      <c r="AK161"/>
      <c r="AL161"/>
      <c r="AO161"/>
      <c r="AP161"/>
      <c r="AQ161"/>
    </row>
    <row r="162" spans="2:43" x14ac:dyDescent="0.35">
      <c r="B162" s="159" t="s">
        <v>73</v>
      </c>
      <c r="C162" s="263">
        <f>Permethrin!I172+Cypermethrin!I172+Cyfluthrin!I172</f>
        <v>2.6077286421496475</v>
      </c>
      <c r="D162" s="154">
        <f>Permethrin!J172+Cypermethrin!J172+Cyfluthrin!J172</f>
        <v>0.60407960789427573</v>
      </c>
      <c r="E162" s="25">
        <f>Permethrin!K172+Cypermethrin!K172+Cyfluthrin!K172</f>
        <v>4.4100110360951223</v>
      </c>
      <c r="F162" s="154">
        <f>Permethrin!L172+Cypermethrin!L172+Cyfluthrin!L172</f>
        <v>2.7805153665479949</v>
      </c>
      <c r="G162" s="50">
        <f t="shared" si="6"/>
        <v>3.5088698391223847</v>
      </c>
      <c r="H162" s="102"/>
      <c r="I162" s="413">
        <f>Permethrin!O172+Cypermethrin!O172+Cyfluthrin!O172</f>
        <v>1.7384857614330982</v>
      </c>
      <c r="J162" s="414">
        <f>Permethrin!P172+Cypermethrin!P172+Cyfluthrin!P172</f>
        <v>0.56327539670603388</v>
      </c>
      <c r="K162" s="415">
        <f>Permethrin!Q172+Cypermethrin!Q172+Cyfluthrin!Q172</f>
        <v>2.9400073573967473</v>
      </c>
      <c r="L162" s="414">
        <f>Permethrin!R172+Cypermethrin!R172+Cyfluthrin!R172</f>
        <v>2.7805153665479945</v>
      </c>
      <c r="M162" s="416"/>
      <c r="N162" s="417"/>
      <c r="P162" s="402">
        <f>Cyfluthrin!I172*100/C162</f>
        <v>0.17284886840503458</v>
      </c>
      <c r="Q162" s="35">
        <f>Cypermethrin!I172*100/C162</f>
        <v>10.259605851563329</v>
      </c>
      <c r="R162" s="17">
        <f>Permethrin!I172*100/C162</f>
        <v>89.567545280031638</v>
      </c>
      <c r="S162" s="35">
        <f>Cyfluthrin!M172*100/G162</f>
        <v>7.9989664543034547</v>
      </c>
      <c r="T162" s="35">
        <f>Cypermethrin!M172*100/G162</f>
        <v>23.736082834071919</v>
      </c>
      <c r="U162" s="35">
        <f>Permethrin!M172*100/G162</f>
        <v>68.264950711624635</v>
      </c>
      <c r="V162" s="402">
        <f>Cyfluthrin!K172*100/E162</f>
        <v>12.6267079312611</v>
      </c>
      <c r="W162" s="35">
        <f>Cypermethrin!K172*100/E162</f>
        <v>31.70499600343118</v>
      </c>
      <c r="X162" s="17">
        <f>Permethrin!K172*100/E162</f>
        <v>55.6682960653077</v>
      </c>
      <c r="Y162" s="35"/>
      <c r="Z162" s="35"/>
      <c r="AA162" s="35"/>
      <c r="AD162"/>
      <c r="AE162"/>
      <c r="AF162"/>
      <c r="AG162"/>
      <c r="AI162"/>
      <c r="AJ162"/>
      <c r="AK162"/>
      <c r="AL162"/>
      <c r="AO162"/>
      <c r="AP162"/>
      <c r="AQ162"/>
    </row>
    <row r="163" spans="2:43" x14ac:dyDescent="0.35">
      <c r="B163" s="159" t="s">
        <v>74</v>
      </c>
      <c r="C163" s="263">
        <f>Permethrin!I173+Cypermethrin!I173+Cyfluthrin!I173</f>
        <v>9.196347964935935</v>
      </c>
      <c r="D163" s="154">
        <f>Permethrin!J173+Cypermethrin!J173+Cyfluthrin!J173</f>
        <v>1.9813080962233216</v>
      </c>
      <c r="E163" s="25">
        <f>Permethrin!K173+Cypermethrin!K173+Cyfluthrin!K173</f>
        <v>18.413028339882143</v>
      </c>
      <c r="F163" s="154">
        <f>Permethrin!L173+Cypermethrin!L173+Cyfluthrin!L173</f>
        <v>13.609495528332857</v>
      </c>
      <c r="G163" s="50">
        <f t="shared" si="6"/>
        <v>13.804688152409039</v>
      </c>
      <c r="H163" s="102"/>
      <c r="I163" s="413">
        <f>Permethrin!O173+Cypermethrin!O173+Cyfluthrin!O173</f>
        <v>6.1308986432906218</v>
      </c>
      <c r="J163" s="414">
        <f>Permethrin!P173+Cypermethrin!P173+Cyfluthrin!P173</f>
        <v>2.0008460413462075</v>
      </c>
      <c r="K163" s="415">
        <f>Permethrin!Q173+Cypermethrin!Q173+Cyfluthrin!Q173</f>
        <v>12.275352226588094</v>
      </c>
      <c r="L163" s="414">
        <f>Permethrin!R173+Cypermethrin!R173+Cyfluthrin!R173</f>
        <v>13.609495528332857</v>
      </c>
      <c r="M163" s="416"/>
      <c r="N163" s="417"/>
      <c r="P163" s="402">
        <f>Cyfluthrin!I173*100/C163</f>
        <v>0.23573316918291062</v>
      </c>
      <c r="Q163" s="35">
        <f>Cypermethrin!I173*100/C163</f>
        <v>6.4464930601461425</v>
      </c>
      <c r="R163" s="17">
        <f>Permethrin!I173*100/C163</f>
        <v>93.317773770670939</v>
      </c>
      <c r="S163" s="35">
        <f>Cyfluthrin!M173*100/G163</f>
        <v>10.688337455000596</v>
      </c>
      <c r="T163" s="35">
        <f>Cypermethrin!M173*100/G163</f>
        <v>23.991684137096385</v>
      </c>
      <c r="U163" s="35">
        <f>Permethrin!M173*100/G163</f>
        <v>65.319978407903008</v>
      </c>
      <c r="V163" s="402">
        <f>Cyfluthrin!K173*100/E163</f>
        <v>15.908868503875059</v>
      </c>
      <c r="W163" s="35">
        <f>Cypermethrin!K173*100/E163</f>
        <v>32.754592621054989</v>
      </c>
      <c r="X163" s="17">
        <f>Permethrin!K173*100/E163</f>
        <v>51.336538875069941</v>
      </c>
      <c r="Y163" s="35"/>
      <c r="Z163" s="35"/>
      <c r="AA163" s="35"/>
      <c r="AD163"/>
      <c r="AE163"/>
      <c r="AF163"/>
      <c r="AG163"/>
      <c r="AI163"/>
      <c r="AJ163"/>
      <c r="AK163"/>
      <c r="AL163"/>
      <c r="AO163"/>
      <c r="AP163"/>
      <c r="AQ163"/>
    </row>
    <row r="164" spans="2:43" x14ac:dyDescent="0.35">
      <c r="B164" s="159" t="s">
        <v>75</v>
      </c>
      <c r="C164" s="263">
        <f>Permethrin!I174+Cypermethrin!I174+Cyfluthrin!I174</f>
        <v>6.1175135104822212E-2</v>
      </c>
      <c r="D164" s="154">
        <f>Permethrin!J174+Cypermethrin!J174+Cyfluthrin!J174</f>
        <v>6.9585244450615036E-2</v>
      </c>
      <c r="E164" s="25">
        <f>Permethrin!K174+Cypermethrin!K174+Cyfluthrin!K174</f>
        <v>1.3950530082850463</v>
      </c>
      <c r="F164" s="154">
        <f>Permethrin!L174+Cypermethrin!L174+Cyfluthrin!L174</f>
        <v>2.2347056694792</v>
      </c>
      <c r="G164" s="50">
        <f t="shared" si="6"/>
        <v>0.72811407169493425</v>
      </c>
      <c r="H164" s="102"/>
      <c r="I164" s="413">
        <f>Permethrin!O174+Cypermethrin!O174+Cyfluthrin!O174</f>
        <v>4.0783423403214808E-2</v>
      </c>
      <c r="J164" s="414">
        <f>Permethrin!P174+Cypermethrin!P174+Cyfluthrin!P174</f>
        <v>2.3067249107070371E-2</v>
      </c>
      <c r="K164" s="415">
        <f>Permethrin!Q174+Cypermethrin!Q174+Cyfluthrin!Q174</f>
        <v>0.93003533885669776</v>
      </c>
      <c r="L164" s="414">
        <f>Permethrin!R174+Cypermethrin!R174+Cyfluthrin!R174</f>
        <v>2.2347056694791996</v>
      </c>
      <c r="M164" s="416"/>
      <c r="N164" s="417"/>
      <c r="P164" s="402">
        <f>Cyfluthrin!I174*100/C164</f>
        <v>4.7102021167177277</v>
      </c>
      <c r="Q164" s="35">
        <f>Cypermethrin!I174*100/C164</f>
        <v>93.058116496003535</v>
      </c>
      <c r="R164" s="17">
        <f>Permethrin!I174*100/C164</f>
        <v>2.2316813872787229</v>
      </c>
      <c r="S164" s="35">
        <f>Cyfluthrin!M174*100/G164</f>
        <v>40.360762208238484</v>
      </c>
      <c r="T164" s="35">
        <f>Cypermethrin!M174*100/G164</f>
        <v>56.032614188069232</v>
      </c>
      <c r="U164" s="35">
        <f>Permethrin!M174*100/G164</f>
        <v>3.6066236036922983</v>
      </c>
      <c r="V164" s="402">
        <f>Cyfluthrin!K174*100/E164</f>
        <v>41.924091929194681</v>
      </c>
      <c r="W164" s="35">
        <f>Cypermethrin!K174*100/E164</f>
        <v>54.408991219938272</v>
      </c>
      <c r="X164" s="17">
        <f>Permethrin!K174*100/E164</f>
        <v>3.6669168508670582</v>
      </c>
      <c r="Y164" s="35"/>
      <c r="Z164" s="35"/>
      <c r="AA164" s="35"/>
      <c r="AD164"/>
      <c r="AE164"/>
      <c r="AF164"/>
      <c r="AG164"/>
      <c r="AI164"/>
      <c r="AJ164"/>
      <c r="AK164"/>
      <c r="AL164"/>
      <c r="AO164"/>
      <c r="AP164"/>
      <c r="AQ164"/>
    </row>
    <row r="165" spans="2:43" x14ac:dyDescent="0.35">
      <c r="B165" s="159" t="s">
        <v>76</v>
      </c>
      <c r="C165" s="263">
        <f>Permethrin!I175+Cypermethrin!I175+Cyfluthrin!I175</f>
        <v>0.25669787711129</v>
      </c>
      <c r="D165" s="154">
        <f>Permethrin!J175+Cypermethrin!J175+Cyfluthrin!J175</f>
        <v>0.1122939423128492</v>
      </c>
      <c r="E165" s="25">
        <f>Permethrin!K175+Cypermethrin!K175+Cyfluthrin!K175</f>
        <v>2.636094651137193</v>
      </c>
      <c r="F165" s="154">
        <f>Permethrin!L175+Cypermethrin!L175+Cyfluthrin!L175</f>
        <v>2.2873731610641044</v>
      </c>
      <c r="G165" s="50">
        <f t="shared" si="6"/>
        <v>1.4463962641242416</v>
      </c>
      <c r="H165" s="102"/>
      <c r="I165" s="413">
        <f>Permethrin!O175+Cypermethrin!O175+Cyfluthrin!O175</f>
        <v>0.17113191807419334</v>
      </c>
      <c r="J165" s="414">
        <f>Permethrin!P175+Cypermethrin!P175+Cyfluthrin!P175</f>
        <v>7.6542594245645135E-2</v>
      </c>
      <c r="K165" s="415">
        <f>Permethrin!Q175+Cypermethrin!Q175+Cyfluthrin!Q175</f>
        <v>1.7573964340914623</v>
      </c>
      <c r="L165" s="414">
        <f>Permethrin!R175+Cypermethrin!R175+Cyfluthrin!R175</f>
        <v>2.2873731610641044</v>
      </c>
      <c r="M165" s="416"/>
      <c r="N165" s="417"/>
      <c r="P165" s="402">
        <f>Cyfluthrin!I175*100/C165</f>
        <v>2.3160728278547076</v>
      </c>
      <c r="Q165" s="35">
        <f>Cypermethrin!I175*100/C165</f>
        <v>94.872177367434318</v>
      </c>
      <c r="R165" s="17">
        <f>Permethrin!I175*100/C165</f>
        <v>2.8117498047109644</v>
      </c>
      <c r="S165" s="35">
        <f>Cyfluthrin!M175*100/G165</f>
        <v>18.106354393387051</v>
      </c>
      <c r="T165" s="35">
        <f>Cypermethrin!M175*100/G165</f>
        <v>73.189900618925208</v>
      </c>
      <c r="U165" s="35">
        <f>Permethrin!M175*100/G165</f>
        <v>8.7037449876877329</v>
      </c>
      <c r="V165" s="402">
        <f>Cyfluthrin!K175*100/E165</f>
        <v>19.643981942197982</v>
      </c>
      <c r="W165" s="35">
        <f>Cypermethrin!K175*100/E165</f>
        <v>71.078521799549094</v>
      </c>
      <c r="X165" s="17">
        <f>Permethrin!K175*100/E165</f>
        <v>9.2774962582529295</v>
      </c>
      <c r="Y165" s="35"/>
      <c r="Z165" s="35"/>
      <c r="AA165" s="35"/>
      <c r="AD165"/>
      <c r="AE165"/>
      <c r="AF165"/>
      <c r="AG165"/>
      <c r="AI165"/>
      <c r="AJ165"/>
      <c r="AK165"/>
      <c r="AL165"/>
      <c r="AO165"/>
      <c r="AP165"/>
      <c r="AQ165"/>
    </row>
    <row r="166" spans="2:43" x14ac:dyDescent="0.35">
      <c r="B166" s="159" t="s">
        <v>77</v>
      </c>
      <c r="C166" s="263">
        <f>Permethrin!I176+Cypermethrin!I176+Cyfluthrin!I176</f>
        <v>3.5458808470322611</v>
      </c>
      <c r="D166" s="154">
        <f>Permethrin!J176+Cypermethrin!J176+Cyfluthrin!J176</f>
        <v>0.80062560811333483</v>
      </c>
      <c r="E166" s="25">
        <f>Permethrin!K176+Cypermethrin!K176+Cyfluthrin!K176</f>
        <v>6.4582341835171864</v>
      </c>
      <c r="F166" s="154">
        <f>Permethrin!L176+Cypermethrin!L176+Cyfluthrin!L176</f>
        <v>4.0289794634494998</v>
      </c>
      <c r="G166" s="50">
        <f t="shared" si="6"/>
        <v>5.002057515274724</v>
      </c>
      <c r="H166" s="102"/>
      <c r="I166" s="413">
        <f>Permethrin!O176+Cypermethrin!O176+Cyfluthrin!O176</f>
        <v>2.3639205646881738</v>
      </c>
      <c r="J166" s="414">
        <f>Permethrin!P176+Cypermethrin!P176+Cyfluthrin!P176</f>
        <v>0.75767796757321082</v>
      </c>
      <c r="K166" s="415">
        <f>Permethrin!Q176+Cypermethrin!Q176+Cyfluthrin!Q176</f>
        <v>4.3054894556781234</v>
      </c>
      <c r="L166" s="414">
        <f>Permethrin!R176+Cypermethrin!R176+Cyfluthrin!R176</f>
        <v>4.0289794634494998</v>
      </c>
      <c r="M166" s="416"/>
      <c r="N166" s="417"/>
      <c r="P166" s="402">
        <f>Cyfluthrin!I176*100/C166</f>
        <v>0.10991568554306948</v>
      </c>
      <c r="Q166" s="35">
        <f>Cypermethrin!I176*100/C166</f>
        <v>8.4400872281710519</v>
      </c>
      <c r="R166" s="17">
        <f>Permethrin!I176*100/C166</f>
        <v>91.449997086285876</v>
      </c>
      <c r="S166" s="35">
        <f>Cyfluthrin!M176*100/G166</f>
        <v>8.0516521589814936</v>
      </c>
      <c r="T166" s="35">
        <f>Cypermethrin!M176*100/G166</f>
        <v>25.605640703177112</v>
      </c>
      <c r="U166" s="35">
        <f>Permethrin!M176*100/G166</f>
        <v>66.342707137841373</v>
      </c>
      <c r="V166" s="402">
        <f>Cyfluthrin!K176*100/E166</f>
        <v>12.412047036766266</v>
      </c>
      <c r="W166" s="35">
        <f>Cypermethrin!K176*100/E166</f>
        <v>35.030354265140829</v>
      </c>
      <c r="X166" s="17">
        <f>Permethrin!K176*100/E166</f>
        <v>52.557598698092896</v>
      </c>
      <c r="Y166" s="35"/>
      <c r="Z166" s="35"/>
      <c r="AA166" s="35"/>
      <c r="AD166"/>
      <c r="AE166"/>
      <c r="AF166"/>
      <c r="AG166"/>
      <c r="AI166"/>
      <c r="AJ166"/>
      <c r="AK166"/>
      <c r="AL166"/>
      <c r="AO166"/>
      <c r="AP166"/>
      <c r="AQ166"/>
    </row>
    <row r="167" spans="2:43" x14ac:dyDescent="0.35">
      <c r="B167" s="159" t="s">
        <v>78</v>
      </c>
      <c r="C167" s="263">
        <f>Permethrin!I177+Cypermethrin!I177+Cyfluthrin!I177</f>
        <v>6.4025982640479837</v>
      </c>
      <c r="D167" s="154">
        <f>Permethrin!J177+Cypermethrin!J177+Cyfluthrin!J177</f>
        <v>1.3964057716115985</v>
      </c>
      <c r="E167" s="25">
        <f>Permethrin!K177+Cypermethrin!K177+Cyfluthrin!K177</f>
        <v>8.8517124712006474</v>
      </c>
      <c r="F167" s="154">
        <f>Permethrin!L177+Cypermethrin!L177+Cyfluthrin!L177</f>
        <v>3.9327082256992134</v>
      </c>
      <c r="G167" s="50">
        <f t="shared" si="6"/>
        <v>7.6271553676243151</v>
      </c>
      <c r="H167" s="102"/>
      <c r="I167" s="413">
        <f>Permethrin!O177+Cypermethrin!O177+Cyfluthrin!O177</f>
        <v>4.2683988426986552</v>
      </c>
      <c r="J167" s="414">
        <f>Permethrin!P177+Cypermethrin!P177+Cyfluthrin!P177</f>
        <v>1.3558759209321622</v>
      </c>
      <c r="K167" s="415">
        <f>Permethrin!Q177+Cypermethrin!Q177+Cyfluthrin!Q177</f>
        <v>5.9011416474670968</v>
      </c>
      <c r="L167" s="414">
        <f>Permethrin!R177+Cypermethrin!R177+Cyfluthrin!R177</f>
        <v>3.9327082256992121</v>
      </c>
      <c r="M167" s="416"/>
      <c r="N167" s="417"/>
      <c r="P167" s="402">
        <f>Cyfluthrin!I177*100/C167</f>
        <v>7.1619416494028601E-2</v>
      </c>
      <c r="Q167" s="35">
        <f>Cypermethrin!I177*100/C167</f>
        <v>3.6435048614666452</v>
      </c>
      <c r="R167" s="17">
        <f>Permethrin!I177*100/C167</f>
        <v>96.284875722039331</v>
      </c>
      <c r="S167" s="35">
        <f>Cyfluthrin!M177*100/G167</f>
        <v>4.1136278410111906</v>
      </c>
      <c r="T167" s="35">
        <f>Cypermethrin!M177*100/G167</f>
        <v>13.555662083412324</v>
      </c>
      <c r="U167" s="35">
        <f>Permethrin!M177*100/G167</f>
        <v>82.330710075576491</v>
      </c>
      <c r="V167" s="402">
        <f>Cyfluthrin!K177*100/E167</f>
        <v>7.0372831457084768</v>
      </c>
      <c r="W167" s="35">
        <f>Cypermethrin!K177*100/E167</f>
        <v>20.725298560950534</v>
      </c>
      <c r="X167" s="17">
        <f>Permethrin!K177*100/E167</f>
        <v>72.237418293340994</v>
      </c>
      <c r="Y167" s="35"/>
      <c r="Z167" s="35"/>
      <c r="AA167" s="35"/>
      <c r="AD167"/>
      <c r="AE167"/>
      <c r="AF167"/>
      <c r="AG167"/>
      <c r="AI167"/>
      <c r="AJ167"/>
      <c r="AK167"/>
      <c r="AL167"/>
      <c r="AO167"/>
      <c r="AP167"/>
      <c r="AQ167"/>
    </row>
    <row r="168" spans="2:43" x14ac:dyDescent="0.35">
      <c r="B168" s="159" t="s">
        <v>79</v>
      </c>
      <c r="C168" s="263">
        <f>Permethrin!I178+Cypermethrin!I178+Cyfluthrin!I178</f>
        <v>2.77396354786665</v>
      </c>
      <c r="D168" s="154">
        <f>Permethrin!J178+Cypermethrin!J178+Cyfluthrin!J178</f>
        <v>0.6373754699574683</v>
      </c>
      <c r="E168" s="25">
        <f>Permethrin!K178+Cypermethrin!K178+Cyfluthrin!K178</f>
        <v>3.9348627967899037</v>
      </c>
      <c r="F168" s="154">
        <f>Permethrin!L178+Cypermethrin!L178+Cyfluthrin!L178</f>
        <v>1.7099531369593293</v>
      </c>
      <c r="G168" s="50">
        <f t="shared" si="6"/>
        <v>3.3544131723282771</v>
      </c>
      <c r="H168" s="102"/>
      <c r="I168" s="413">
        <f>Permethrin!O178+Cypermethrin!O178+Cyfluthrin!O178</f>
        <v>1.8493090319110996</v>
      </c>
      <c r="J168" s="414">
        <f>Permethrin!P178+Cypermethrin!P178+Cyfluthrin!P178</f>
        <v>0.58435080834541253</v>
      </c>
      <c r="K168" s="415">
        <f>Permethrin!Q178+Cypermethrin!Q178+Cyfluthrin!Q178</f>
        <v>2.6232418645266029</v>
      </c>
      <c r="L168" s="414">
        <f>Permethrin!R178+Cypermethrin!R178+Cyfluthrin!R178</f>
        <v>1.7099531369593293</v>
      </c>
      <c r="M168" s="416"/>
      <c r="N168" s="417"/>
      <c r="P168" s="402">
        <f>Cyfluthrin!I178*100/C168</f>
        <v>3.7126916622041095E-2</v>
      </c>
      <c r="Q168" s="35">
        <f>Cypermethrin!I178*100/C168</f>
        <v>3.837110479776122</v>
      </c>
      <c r="R168" s="17">
        <f>Permethrin!I178*100/C168</f>
        <v>96.125762603601828</v>
      </c>
      <c r="S168" s="35">
        <f>Cyfluthrin!M178*100/G168</f>
        <v>3.9650184749702793</v>
      </c>
      <c r="T168" s="35">
        <f>Cypermethrin!M178*100/G168</f>
        <v>15.05018610064803</v>
      </c>
      <c r="U168" s="35">
        <f>Permethrin!M178*100/G168</f>
        <v>80.984795424381687</v>
      </c>
      <c r="V168" s="402">
        <f>Cyfluthrin!K178*100/E168</f>
        <v>6.7340675029872319</v>
      </c>
      <c r="W168" s="35">
        <f>Cypermethrin!K178*100/E168</f>
        <v>22.955077487749598</v>
      </c>
      <c r="X168" s="17">
        <f>Permethrin!K178*100/E168</f>
        <v>70.310855009263179</v>
      </c>
      <c r="Y168" s="35"/>
      <c r="Z168" s="35"/>
      <c r="AA168" s="35"/>
      <c r="AD168"/>
      <c r="AE168"/>
      <c r="AF168"/>
      <c r="AG168"/>
      <c r="AI168"/>
      <c r="AJ168"/>
      <c r="AK168"/>
      <c r="AL168"/>
      <c r="AO168"/>
      <c r="AP168"/>
      <c r="AQ168"/>
    </row>
    <row r="169" spans="2:43" x14ac:dyDescent="0.35">
      <c r="B169" s="159" t="s">
        <v>80</v>
      </c>
      <c r="C169" s="263">
        <f>Permethrin!I179+Cypermethrin!I179+Cyfluthrin!I179</f>
        <v>9.56895151224073</v>
      </c>
      <c r="D169" s="154">
        <f>Permethrin!J179+Cypermethrin!J179+Cyfluthrin!J179</f>
        <v>2.0571546649395334</v>
      </c>
      <c r="E169" s="25">
        <f>Permethrin!K179+Cypermethrin!K179+Cyfluthrin!K179</f>
        <v>11.734851148716716</v>
      </c>
      <c r="F169" s="154">
        <f>Permethrin!L179+Cypermethrin!L179+Cyfluthrin!L179</f>
        <v>4.2825422458900588</v>
      </c>
      <c r="G169" s="50">
        <f t="shared" si="6"/>
        <v>10.651901330478722</v>
      </c>
      <c r="H169" s="102"/>
      <c r="I169" s="413">
        <f>Permethrin!O179+Cypermethrin!O179+Cyfluthrin!O179</f>
        <v>6.3793010081604855</v>
      </c>
      <c r="J169" s="414">
        <f>Permethrin!P179+Cypermethrin!P179+Cyfluthrin!P179</f>
        <v>2.0105809484914312</v>
      </c>
      <c r="K169" s="415">
        <f>Permethrin!Q179+Cypermethrin!Q179+Cyfluthrin!Q179</f>
        <v>7.8232340991444769</v>
      </c>
      <c r="L169" s="414">
        <f>Permethrin!R179+Cypermethrin!R179+Cyfluthrin!R179</f>
        <v>4.2825422458900588</v>
      </c>
      <c r="M169" s="416"/>
      <c r="N169" s="417"/>
      <c r="P169" s="402">
        <f>Cyfluthrin!I179*100/C169</f>
        <v>2.994702285579592E-2</v>
      </c>
      <c r="Q169" s="35">
        <f>Cypermethrin!I179*100/C169</f>
        <v>1.5754074752717246</v>
      </c>
      <c r="R169" s="17">
        <f>Permethrin!I179*100/C169</f>
        <v>98.394645501872475</v>
      </c>
      <c r="S169" s="35">
        <f>Cyfluthrin!M179*100/G169</f>
        <v>2.5837023751460348</v>
      </c>
      <c r="T169" s="35">
        <f>Cypermethrin!M179*100/G169</f>
        <v>8.1216982115557261</v>
      </c>
      <c r="U169" s="35">
        <f>Permethrin!M179*100/G169</f>
        <v>89.294599413298258</v>
      </c>
      <c r="V169" s="402">
        <f>Cyfluthrin!K179*100/E169</f>
        <v>4.6661115024968192</v>
      </c>
      <c r="W169" s="35">
        <f>Cypermethrin!K179*100/E169</f>
        <v>13.459741093112216</v>
      </c>
      <c r="X169" s="17">
        <f>Permethrin!K179*100/E169</f>
        <v>81.874147404390968</v>
      </c>
      <c r="Y169" s="35"/>
      <c r="Z169" s="35"/>
      <c r="AA169" s="35"/>
      <c r="AD169"/>
      <c r="AE169"/>
      <c r="AF169"/>
      <c r="AG169"/>
      <c r="AI169"/>
      <c r="AJ169"/>
      <c r="AK169"/>
      <c r="AL169"/>
      <c r="AO169"/>
      <c r="AP169"/>
      <c r="AQ169"/>
    </row>
    <row r="170" spans="2:43" x14ac:dyDescent="0.35">
      <c r="B170" s="159" t="s">
        <v>81</v>
      </c>
      <c r="C170" s="263">
        <f>Permethrin!I180+Cypermethrin!I180+Cyfluthrin!I180</f>
        <v>5.6647026257623452</v>
      </c>
      <c r="D170" s="154">
        <f>Permethrin!J180+Cypermethrin!J180+Cyfluthrin!J180</f>
        <v>1.2421504364434159</v>
      </c>
      <c r="E170" s="25">
        <f>Permethrin!K180+Cypermethrin!K180+Cyfluthrin!K180</f>
        <v>8.1309381277880011</v>
      </c>
      <c r="F170" s="154">
        <f>Permethrin!L180+Cypermethrin!L180+Cyfluthrin!L180</f>
        <v>3.9200286788712129</v>
      </c>
      <c r="G170" s="50">
        <f t="shared" si="6"/>
        <v>6.8978203767751731</v>
      </c>
      <c r="H170" s="102"/>
      <c r="I170" s="413">
        <f>Permethrin!O180+Cypermethrin!O180+Cyfluthrin!O180</f>
        <v>3.7764684171748963</v>
      </c>
      <c r="J170" s="414">
        <f>Permethrin!P180+Cypermethrin!P180+Cyfluthrin!P180</f>
        <v>1.1944785749345548</v>
      </c>
      <c r="K170" s="415">
        <f>Permethrin!Q180+Cypermethrin!Q180+Cyfluthrin!Q180</f>
        <v>5.4206254185253337</v>
      </c>
      <c r="L170" s="414">
        <f>Permethrin!R180+Cypermethrin!R180+Cyfluthrin!R180</f>
        <v>3.9200286788712129</v>
      </c>
      <c r="M170" s="416"/>
      <c r="N170" s="417"/>
      <c r="P170" s="402">
        <f>Cyfluthrin!I180*100/C170</f>
        <v>4.5070675980193618E-2</v>
      </c>
      <c r="Q170" s="35">
        <f>Cypermethrin!I180*100/C170</f>
        <v>3.4291629155264722</v>
      </c>
      <c r="R170" s="17">
        <f>Permethrin!I180*100/C170</f>
        <v>96.52576640849334</v>
      </c>
      <c r="S170" s="35">
        <f>Cyfluthrin!M180*100/G170</f>
        <v>4.8361940927582454</v>
      </c>
      <c r="T170" s="35">
        <f>Cypermethrin!M180*100/G170</f>
        <v>14.726767006345174</v>
      </c>
      <c r="U170" s="35">
        <f>Permethrin!M180*100/G170</f>
        <v>80.437038900896582</v>
      </c>
      <c r="V170" s="402">
        <f>Cyfluthrin!K180*100/E170</f>
        <v>8.1740979081396965</v>
      </c>
      <c r="W170" s="35">
        <f>Cypermethrin!K180*100/E170</f>
        <v>22.597638307083319</v>
      </c>
      <c r="X170" s="17">
        <f>Permethrin!K180*100/E170</f>
        <v>69.228263784776985</v>
      </c>
      <c r="Y170" s="35"/>
      <c r="Z170" s="35"/>
      <c r="AA170" s="35"/>
      <c r="AD170"/>
      <c r="AE170"/>
      <c r="AF170"/>
      <c r="AG170"/>
      <c r="AI170"/>
      <c r="AJ170"/>
      <c r="AK170"/>
      <c r="AL170"/>
      <c r="AO170"/>
      <c r="AP170"/>
      <c r="AQ170"/>
    </row>
    <row r="171" spans="2:43" ht="15" thickBot="1" x14ac:dyDescent="0.4">
      <c r="B171" s="176" t="s">
        <v>82</v>
      </c>
      <c r="C171" s="264">
        <f>Permethrin!I181+Cypermethrin!I181+Cyfluthrin!I181</f>
        <v>0.13514889135588587</v>
      </c>
      <c r="D171" s="267">
        <f>Permethrin!J181+Cypermethrin!J181+Cyfluthrin!J181</f>
        <v>8.6332205584817426E-2</v>
      </c>
      <c r="E171" s="266">
        <f>Permethrin!K181+Cypermethrin!K181+Cyfluthrin!K181</f>
        <v>1.6220079343638807</v>
      </c>
      <c r="F171" s="267">
        <f>Permethrin!L181+Cypermethrin!L181+Cyfluthrin!L181</f>
        <v>1.5883458783558224</v>
      </c>
      <c r="G171" s="49">
        <f t="shared" si="6"/>
        <v>0.87857841285988325</v>
      </c>
      <c r="H171" s="99"/>
      <c r="I171" s="418">
        <f>Permethrin!O181+Cypermethrin!O181+Cyfluthrin!O181</f>
        <v>9.0099260903923908E-2</v>
      </c>
      <c r="J171" s="419">
        <f>Permethrin!P181+Cypermethrin!P181+Cyfluthrin!P181</f>
        <v>3.4607568153744828E-2</v>
      </c>
      <c r="K171" s="420">
        <f>Permethrin!Q181+Cypermethrin!Q181+Cyfluthrin!Q181</f>
        <v>1.0813386229092539</v>
      </c>
      <c r="L171" s="419">
        <f>Permethrin!R181+Cypermethrin!R181+Cyfluthrin!R181</f>
        <v>1.5883458783558222</v>
      </c>
      <c r="M171" s="421"/>
      <c r="N171" s="422"/>
      <c r="P171" s="403">
        <f>Cyfluthrin!I181*100/C171</f>
        <v>1.035770012641279</v>
      </c>
      <c r="Q171" s="57">
        <f>Cypermethrin!I181*100/C171</f>
        <v>96.399710768433849</v>
      </c>
      <c r="R171" s="16">
        <f>Permethrin!I181*100/C171</f>
        <v>2.5645192189248447</v>
      </c>
      <c r="S171" s="57">
        <f>Cyfluthrin!M181*100/G171</f>
        <v>21.334214955212811</v>
      </c>
      <c r="T171" s="57">
        <f>Cypermethrin!M181*100/G171</f>
        <v>71.424908317403464</v>
      </c>
      <c r="U171" s="57">
        <f>Permethrin!M181*100/G171</f>
        <v>7.2408767273837276</v>
      </c>
      <c r="V171" s="403">
        <f>Cyfluthrin!K181*100/E171</f>
        <v>23.025521312054341</v>
      </c>
      <c r="W171" s="57">
        <f>Cypermethrin!K181*100/E171</f>
        <v>69.343958655210372</v>
      </c>
      <c r="X171" s="16">
        <f>Permethrin!K181*100/E171</f>
        <v>7.6305200327352827</v>
      </c>
      <c r="Y171" s="35"/>
      <c r="Z171" s="35"/>
      <c r="AA171" s="35"/>
      <c r="AD171"/>
      <c r="AE171"/>
      <c r="AF171"/>
      <c r="AG171"/>
      <c r="AI171"/>
      <c r="AJ171"/>
      <c r="AK171"/>
      <c r="AL171"/>
      <c r="AO171"/>
      <c r="AP171"/>
      <c r="AQ171"/>
    </row>
    <row r="172" spans="2:43" x14ac:dyDescent="0.35">
      <c r="AD172"/>
      <c r="AE172"/>
      <c r="AF172"/>
      <c r="AG172"/>
      <c r="AI172"/>
      <c r="AJ172"/>
      <c r="AK172"/>
      <c r="AL172"/>
      <c r="AO172"/>
      <c r="AP172"/>
      <c r="AQ172"/>
    </row>
    <row r="173" spans="2:43" ht="15.5" x14ac:dyDescent="0.35">
      <c r="B173" s="319" t="s">
        <v>134</v>
      </c>
      <c r="C173" s="370"/>
      <c r="D173" s="198" t="s">
        <v>137</v>
      </c>
      <c r="AD173"/>
      <c r="AE173"/>
      <c r="AF173"/>
      <c r="AG173"/>
      <c r="AI173"/>
      <c r="AJ173"/>
      <c r="AK173"/>
      <c r="AL173"/>
      <c r="AO173"/>
      <c r="AP173"/>
      <c r="AQ173"/>
    </row>
    <row r="174" spans="2:43" ht="15" thickBot="1" x14ac:dyDescent="0.4">
      <c r="B174" s="5" t="s">
        <v>120</v>
      </c>
      <c r="AD174"/>
      <c r="AE174"/>
      <c r="AF174"/>
      <c r="AG174"/>
      <c r="AI174"/>
      <c r="AJ174"/>
      <c r="AK174"/>
      <c r="AL174"/>
      <c r="AO174"/>
      <c r="AP174"/>
      <c r="AQ174"/>
    </row>
    <row r="175" spans="2:43" ht="15" thickBot="1" x14ac:dyDescent="0.4">
      <c r="B175" s="80"/>
      <c r="C175" s="98" t="s">
        <v>33</v>
      </c>
      <c r="D175" s="58"/>
      <c r="E175" s="58"/>
      <c r="F175" s="58"/>
      <c r="G175" s="58"/>
      <c r="H175" s="58"/>
      <c r="I175" s="98" t="s">
        <v>35</v>
      </c>
      <c r="J175" s="58"/>
      <c r="K175" s="58"/>
      <c r="L175" s="58"/>
      <c r="M175" s="58"/>
      <c r="N175" s="192"/>
      <c r="O175" s="6"/>
      <c r="P175" s="372" t="s">
        <v>138</v>
      </c>
      <c r="Q175" s="388"/>
      <c r="R175" s="381"/>
      <c r="S175" s="381"/>
      <c r="T175" s="381"/>
      <c r="U175" s="381"/>
      <c r="V175" s="396"/>
      <c r="W175" s="396" t="s">
        <v>127</v>
      </c>
      <c r="X175" s="397"/>
      <c r="Y175" s="6"/>
      <c r="Z175" s="6"/>
      <c r="AA175" s="6"/>
      <c r="AB175" s="6"/>
      <c r="AD175"/>
      <c r="AE175"/>
      <c r="AF175"/>
      <c r="AG175"/>
      <c r="AI175"/>
      <c r="AJ175"/>
      <c r="AK175"/>
      <c r="AL175"/>
      <c r="AO175"/>
      <c r="AP175"/>
      <c r="AQ175"/>
    </row>
    <row r="176" spans="2:43" x14ac:dyDescent="0.35">
      <c r="B176" s="5" t="s">
        <v>123</v>
      </c>
      <c r="C176" s="37" t="s">
        <v>37</v>
      </c>
      <c r="D176" s="5"/>
      <c r="E176" s="5"/>
      <c r="F176" s="5"/>
      <c r="G176" s="5"/>
      <c r="H176" s="5"/>
      <c r="I176" s="37" t="s">
        <v>37</v>
      </c>
      <c r="J176" s="5"/>
      <c r="K176" s="5"/>
      <c r="L176" s="5"/>
      <c r="M176" s="5"/>
      <c r="N176" s="193"/>
      <c r="O176" s="6"/>
      <c r="P176" s="387"/>
      <c r="Q176" s="373"/>
      <c r="R176" s="213"/>
      <c r="S176" s="373" t="s">
        <v>135</v>
      </c>
      <c r="T176" s="373"/>
      <c r="U176" s="373"/>
      <c r="V176" s="384"/>
      <c r="W176" s="384"/>
      <c r="X176" s="386"/>
      <c r="Y176" s="6"/>
      <c r="Z176" s="6"/>
      <c r="AA176" s="6"/>
      <c r="AB176" s="6"/>
      <c r="AD176"/>
      <c r="AE176"/>
      <c r="AF176"/>
      <c r="AG176"/>
      <c r="AI176"/>
      <c r="AJ176"/>
      <c r="AK176"/>
      <c r="AL176"/>
      <c r="AO176"/>
      <c r="AP176"/>
      <c r="AQ176"/>
    </row>
    <row r="177" spans="2:43" x14ac:dyDescent="0.35">
      <c r="B177" s="174" t="s">
        <v>38</v>
      </c>
      <c r="C177" s="287" t="s">
        <v>39</v>
      </c>
      <c r="D177" s="286"/>
      <c r="E177" s="286" t="s">
        <v>41</v>
      </c>
      <c r="F177" s="286"/>
      <c r="G177" s="5" t="s">
        <v>40</v>
      </c>
      <c r="H177" s="5"/>
      <c r="I177" s="287" t="s">
        <v>39</v>
      </c>
      <c r="J177" s="286"/>
      <c r="K177" s="286" t="s">
        <v>41</v>
      </c>
      <c r="L177" s="286"/>
      <c r="M177" s="5" t="s">
        <v>40</v>
      </c>
      <c r="N177" s="193"/>
      <c r="O177" s="6"/>
      <c r="P177" s="385"/>
      <c r="Q177" s="382" t="s">
        <v>39</v>
      </c>
      <c r="R177" s="374"/>
      <c r="S177" s="382"/>
      <c r="T177" s="382" t="s">
        <v>40</v>
      </c>
      <c r="U177" s="384"/>
      <c r="V177" s="383"/>
      <c r="W177" s="382" t="s">
        <v>41</v>
      </c>
      <c r="X177" s="386"/>
      <c r="Y177" s="6"/>
      <c r="Z177" s="6"/>
      <c r="AA177" s="6"/>
      <c r="AB177" s="6"/>
      <c r="AD177"/>
      <c r="AE177"/>
      <c r="AF177"/>
      <c r="AG177"/>
      <c r="AI177"/>
      <c r="AJ177"/>
      <c r="AK177"/>
      <c r="AL177"/>
      <c r="AO177"/>
      <c r="AP177"/>
      <c r="AQ177"/>
    </row>
    <row r="178" spans="2:43" ht="15" thickBot="1" x14ac:dyDescent="0.4">
      <c r="B178" s="112"/>
      <c r="C178" s="107" t="s">
        <v>44</v>
      </c>
      <c r="D178" s="126" t="s">
        <v>45</v>
      </c>
      <c r="E178" s="126" t="s">
        <v>44</v>
      </c>
      <c r="F178" s="126" t="s">
        <v>45</v>
      </c>
      <c r="G178" s="126" t="s">
        <v>46</v>
      </c>
      <c r="H178" s="126" t="s">
        <v>45</v>
      </c>
      <c r="I178" s="107" t="s">
        <v>44</v>
      </c>
      <c r="J178" s="126" t="s">
        <v>45</v>
      </c>
      <c r="K178" s="126" t="s">
        <v>44</v>
      </c>
      <c r="L178" s="126" t="s">
        <v>45</v>
      </c>
      <c r="M178" s="126" t="s">
        <v>46</v>
      </c>
      <c r="N178" s="194" t="s">
        <v>45</v>
      </c>
      <c r="O178" s="6"/>
      <c r="P178" s="376" t="s">
        <v>144</v>
      </c>
      <c r="Q178" s="377" t="s">
        <v>145</v>
      </c>
      <c r="R178" s="380" t="s">
        <v>146</v>
      </c>
      <c r="S178" s="379" t="s">
        <v>144</v>
      </c>
      <c r="T178" s="377" t="s">
        <v>145</v>
      </c>
      <c r="U178" s="380" t="s">
        <v>146</v>
      </c>
      <c r="V178" s="379" t="s">
        <v>144</v>
      </c>
      <c r="W178" s="377" t="s">
        <v>145</v>
      </c>
      <c r="X178" s="378" t="s">
        <v>146</v>
      </c>
      <c r="Y178" s="423"/>
      <c r="Z178" s="423"/>
      <c r="AA178" s="423"/>
      <c r="AB178" s="6"/>
      <c r="AD178"/>
      <c r="AE178"/>
      <c r="AF178"/>
      <c r="AG178"/>
      <c r="AI178"/>
      <c r="AJ178"/>
      <c r="AK178"/>
      <c r="AL178"/>
      <c r="AO178"/>
      <c r="AP178"/>
      <c r="AQ178"/>
    </row>
    <row r="179" spans="2:43" x14ac:dyDescent="0.35">
      <c r="B179" s="175" t="s">
        <v>47</v>
      </c>
      <c r="C179" s="270">
        <f>Permethrin!I189+Cypermethrin!I189+Cyfluthrin!I189</f>
        <v>0.57863332820909807</v>
      </c>
      <c r="D179" s="209">
        <f>Permethrin!J189+Cypermethrin!J189+Cyfluthrin!J189</f>
        <v>0.17363381176470591</v>
      </c>
      <c r="E179" s="265">
        <f>Permethrin!K189+Cypermethrin!K189+Cyfluthrin!K189</f>
        <v>11.057477174827536</v>
      </c>
      <c r="F179" s="209">
        <f>Permethrin!L189+Cypermethrin!L189+Cyfluthrin!L189</f>
        <v>11.208071307739942</v>
      </c>
      <c r="G179" s="80">
        <f>Permethrin!M189+Cypermethrin!M189+Cyfluthrin!M189</f>
        <v>5.8180552515183175</v>
      </c>
      <c r="H179" s="80">
        <f>Permethrin!N189+Cypermethrin!N189+Cyfluthrin!N189</f>
        <v>0</v>
      </c>
      <c r="I179" s="262">
        <f>Permethrin!O189+Cypermethrin!O189+Cyfluthrin!O189</f>
        <v>0.38575555213939872</v>
      </c>
      <c r="J179" s="209">
        <f>Permethrin!P189+Cypermethrin!P189+Cyfluthrin!P189</f>
        <v>0.17363381176470594</v>
      </c>
      <c r="K179" s="265">
        <f>Permethrin!Q189+Cypermethrin!Q189+Cyfluthrin!Q189</f>
        <v>7.3716514498850252</v>
      </c>
      <c r="L179" s="209">
        <f>Permethrin!R189+Cypermethrin!R189+Cyfluthrin!R189</f>
        <v>11.208071307739939</v>
      </c>
      <c r="M179" s="80">
        <f>Permethrin!S189+Cypermethrin!S189+Cyfluthrin!S189</f>
        <v>3.878703501012212</v>
      </c>
      <c r="N179" s="208">
        <f>Permethrin!T189+Cypermethrin!T189+Cyfluthrin!T189</f>
        <v>0</v>
      </c>
      <c r="P179" s="401">
        <f>Cyfluthrin!I189*100/C179</f>
        <v>2.3959179091574669</v>
      </c>
      <c r="Q179" s="227">
        <f>Cypermethrin!I189*100/C179</f>
        <v>89.314574408452629</v>
      </c>
      <c r="R179" s="226">
        <f>Permethrin!I189*100/C179</f>
        <v>8.2895076823898961</v>
      </c>
      <c r="S179" s="401">
        <f>Cyfluthrin!M189*100/G179</f>
        <v>23.044632307519127</v>
      </c>
      <c r="T179" s="227">
        <f>Cypermethrin!M189*100/G179</f>
        <v>56.349804222422122</v>
      </c>
      <c r="U179" s="226">
        <f>Permethrin!M189*100/G179</f>
        <v>20.605563470058751</v>
      </c>
      <c r="V179" s="401">
        <f>Cyfluthrin!K189*100/E179</f>
        <v>24.125171217675138</v>
      </c>
      <c r="W179" s="227">
        <f>Cypermethrin!K189*100/E179</f>
        <v>54.624771072020131</v>
      </c>
      <c r="X179" s="226">
        <f>Permethrin!K189*100/E179</f>
        <v>21.250057710304734</v>
      </c>
      <c r="Y179" s="35"/>
      <c r="Z179" s="35"/>
      <c r="AA179" s="35"/>
      <c r="AD179"/>
      <c r="AE179"/>
      <c r="AF179"/>
      <c r="AG179"/>
      <c r="AI179"/>
      <c r="AJ179"/>
      <c r="AK179"/>
      <c r="AL179"/>
      <c r="AO179"/>
      <c r="AP179"/>
      <c r="AQ179"/>
    </row>
    <row r="180" spans="2:43" x14ac:dyDescent="0.35">
      <c r="B180" s="159" t="s">
        <v>48</v>
      </c>
      <c r="C180" s="268"/>
      <c r="D180" s="154"/>
      <c r="E180" s="25"/>
      <c r="F180" s="154"/>
      <c r="I180" s="263"/>
      <c r="J180" s="154"/>
      <c r="K180" s="25"/>
      <c r="L180" s="154"/>
      <c r="N180" s="8"/>
      <c r="P180" s="402"/>
      <c r="Q180" s="35"/>
      <c r="R180" s="17"/>
      <c r="S180" s="402"/>
      <c r="T180" s="35"/>
      <c r="U180" s="17"/>
      <c r="V180" s="402"/>
      <c r="W180" s="35"/>
      <c r="X180" s="17"/>
      <c r="Y180" s="35"/>
      <c r="Z180" s="35"/>
      <c r="AA180" s="35"/>
      <c r="AD180"/>
      <c r="AE180"/>
      <c r="AF180"/>
      <c r="AG180"/>
      <c r="AI180"/>
      <c r="AJ180"/>
      <c r="AK180"/>
      <c r="AL180"/>
      <c r="AO180"/>
      <c r="AP180"/>
      <c r="AQ180"/>
    </row>
    <row r="181" spans="2:43" x14ac:dyDescent="0.35">
      <c r="B181" s="159" t="s">
        <v>49</v>
      </c>
      <c r="C181" s="268"/>
      <c r="D181" s="154"/>
      <c r="E181" s="25"/>
      <c r="F181" s="154"/>
      <c r="I181" s="263"/>
      <c r="J181" s="154"/>
      <c r="K181" s="25"/>
      <c r="L181" s="154"/>
      <c r="N181" s="8"/>
      <c r="P181" s="402"/>
      <c r="Q181" s="35"/>
      <c r="R181" s="17"/>
      <c r="S181" s="402"/>
      <c r="T181" s="35"/>
      <c r="U181" s="17"/>
      <c r="V181" s="402"/>
      <c r="W181" s="35"/>
      <c r="X181" s="17"/>
      <c r="Y181" s="35"/>
      <c r="Z181" s="35"/>
      <c r="AA181" s="35"/>
      <c r="AD181"/>
      <c r="AE181"/>
      <c r="AF181"/>
      <c r="AG181"/>
      <c r="AI181"/>
      <c r="AJ181"/>
      <c r="AK181"/>
      <c r="AL181"/>
      <c r="AO181"/>
      <c r="AP181"/>
      <c r="AQ181"/>
    </row>
    <row r="182" spans="2:43" x14ac:dyDescent="0.35">
      <c r="B182" s="159" t="s">
        <v>50</v>
      </c>
      <c r="C182" s="268">
        <f>Permethrin!I192+Cypermethrin!I192+Cyfluthrin!I192</f>
        <v>0.14141789610217095</v>
      </c>
      <c r="D182" s="154">
        <f>Permethrin!J192+Cypermethrin!J192+Cyfluthrin!J192</f>
        <v>3.6274128306306309E-2</v>
      </c>
      <c r="E182" s="25">
        <f>Permethrin!K192+Cypermethrin!K192+Cyfluthrin!K192</f>
        <v>1.7340381545725558</v>
      </c>
      <c r="F182" s="154">
        <f>Permethrin!L192+Cypermethrin!L192+Cyfluthrin!L192</f>
        <v>1.1228923148108105</v>
      </c>
      <c r="G182">
        <f>Permethrin!M192+Cypermethrin!M192+Cyfluthrin!M192</f>
        <v>0.93772802533736332</v>
      </c>
      <c r="H182">
        <f>Permethrin!N192+Cypermethrin!N192+Cyfluthrin!N192</f>
        <v>0</v>
      </c>
      <c r="I182" s="263">
        <f>Permethrin!O192+Cypermethrin!O192+Cyfluthrin!O192</f>
        <v>9.4278597401447312E-2</v>
      </c>
      <c r="J182" s="154">
        <f>Permethrin!P192+Cypermethrin!P192+Cyfluthrin!P192</f>
        <v>3.6274128306306302E-2</v>
      </c>
      <c r="K182" s="25">
        <f>Permethrin!Q192+Cypermethrin!Q192+Cyfluthrin!Q192</f>
        <v>1.156025436381704</v>
      </c>
      <c r="L182" s="154">
        <f>Permethrin!R192+Cypermethrin!R192+Cyfluthrin!R192</f>
        <v>1.1228923148108105</v>
      </c>
      <c r="M182">
        <f>Permethrin!S192+Cypermethrin!S192+Cyfluthrin!S192</f>
        <v>0.62515201689157562</v>
      </c>
      <c r="N182" s="8">
        <f>Permethrin!T192+Cypermethrin!T192+Cyfluthrin!T192</f>
        <v>0</v>
      </c>
      <c r="P182" s="402">
        <f>Cyfluthrin!I192*100/C182</f>
        <v>1.0430081740850892</v>
      </c>
      <c r="Q182" s="35">
        <f>Cypermethrin!I192*100/C182</f>
        <v>97.846448396420897</v>
      </c>
      <c r="R182" s="17">
        <f>Permethrin!I192*100/C182</f>
        <v>1.1105434294940122</v>
      </c>
      <c r="S182" s="402">
        <f>Cyfluthrin!M192*100/G182</f>
        <v>12.091776908536753</v>
      </c>
      <c r="T182" s="35">
        <f>Cypermethrin!M192*100/G182</f>
        <v>70.882802581045539</v>
      </c>
      <c r="U182" s="17">
        <f>Permethrin!M192*100/G182</f>
        <v>17.025420510417725</v>
      </c>
      <c r="V182" s="402">
        <f>Cyfluthrin!K192*100/E182</f>
        <v>12.992849139747694</v>
      </c>
      <c r="W182" s="35">
        <f>Cypermethrin!K192*100/E182</f>
        <v>68.683807101967133</v>
      </c>
      <c r="X182" s="17">
        <f>Permethrin!K192*100/E182</f>
        <v>18.323343758285173</v>
      </c>
      <c r="Y182" s="35"/>
      <c r="Z182" s="35"/>
      <c r="AA182" s="35"/>
      <c r="AD182"/>
      <c r="AE182"/>
      <c r="AF182"/>
      <c r="AG182"/>
      <c r="AI182"/>
      <c r="AJ182"/>
      <c r="AK182"/>
      <c r="AL182"/>
      <c r="AO182"/>
      <c r="AP182"/>
      <c r="AQ182"/>
    </row>
    <row r="183" spans="2:43" x14ac:dyDescent="0.35">
      <c r="B183" s="159" t="s">
        <v>51</v>
      </c>
      <c r="C183" s="268">
        <f>Permethrin!I193+Cypermethrin!I193+Cyfluthrin!I193</f>
        <v>0.35117650225902097</v>
      </c>
      <c r="D183" s="154">
        <f>Permethrin!J193+Cypermethrin!J193+Cyfluthrin!J193</f>
        <v>8.7298310303030313E-2</v>
      </c>
      <c r="E183" s="25">
        <f>Permethrin!K193+Cypermethrin!K193+Cyfluthrin!K193</f>
        <v>4.6177595837069667</v>
      </c>
      <c r="F183" s="154">
        <f>Permethrin!L193+Cypermethrin!L193+Cyfluthrin!L193</f>
        <v>2.8012872645454543</v>
      </c>
      <c r="G183">
        <f>Permethrin!M193+Cypermethrin!M193+Cyfluthrin!M193</f>
        <v>2.4844680429829942</v>
      </c>
      <c r="H183">
        <f>Permethrin!N193+Cypermethrin!N193+Cyfluthrin!N193</f>
        <v>0</v>
      </c>
      <c r="I183" s="263">
        <f>Permethrin!O193+Cypermethrin!O193+Cyfluthrin!O193</f>
        <v>0.23411766817268068</v>
      </c>
      <c r="J183" s="154">
        <f>Permethrin!P193+Cypermethrin!P193+Cyfluthrin!P193</f>
        <v>8.7298310303030299E-2</v>
      </c>
      <c r="K183" s="25">
        <f>Permethrin!Q193+Cypermethrin!Q193+Cyfluthrin!Q193</f>
        <v>3.0785063891379782</v>
      </c>
      <c r="L183" s="154">
        <f>Permethrin!R193+Cypermethrin!R193+Cyfluthrin!R193</f>
        <v>2.8012872645454543</v>
      </c>
      <c r="M183">
        <f>Permethrin!S193+Cypermethrin!S193+Cyfluthrin!S193</f>
        <v>1.6563120286553294</v>
      </c>
      <c r="N183" s="8">
        <f>Permethrin!T193+Cypermethrin!T193+Cyfluthrin!T193</f>
        <v>0</v>
      </c>
      <c r="P183" s="402">
        <f>Cyfluthrin!I193*100/C183</f>
        <v>0.80465983277255704</v>
      </c>
      <c r="Q183" s="35">
        <f>Cypermethrin!I193*100/C183</f>
        <v>97.569691198656386</v>
      </c>
      <c r="R183" s="17">
        <f>Permethrin!I193*100/C183</f>
        <v>1.6256489685710609</v>
      </c>
      <c r="S183" s="402">
        <f>Cyfluthrin!M193*100/G183</f>
        <v>11.005698392166309</v>
      </c>
      <c r="T183" s="35">
        <f>Cypermethrin!M193*100/G183</f>
        <v>64.571272240828179</v>
      </c>
      <c r="U183" s="17">
        <f>Permethrin!M193*100/G183</f>
        <v>24.423029367005498</v>
      </c>
      <c r="V183" s="402">
        <f>Cyfluthrin!K193*100/E183</f>
        <v>11.781478286238126</v>
      </c>
      <c r="W183" s="35">
        <f>Cypermethrin!K193*100/E183</f>
        <v>62.061771878233472</v>
      </c>
      <c r="X183" s="17">
        <f>Permethrin!K193*100/E183</f>
        <v>26.156749835528402</v>
      </c>
      <c r="Y183" s="35"/>
      <c r="Z183" s="35"/>
      <c r="AA183" s="35"/>
      <c r="AD183"/>
      <c r="AE183"/>
      <c r="AF183"/>
      <c r="AG183"/>
      <c r="AI183"/>
      <c r="AJ183"/>
      <c r="AK183"/>
      <c r="AL183"/>
      <c r="AO183"/>
      <c r="AP183"/>
      <c r="AQ183"/>
    </row>
    <row r="184" spans="2:43" x14ac:dyDescent="0.35">
      <c r="B184" s="159" t="s">
        <v>52</v>
      </c>
      <c r="C184" s="268">
        <f>Permethrin!I194+Cypermethrin!I194+Cyfluthrin!I194</f>
        <v>0.30063191640180975</v>
      </c>
      <c r="D184" s="154">
        <f>Permethrin!J194+Cypermethrin!J194+Cyfluthrin!J194</f>
        <v>8.2494417259999994E-2</v>
      </c>
      <c r="E184" s="25">
        <f>Permethrin!K194+Cypermethrin!K194+Cyfluthrin!K194</f>
        <v>3.1173758805398544</v>
      </c>
      <c r="F184" s="154">
        <f>Permethrin!L194+Cypermethrin!L194+Cyfluthrin!L194</f>
        <v>2.3467145169066663</v>
      </c>
      <c r="G184">
        <f>Permethrin!M194+Cypermethrin!M194+Cyfluthrin!M194</f>
        <v>1.709003898470832</v>
      </c>
      <c r="H184">
        <f>Permethrin!N194+Cypermethrin!N194+Cyfluthrin!N194</f>
        <v>0</v>
      </c>
      <c r="I184" s="263">
        <f>Permethrin!O194+Cypermethrin!O194+Cyfluthrin!O194</f>
        <v>0.20042127760120651</v>
      </c>
      <c r="J184" s="154">
        <f>Permethrin!P194+Cypermethrin!P194+Cyfluthrin!P194</f>
        <v>8.2494417259999994E-2</v>
      </c>
      <c r="K184" s="25">
        <f>Permethrin!Q194+Cypermethrin!Q194+Cyfluthrin!Q194</f>
        <v>2.0782505870265697</v>
      </c>
      <c r="L184" s="154">
        <f>Permethrin!R194+Cypermethrin!R194+Cyfluthrin!R194</f>
        <v>2.3467145169066663</v>
      </c>
      <c r="M184">
        <f>Permethrin!S194+Cypermethrin!S194+Cyfluthrin!S194</f>
        <v>1.1393359323138881</v>
      </c>
      <c r="N184" s="8">
        <f>Permethrin!T194+Cypermethrin!T194+Cyfluthrin!T194</f>
        <v>0</v>
      </c>
      <c r="P184" s="402">
        <f>Cyfluthrin!I194*100/C184</f>
        <v>1.6059480092401408</v>
      </c>
      <c r="Q184" s="35">
        <f>Cypermethrin!I194*100/C184</f>
        <v>92.579874929531371</v>
      </c>
      <c r="R184" s="17">
        <f>Permethrin!I194*100/C184</f>
        <v>5.8141770612284942</v>
      </c>
      <c r="S184" s="402">
        <f>Cyfluthrin!M194*100/G184</f>
        <v>14.892876142646728</v>
      </c>
      <c r="T184" s="35">
        <f>Cypermethrin!M194*100/G184</f>
        <v>71.297207551082124</v>
      </c>
      <c r="U184" s="17">
        <f>Permethrin!M194*100/G184</f>
        <v>13.809916306271157</v>
      </c>
      <c r="V184" s="402">
        <f>Cyfluthrin!K194*100/E184</f>
        <v>16.174234188936417</v>
      </c>
      <c r="W184" s="35">
        <f>Cypermethrin!K194*100/E184</f>
        <v>69.244760452845924</v>
      </c>
      <c r="X184" s="17">
        <f>Permethrin!K194*100/E184</f>
        <v>14.581005358217649</v>
      </c>
      <c r="Y184" s="35"/>
      <c r="Z184" s="35"/>
      <c r="AA184" s="35"/>
      <c r="AD184"/>
      <c r="AE184"/>
      <c r="AF184"/>
      <c r="AG184"/>
      <c r="AI184"/>
      <c r="AJ184"/>
      <c r="AK184"/>
      <c r="AL184"/>
      <c r="AO184"/>
      <c r="AP184"/>
      <c r="AQ184"/>
    </row>
    <row r="185" spans="2:43" x14ac:dyDescent="0.35">
      <c r="B185" s="159" t="s">
        <v>53</v>
      </c>
      <c r="C185" s="268">
        <f>Permethrin!I195+Cypermethrin!I195+Cyfluthrin!I195</f>
        <v>0.45465497722426695</v>
      </c>
      <c r="D185" s="154">
        <f>Permethrin!J195+Cypermethrin!J195+Cyfluthrin!J195</f>
        <v>0.11702910104000001</v>
      </c>
      <c r="E185" s="25">
        <f>Permethrin!K195+Cypermethrin!K195+Cyfluthrin!K195</f>
        <v>4.9729657462179997</v>
      </c>
      <c r="F185" s="154">
        <f>Permethrin!L195+Cypermethrin!L195+Cyfluthrin!L195</f>
        <v>3.2926428492733328</v>
      </c>
      <c r="G185">
        <f>Permethrin!M195+Cypermethrin!M195+Cyfluthrin!M195</f>
        <v>2.713810361721134</v>
      </c>
      <c r="H185">
        <f>Permethrin!N195+Cypermethrin!N195+Cyfluthrin!N195</f>
        <v>0</v>
      </c>
      <c r="I185" s="263">
        <f>Permethrin!O195+Cypermethrin!O195+Cyfluthrin!O195</f>
        <v>0.30310331814951136</v>
      </c>
      <c r="J185" s="154">
        <f>Permethrin!P195+Cypermethrin!P195+Cyfluthrin!P195</f>
        <v>0.11702910104000001</v>
      </c>
      <c r="K185" s="25">
        <f>Permethrin!Q195+Cypermethrin!Q195+Cyfluthrin!Q195</f>
        <v>3.3153104974786678</v>
      </c>
      <c r="L185" s="154">
        <f>Permethrin!R195+Cypermethrin!R195+Cyfluthrin!R195</f>
        <v>3.2926428492733328</v>
      </c>
      <c r="M185">
        <f>Permethrin!S195+Cypermethrin!S195+Cyfluthrin!S195</f>
        <v>1.8092069078140895</v>
      </c>
      <c r="N185" s="8">
        <f>Permethrin!T195+Cypermethrin!T195+Cyfluthrin!T195</f>
        <v>0</v>
      </c>
      <c r="P185" s="402">
        <f>Cyfluthrin!I195*100/C185</f>
        <v>1.1056405327533689</v>
      </c>
      <c r="Q185" s="35">
        <f>Cypermethrin!I195*100/C185</f>
        <v>89.10881196593553</v>
      </c>
      <c r="R185" s="17">
        <f>Permethrin!I195*100/C185</f>
        <v>9.7855475013111057</v>
      </c>
      <c r="S185" s="402">
        <f>Cyfluthrin!M195*100/G185</f>
        <v>12.388423085895962</v>
      </c>
      <c r="T185" s="35">
        <f>Cypermethrin!M195*100/G185</f>
        <v>73.352073914027912</v>
      </c>
      <c r="U185" s="17">
        <f>Permethrin!M195*100/G185</f>
        <v>14.259503000076112</v>
      </c>
      <c r="V185" s="402">
        <f>Cyfluthrin!K195*100/E185</f>
        <v>13.419955074353084</v>
      </c>
      <c r="W185" s="35">
        <f>Cypermethrin!K195*100/E185</f>
        <v>71.911509119153365</v>
      </c>
      <c r="X185" s="17">
        <f>Permethrin!K195*100/E185</f>
        <v>14.668535806493566</v>
      </c>
      <c r="Y185" s="35"/>
      <c r="Z185" s="35"/>
      <c r="AA185" s="35"/>
      <c r="AD185"/>
      <c r="AE185"/>
      <c r="AF185"/>
      <c r="AG185"/>
      <c r="AI185"/>
      <c r="AJ185"/>
      <c r="AK185"/>
      <c r="AL185"/>
      <c r="AO185"/>
      <c r="AP185"/>
      <c r="AQ185"/>
    </row>
    <row r="186" spans="2:43" x14ac:dyDescent="0.35">
      <c r="B186" s="159" t="s">
        <v>54</v>
      </c>
      <c r="C186" s="268"/>
      <c r="D186" s="154"/>
      <c r="E186" s="25"/>
      <c r="F186" s="154"/>
      <c r="I186" s="263"/>
      <c r="J186" s="154"/>
      <c r="K186" s="25"/>
      <c r="L186" s="154"/>
      <c r="N186" s="8"/>
      <c r="P186" s="402"/>
      <c r="Q186" s="35"/>
      <c r="R186" s="17"/>
      <c r="S186" s="402"/>
      <c r="T186" s="35"/>
      <c r="U186" s="17"/>
      <c r="V186" s="402"/>
      <c r="W186" s="35"/>
      <c r="X186" s="17"/>
      <c r="Y186" s="35"/>
      <c r="Z186" s="35"/>
      <c r="AA186" s="35"/>
      <c r="AD186"/>
      <c r="AE186"/>
      <c r="AF186"/>
      <c r="AG186"/>
      <c r="AI186"/>
      <c r="AJ186"/>
      <c r="AK186"/>
      <c r="AL186"/>
      <c r="AO186"/>
      <c r="AP186"/>
      <c r="AQ186"/>
    </row>
    <row r="187" spans="2:43" x14ac:dyDescent="0.35">
      <c r="B187" s="159" t="s">
        <v>55</v>
      </c>
      <c r="C187" s="268"/>
      <c r="D187" s="154"/>
      <c r="E187" s="25"/>
      <c r="F187" s="154"/>
      <c r="I187" s="263"/>
      <c r="J187" s="154"/>
      <c r="K187" s="25"/>
      <c r="L187" s="154"/>
      <c r="N187" s="8"/>
      <c r="P187" s="402"/>
      <c r="Q187" s="35"/>
      <c r="R187" s="17"/>
      <c r="S187" s="402"/>
      <c r="T187" s="35"/>
      <c r="U187" s="17"/>
      <c r="V187" s="402"/>
      <c r="W187" s="35"/>
      <c r="X187" s="17"/>
      <c r="Y187" s="35"/>
      <c r="Z187" s="35"/>
      <c r="AA187" s="35"/>
      <c r="AD187"/>
      <c r="AE187"/>
      <c r="AF187"/>
      <c r="AG187"/>
      <c r="AI187"/>
      <c r="AJ187"/>
      <c r="AK187"/>
      <c r="AL187"/>
      <c r="AO187"/>
      <c r="AP187"/>
      <c r="AQ187"/>
    </row>
    <row r="188" spans="2:43" x14ac:dyDescent="0.35">
      <c r="B188" s="159" t="s">
        <v>56</v>
      </c>
      <c r="C188" s="268">
        <f>Permethrin!I198+Cypermethrin!I198+Cyfluthrin!I198</f>
        <v>9.3383089685516146E-2</v>
      </c>
      <c r="D188" s="154">
        <f>Permethrin!J198+Cypermethrin!J198+Cyfluthrin!J198</f>
        <v>2.3653103423095546E-2</v>
      </c>
      <c r="E188" s="25">
        <f>Permethrin!K198+Cypermethrin!K198+Cyfluthrin!K198</f>
        <v>1.3045273795470844</v>
      </c>
      <c r="F188" s="154">
        <f>Permethrin!L198+Cypermethrin!L198+Cyfluthrin!L198</f>
        <v>1.0360978098420062</v>
      </c>
      <c r="G188">
        <f>Permethrin!M198+Cypermethrin!M198+Cyfluthrin!M198</f>
        <v>0.69895523461630027</v>
      </c>
      <c r="H188">
        <f>Permethrin!N198+Cypermethrin!N198+Cyfluthrin!N198</f>
        <v>0</v>
      </c>
      <c r="I188" s="263">
        <f>Permethrin!O198+Cypermethrin!O198+Cyfluthrin!O198</f>
        <v>6.2255393123677429E-2</v>
      </c>
      <c r="J188" s="154">
        <f>Permethrin!P198+Cypermethrin!P198+Cyfluthrin!P198</f>
        <v>2.3653103423095546E-2</v>
      </c>
      <c r="K188" s="25">
        <f>Permethrin!Q198+Cypermethrin!Q198+Cyfluthrin!Q198</f>
        <v>0.86968491969805628</v>
      </c>
      <c r="L188" s="154">
        <f>Permethrin!R198+Cypermethrin!R198+Cyfluthrin!R198</f>
        <v>1.0360978098420059</v>
      </c>
      <c r="M188">
        <f>Permethrin!S198+Cypermethrin!S198+Cyfluthrin!S198</f>
        <v>0.46597015641086681</v>
      </c>
      <c r="N188" s="8">
        <f>Permethrin!T198+Cypermethrin!T198+Cyfluthrin!T198</f>
        <v>0</v>
      </c>
      <c r="P188" s="402">
        <f>Cyfluthrin!I198*100/C188</f>
        <v>0.94744749763976788</v>
      </c>
      <c r="Q188" s="35">
        <f>Cypermethrin!I198*100/C188</f>
        <v>97.446903598377403</v>
      </c>
      <c r="R188" s="17">
        <f>Permethrin!I198*100/C188</f>
        <v>1.6056489039828339</v>
      </c>
      <c r="S188" s="402">
        <f>Cyfluthrin!M198*100/G188</f>
        <v>16.34720921204346</v>
      </c>
      <c r="T188" s="35">
        <f>Cypermethrin!M198*100/G188</f>
        <v>66.216086127443361</v>
      </c>
      <c r="U188" s="17">
        <f>Permethrin!M198*100/G188</f>
        <v>17.436704660513172</v>
      </c>
      <c r="V188" s="402">
        <f>Cyfluthrin!K198*100/E188</f>
        <v>17.449583414270649</v>
      </c>
      <c r="W188" s="35">
        <f>Cypermethrin!K198*100/E188</f>
        <v>63.980464035822131</v>
      </c>
      <c r="X188" s="17">
        <f>Permethrin!K198*100/E188</f>
        <v>18.569952549907217</v>
      </c>
      <c r="Y188" s="35"/>
      <c r="Z188" s="35"/>
      <c r="AA188" s="35"/>
      <c r="AD188"/>
      <c r="AE188"/>
      <c r="AF188"/>
      <c r="AG188"/>
      <c r="AI188"/>
      <c r="AJ188"/>
      <c r="AK188"/>
      <c r="AL188"/>
      <c r="AO188"/>
      <c r="AP188"/>
      <c r="AQ188"/>
    </row>
    <row r="189" spans="2:43" x14ac:dyDescent="0.35">
      <c r="B189" s="159" t="s">
        <v>57</v>
      </c>
      <c r="C189" s="268">
        <f>Permethrin!I199+Cypermethrin!I199+Cyfluthrin!I199</f>
        <v>0.23680252979180141</v>
      </c>
      <c r="D189" s="154">
        <f>Permethrin!J199+Cypermethrin!J199+Cyfluthrin!J199</f>
        <v>6.130124644444445E-2</v>
      </c>
      <c r="E189" s="25">
        <f>Permethrin!K199+Cypermethrin!K199+Cyfluthrin!K199</f>
        <v>2.6217302061826575</v>
      </c>
      <c r="F189" s="154">
        <f>Permethrin!L199+Cypermethrin!L199+Cyfluthrin!L199</f>
        <v>1.3329091272222222</v>
      </c>
      <c r="G189">
        <f>Permethrin!M199+Cypermethrin!M199+Cyfluthrin!M199</f>
        <v>1.4292663679872293</v>
      </c>
      <c r="H189">
        <f>Permethrin!N199+Cypermethrin!N199+Cyfluthrin!N199</f>
        <v>0</v>
      </c>
      <c r="I189" s="263">
        <f>Permethrin!O199+Cypermethrin!O199+Cyfluthrin!O199</f>
        <v>0.15786835319453429</v>
      </c>
      <c r="J189" s="154">
        <f>Permethrin!P199+Cypermethrin!P199+Cyfluthrin!P199</f>
        <v>6.1301246444444457E-2</v>
      </c>
      <c r="K189" s="25">
        <f>Permethrin!Q199+Cypermethrin!Q199+Cyfluthrin!Q199</f>
        <v>1.7478201374551052</v>
      </c>
      <c r="L189" s="154">
        <f>Permethrin!R199+Cypermethrin!R199+Cyfluthrin!R199</f>
        <v>1.3329091272222222</v>
      </c>
      <c r="M189">
        <f>Permethrin!S199+Cypermethrin!S199+Cyfluthrin!S199</f>
        <v>0.95284424532481982</v>
      </c>
      <c r="N189" s="8">
        <f>Permethrin!T199+Cypermethrin!T199+Cyfluthrin!T199</f>
        <v>0</v>
      </c>
      <c r="P189" s="402">
        <f>Cyfluthrin!I199*100/C189</f>
        <v>1.1128688598915519</v>
      </c>
      <c r="Q189" s="35">
        <f>Cypermethrin!I199*100/C189</f>
        <v>98.28373587977886</v>
      </c>
      <c r="R189" s="17">
        <f>Permethrin!I199*100/C189</f>
        <v>0.60339526032958968</v>
      </c>
      <c r="S189" s="402">
        <f>Cyfluthrin!M199*100/G189</f>
        <v>8.0970407965603179</v>
      </c>
      <c r="T189" s="35">
        <f>Cypermethrin!M199*100/G189</f>
        <v>83.552433126064528</v>
      </c>
      <c r="U189" s="17">
        <f>Permethrin!M199*100/G189</f>
        <v>8.3505260773751608</v>
      </c>
      <c r="V189" s="402">
        <f>Cyfluthrin!K199*100/E189</f>
        <v>8.7278721380934225</v>
      </c>
      <c r="W189" s="35">
        <f>Cypermethrin!K199*100/E189</f>
        <v>82.221857710263919</v>
      </c>
      <c r="X189" s="17">
        <f>Permethrin!K199*100/E189</f>
        <v>9.0502701516426551</v>
      </c>
      <c r="Y189" s="35"/>
      <c r="Z189" s="35"/>
      <c r="AA189" s="35"/>
      <c r="AD189"/>
      <c r="AE189"/>
      <c r="AF189"/>
      <c r="AG189"/>
      <c r="AI189"/>
      <c r="AJ189"/>
      <c r="AK189"/>
      <c r="AL189"/>
      <c r="AO189"/>
      <c r="AP189"/>
      <c r="AQ189"/>
    </row>
    <row r="190" spans="2:43" x14ac:dyDescent="0.35">
      <c r="B190" s="159" t="s">
        <v>58</v>
      </c>
      <c r="C190" s="268">
        <f>Permethrin!I200+Cypermethrin!I200+Cyfluthrin!I200</f>
        <v>0</v>
      </c>
      <c r="D190" s="154">
        <f>Permethrin!J200+Cypermethrin!J200+Cyfluthrin!J200</f>
        <v>0</v>
      </c>
      <c r="E190" s="25">
        <f>Permethrin!K200+Cypermethrin!K200+Cyfluthrin!K200</f>
        <v>0</v>
      </c>
      <c r="F190" s="154">
        <f>Permethrin!L200+Cypermethrin!L200+Cyfluthrin!L200</f>
        <v>0</v>
      </c>
      <c r="G190">
        <f>Permethrin!M200+Cypermethrin!M200+Cyfluthrin!M200</f>
        <v>0</v>
      </c>
      <c r="H190">
        <f>Permethrin!N200+Cypermethrin!N200+Cyfluthrin!N200</f>
        <v>0</v>
      </c>
      <c r="I190" s="263">
        <f>Permethrin!O200+Cypermethrin!O200+Cyfluthrin!O200</f>
        <v>0</v>
      </c>
      <c r="J190" s="154">
        <f>Permethrin!P200+Cypermethrin!P200+Cyfluthrin!P200</f>
        <v>0</v>
      </c>
      <c r="K190" s="25">
        <f>Permethrin!Q200+Cypermethrin!Q200+Cyfluthrin!Q200</f>
        <v>0</v>
      </c>
      <c r="L190" s="154">
        <f>Permethrin!R200+Cypermethrin!R200+Cyfluthrin!R200</f>
        <v>0</v>
      </c>
      <c r="M190">
        <f>Permethrin!S200+Cypermethrin!S200+Cyfluthrin!S200</f>
        <v>0</v>
      </c>
      <c r="N190" s="8">
        <f>Permethrin!T200+Cypermethrin!T200+Cyfluthrin!T200</f>
        <v>0</v>
      </c>
      <c r="P190" s="402"/>
      <c r="Q190" s="35"/>
      <c r="R190" s="17"/>
      <c r="S190" s="402"/>
      <c r="T190" s="35"/>
      <c r="U190" s="17"/>
      <c r="V190" s="402"/>
      <c r="W190" s="35"/>
      <c r="X190" s="17"/>
      <c r="Y190" s="35"/>
      <c r="Z190" s="35"/>
      <c r="AA190" s="35"/>
      <c r="AD190"/>
      <c r="AE190"/>
      <c r="AF190"/>
      <c r="AG190"/>
      <c r="AI190"/>
      <c r="AJ190"/>
      <c r="AK190"/>
      <c r="AL190"/>
      <c r="AO190"/>
      <c r="AP190"/>
      <c r="AQ190"/>
    </row>
    <row r="191" spans="2:43" x14ac:dyDescent="0.35">
      <c r="B191" s="159" t="s">
        <v>59</v>
      </c>
      <c r="C191" s="268">
        <f>Permethrin!I201+Cypermethrin!I201+Cyfluthrin!I201</f>
        <v>0.23351897981232322</v>
      </c>
      <c r="D191" s="154">
        <f>Permethrin!J201+Cypermethrin!J201+Cyfluthrin!J201</f>
        <v>6.4633697727272718E-2</v>
      </c>
      <c r="E191" s="25">
        <f>Permethrin!K201+Cypermethrin!K201+Cyfluthrin!K201</f>
        <v>5.4129456375595764</v>
      </c>
      <c r="F191" s="154">
        <f>Permethrin!L201+Cypermethrin!L201+Cyfluthrin!L201</f>
        <v>3.8388305454545448</v>
      </c>
      <c r="G191">
        <f>Permethrin!M201+Cypermethrin!M201+Cyfluthrin!M201</f>
        <v>2.8232323086859497</v>
      </c>
      <c r="H191">
        <f>Permethrin!N201+Cypermethrin!N201+Cyfluthrin!N201</f>
        <v>0</v>
      </c>
      <c r="I191" s="263">
        <f>Permethrin!O201+Cypermethrin!O201+Cyfluthrin!O201</f>
        <v>0.15567931987488218</v>
      </c>
      <c r="J191" s="154">
        <f>Permethrin!P201+Cypermethrin!P201+Cyfluthrin!P201</f>
        <v>6.4633697727272718E-2</v>
      </c>
      <c r="K191" s="25">
        <f>Permethrin!Q201+Cypermethrin!Q201+Cyfluthrin!Q201</f>
        <v>3.6086304250397179</v>
      </c>
      <c r="L191" s="154">
        <f>Permethrin!R201+Cypermethrin!R201+Cyfluthrin!R201</f>
        <v>3.8388305454545448</v>
      </c>
      <c r="M191">
        <f>Permethrin!S201+Cypermethrin!S201+Cyfluthrin!S201</f>
        <v>1.8821548724572998</v>
      </c>
      <c r="N191" s="8">
        <f>Permethrin!T201+Cypermethrin!T201+Cyfluthrin!T201</f>
        <v>0</v>
      </c>
      <c r="P191" s="402">
        <f>Cyfluthrin!I201*100/C191</f>
        <v>1.7046901895230067</v>
      </c>
      <c r="Q191" s="35">
        <f>Cypermethrin!I201*100/C191</f>
        <v>85.972553351838954</v>
      </c>
      <c r="R191" s="17">
        <f>Permethrin!I201*100/C191</f>
        <v>12.322756458638059</v>
      </c>
      <c r="S191" s="402">
        <f>Cyfluthrin!M201*100/G191</f>
        <v>14.313284749722058</v>
      </c>
      <c r="T191" s="35">
        <f>Cypermethrin!M201*100/G191</f>
        <v>69.497762981048169</v>
      </c>
      <c r="U191" s="17">
        <f>Permethrin!M201*100/G191</f>
        <v>16.188952269229777</v>
      </c>
      <c r="V191" s="402">
        <f>Cyfluthrin!K201*100/E191</f>
        <v>14.857230012747523</v>
      </c>
      <c r="W191" s="35">
        <f>Cypermethrin!K201*100/E191</f>
        <v>68.787026813052307</v>
      </c>
      <c r="X191" s="17">
        <f>Permethrin!K201*100/E191</f>
        <v>16.35574317420016</v>
      </c>
      <c r="Y191" s="35"/>
      <c r="Z191" s="35"/>
      <c r="AA191" s="35"/>
      <c r="AD191"/>
      <c r="AE191"/>
      <c r="AF191"/>
      <c r="AG191"/>
      <c r="AI191"/>
      <c r="AJ191"/>
      <c r="AK191"/>
      <c r="AL191"/>
      <c r="AO191"/>
      <c r="AP191"/>
      <c r="AQ191"/>
    </row>
    <row r="192" spans="2:43" x14ac:dyDescent="0.35">
      <c r="B192" s="159" t="s">
        <v>60</v>
      </c>
      <c r="C192" s="268">
        <f>Permethrin!I202+Cypermethrin!I202+Cyfluthrin!I202</f>
        <v>0.43558870668056715</v>
      </c>
      <c r="D192" s="154">
        <f>Permethrin!J202+Cypermethrin!J202+Cyfluthrin!J202</f>
        <v>0.11320203584905661</v>
      </c>
      <c r="E192" s="25">
        <f>Permethrin!K202+Cypermethrin!K202+Cyfluthrin!K202</f>
        <v>4.7626459897251205</v>
      </c>
      <c r="F192" s="154">
        <f>Permethrin!L202+Cypermethrin!L202+Cyfluthrin!L202</f>
        <v>4.6493632327044025</v>
      </c>
      <c r="G192">
        <f>Permethrin!M202+Cypermethrin!M202+Cyfluthrin!M202</f>
        <v>2.599117348202844</v>
      </c>
      <c r="H192">
        <f>Permethrin!N202+Cypermethrin!N202+Cyfluthrin!N202</f>
        <v>0</v>
      </c>
      <c r="I192" s="263">
        <f>Permethrin!O202+Cypermethrin!O202+Cyfluthrin!O202</f>
        <v>0.29039247112037814</v>
      </c>
      <c r="J192" s="154">
        <f>Permethrin!P202+Cypermethrin!P202+Cyfluthrin!P202</f>
        <v>0.11320203584905661</v>
      </c>
      <c r="K192" s="25">
        <f>Permethrin!Q202+Cypermethrin!Q202+Cyfluthrin!Q202</f>
        <v>3.1750973264834137</v>
      </c>
      <c r="L192" s="154">
        <f>Permethrin!R202+Cypermethrin!R202+Cyfluthrin!R202</f>
        <v>4.6493632327044025</v>
      </c>
      <c r="M192">
        <f>Permethrin!S202+Cypermethrin!S202+Cyfluthrin!S202</f>
        <v>1.7327448988018959</v>
      </c>
      <c r="N192" s="8">
        <f>Permethrin!T202+Cypermethrin!T202+Cyfluthrin!T202</f>
        <v>0</v>
      </c>
      <c r="P192" s="402">
        <f>Cyfluthrin!I202*100/C192</f>
        <v>1.1843848488025792</v>
      </c>
      <c r="Q192" s="35">
        <f>Cypermethrin!I202*100/C192</f>
        <v>88.200155716837514</v>
      </c>
      <c r="R192" s="17">
        <f>Permethrin!I202*100/C192</f>
        <v>10.6154594343599</v>
      </c>
      <c r="S192" s="402">
        <f>Cyfluthrin!M202*100/G192</f>
        <v>21.176548591530228</v>
      </c>
      <c r="T192" s="35">
        <f>Cypermethrin!M202*100/G192</f>
        <v>54.828982992557549</v>
      </c>
      <c r="U192" s="17">
        <f>Permethrin!M202*100/G192</f>
        <v>23.994468415912213</v>
      </c>
      <c r="V192" s="402">
        <f>Cyfluthrin!K202*100/E192</f>
        <v>23.005019732830295</v>
      </c>
      <c r="W192" s="35">
        <f>Cypermethrin!K202*100/E192</f>
        <v>51.776875823823424</v>
      </c>
      <c r="X192" s="17">
        <f>Permethrin!K202*100/E192</f>
        <v>25.218104443346284</v>
      </c>
      <c r="Y192" s="35"/>
      <c r="Z192" s="35"/>
      <c r="AA192" s="35"/>
      <c r="AD192"/>
      <c r="AE192"/>
      <c r="AF192"/>
      <c r="AG192"/>
      <c r="AI192"/>
      <c r="AJ192"/>
      <c r="AK192"/>
      <c r="AL192"/>
      <c r="AO192"/>
      <c r="AP192"/>
      <c r="AQ192"/>
    </row>
    <row r="193" spans="2:43" x14ac:dyDescent="0.35">
      <c r="B193" s="159" t="s">
        <v>61</v>
      </c>
      <c r="C193" s="268"/>
      <c r="D193" s="154"/>
      <c r="E193" s="25"/>
      <c r="F193" s="154"/>
      <c r="I193" s="263"/>
      <c r="J193" s="154"/>
      <c r="K193" s="25"/>
      <c r="L193" s="154"/>
      <c r="N193" s="8"/>
      <c r="P193" s="402"/>
      <c r="Q193" s="35"/>
      <c r="R193" s="17"/>
      <c r="S193" s="402"/>
      <c r="T193" s="35"/>
      <c r="U193" s="17"/>
      <c r="V193" s="402"/>
      <c r="W193" s="35"/>
      <c r="X193" s="17"/>
      <c r="Y193" s="35"/>
      <c r="Z193" s="35"/>
      <c r="AA193" s="35"/>
      <c r="AD193"/>
      <c r="AE193"/>
      <c r="AF193"/>
      <c r="AG193"/>
      <c r="AI193"/>
      <c r="AJ193"/>
      <c r="AK193"/>
      <c r="AL193"/>
      <c r="AO193"/>
      <c r="AP193"/>
      <c r="AQ193"/>
    </row>
    <row r="194" spans="2:43" x14ac:dyDescent="0.35">
      <c r="B194" s="159" t="s">
        <v>62</v>
      </c>
      <c r="C194" s="268"/>
      <c r="D194" s="154"/>
      <c r="E194" s="25"/>
      <c r="F194" s="154"/>
      <c r="I194" s="263"/>
      <c r="J194" s="154"/>
      <c r="K194" s="25"/>
      <c r="L194" s="154"/>
      <c r="N194" s="8"/>
      <c r="P194" s="402"/>
      <c r="Q194" s="35"/>
      <c r="R194" s="17"/>
      <c r="S194" s="402"/>
      <c r="T194" s="35"/>
      <c r="U194" s="17"/>
      <c r="V194" s="402"/>
      <c r="W194" s="35"/>
      <c r="X194" s="17"/>
      <c r="Y194" s="35"/>
      <c r="Z194" s="35"/>
      <c r="AA194" s="35"/>
      <c r="AD194"/>
      <c r="AE194"/>
      <c r="AF194"/>
      <c r="AG194"/>
      <c r="AI194"/>
      <c r="AJ194"/>
      <c r="AK194"/>
      <c r="AL194"/>
      <c r="AO194"/>
      <c r="AP194"/>
      <c r="AQ194"/>
    </row>
    <row r="195" spans="2:43" x14ac:dyDescent="0.35">
      <c r="B195" s="159" t="s">
        <v>63</v>
      </c>
      <c r="C195" s="268"/>
      <c r="D195" s="154"/>
      <c r="E195" s="25"/>
      <c r="F195" s="154"/>
      <c r="I195" s="263"/>
      <c r="J195" s="154"/>
      <c r="K195" s="25"/>
      <c r="L195" s="154"/>
      <c r="N195" s="8"/>
      <c r="P195" s="402"/>
      <c r="Q195" s="35"/>
      <c r="R195" s="17"/>
      <c r="S195" s="402"/>
      <c r="T195" s="35"/>
      <c r="U195" s="17"/>
      <c r="V195" s="402"/>
      <c r="W195" s="35"/>
      <c r="X195" s="17"/>
      <c r="Y195" s="35"/>
      <c r="Z195" s="35"/>
      <c r="AA195" s="35"/>
      <c r="AD195"/>
      <c r="AE195"/>
      <c r="AF195"/>
      <c r="AG195"/>
      <c r="AI195"/>
      <c r="AJ195"/>
      <c r="AK195"/>
      <c r="AL195"/>
      <c r="AO195"/>
      <c r="AP195"/>
      <c r="AQ195"/>
    </row>
    <row r="196" spans="2:43" x14ac:dyDescent="0.35">
      <c r="B196" s="159" t="s">
        <v>64</v>
      </c>
      <c r="C196" s="268"/>
      <c r="D196" s="154"/>
      <c r="E196" s="25"/>
      <c r="F196" s="154"/>
      <c r="I196" s="263"/>
      <c r="J196" s="154"/>
      <c r="K196" s="25"/>
      <c r="L196" s="154"/>
      <c r="N196" s="8"/>
      <c r="P196" s="402"/>
      <c r="Q196" s="35"/>
      <c r="R196" s="17"/>
      <c r="S196" s="402"/>
      <c r="T196" s="35"/>
      <c r="U196" s="17"/>
      <c r="V196" s="402"/>
      <c r="W196" s="35"/>
      <c r="X196" s="17"/>
      <c r="Y196" s="35"/>
      <c r="Z196" s="35"/>
      <c r="AA196" s="35"/>
      <c r="AD196"/>
      <c r="AE196"/>
      <c r="AF196"/>
      <c r="AG196"/>
      <c r="AI196"/>
      <c r="AJ196"/>
      <c r="AK196"/>
      <c r="AL196"/>
      <c r="AO196"/>
      <c r="AP196"/>
      <c r="AQ196"/>
    </row>
    <row r="197" spans="2:43" x14ac:dyDescent="0.35">
      <c r="B197" s="159" t="s">
        <v>65</v>
      </c>
      <c r="C197" s="268"/>
      <c r="D197" s="154"/>
      <c r="E197" s="25"/>
      <c r="F197" s="154"/>
      <c r="I197" s="263"/>
      <c r="J197" s="154"/>
      <c r="K197" s="25"/>
      <c r="L197" s="154"/>
      <c r="N197" s="8"/>
      <c r="P197" s="402"/>
      <c r="Q197" s="35"/>
      <c r="R197" s="17"/>
      <c r="S197" s="402"/>
      <c r="T197" s="35"/>
      <c r="U197" s="17"/>
      <c r="V197" s="402"/>
      <c r="W197" s="35"/>
      <c r="X197" s="17"/>
      <c r="Y197" s="35"/>
      <c r="Z197" s="35"/>
      <c r="AA197" s="35"/>
      <c r="AD197"/>
      <c r="AE197"/>
      <c r="AF197"/>
      <c r="AG197"/>
      <c r="AI197"/>
      <c r="AJ197"/>
      <c r="AK197"/>
      <c r="AL197"/>
      <c r="AO197"/>
      <c r="AP197"/>
      <c r="AQ197"/>
    </row>
    <row r="198" spans="2:43" x14ac:dyDescent="0.35">
      <c r="B198" s="159" t="s">
        <v>66</v>
      </c>
      <c r="C198" s="268"/>
      <c r="D198" s="154"/>
      <c r="E198" s="25"/>
      <c r="F198" s="154"/>
      <c r="I198" s="263"/>
      <c r="J198" s="154"/>
      <c r="K198" s="25"/>
      <c r="L198" s="154"/>
      <c r="N198" s="8"/>
      <c r="P198" s="402"/>
      <c r="Q198" s="35"/>
      <c r="R198" s="17"/>
      <c r="S198" s="402"/>
      <c r="T198" s="35"/>
      <c r="U198" s="17"/>
      <c r="V198" s="402"/>
      <c r="W198" s="35"/>
      <c r="X198" s="17"/>
      <c r="Y198" s="35"/>
      <c r="Z198" s="35"/>
      <c r="AA198" s="35"/>
      <c r="AD198"/>
      <c r="AE198"/>
      <c r="AF198"/>
      <c r="AG198"/>
      <c r="AI198"/>
      <c r="AJ198"/>
      <c r="AK198"/>
      <c r="AL198"/>
      <c r="AO198"/>
      <c r="AP198"/>
      <c r="AQ198"/>
    </row>
    <row r="199" spans="2:43" x14ac:dyDescent="0.35">
      <c r="B199" s="159" t="s">
        <v>67</v>
      </c>
      <c r="C199" s="268">
        <f>Permethrin!I209+Cypermethrin!I209+Cyfluthrin!I209</f>
        <v>0.52252755295667497</v>
      </c>
      <c r="D199" s="154">
        <f>Permethrin!J209+Cypermethrin!J209+Cyfluthrin!J209</f>
        <v>0.14265850939716315</v>
      </c>
      <c r="E199" s="25">
        <f>Permethrin!K209+Cypermethrin!K209+Cyfluthrin!K209</f>
        <v>5.0559847313339086</v>
      </c>
      <c r="F199" s="154">
        <f>Permethrin!L209+Cypermethrin!L209+Cyfluthrin!L209</f>
        <v>3.5651858745212763</v>
      </c>
      <c r="G199">
        <f>Permethrin!M209+Cypermethrin!M209+Cyfluthrin!M209</f>
        <v>2.7892561421452919</v>
      </c>
      <c r="H199">
        <f>Permethrin!N209+Cypermethrin!N209+Cyfluthrin!N209</f>
        <v>0</v>
      </c>
      <c r="I199" s="263">
        <f>Permethrin!O209+Cypermethrin!O209+Cyfluthrin!O209</f>
        <v>0.3483517019711167</v>
      </c>
      <c r="J199" s="154">
        <f>Permethrin!P209+Cypermethrin!P209+Cyfluthrin!P209</f>
        <v>0.14265850939716312</v>
      </c>
      <c r="K199" s="25">
        <f>Permethrin!Q209+Cypermethrin!Q209+Cyfluthrin!Q209</f>
        <v>3.3706564875559395</v>
      </c>
      <c r="L199" s="154">
        <f>Permethrin!R209+Cypermethrin!R209+Cyfluthrin!R209</f>
        <v>3.5651858745212754</v>
      </c>
      <c r="M199">
        <f>Permethrin!S209+Cypermethrin!S209+Cyfluthrin!S209</f>
        <v>1.859504094763528</v>
      </c>
      <c r="N199" s="8">
        <f>Permethrin!T209+Cypermethrin!T209+Cyfluthrin!T209</f>
        <v>0</v>
      </c>
      <c r="P199" s="402">
        <f>Cyfluthrin!I209*100/C199</f>
        <v>1.5651069587150623</v>
      </c>
      <c r="Q199" s="35">
        <f>Cypermethrin!I209*100/C199</f>
        <v>92.301806961383534</v>
      </c>
      <c r="R199" s="17">
        <f>Permethrin!I209*100/C199</f>
        <v>6.1330860799014246</v>
      </c>
      <c r="S199" s="402">
        <f>Cyfluthrin!M209*100/G199</f>
        <v>13.488806000195158</v>
      </c>
      <c r="T199" s="35">
        <f>Cypermethrin!M209*100/G199</f>
        <v>74.010131065999346</v>
      </c>
      <c r="U199" s="17">
        <f>Permethrin!M209*100/G199</f>
        <v>12.501062933805485</v>
      </c>
      <c r="V199" s="402">
        <f>Cyfluthrin!K209*100/E199</f>
        <v>14.721100323341322</v>
      </c>
      <c r="W199" s="35">
        <f>Cypermethrin!K209*100/E199</f>
        <v>72.119717001681167</v>
      </c>
      <c r="X199" s="17">
        <f>Permethrin!K209*100/E199</f>
        <v>13.15918267497752</v>
      </c>
      <c r="Y199" s="35"/>
      <c r="Z199" s="35"/>
      <c r="AA199" s="35"/>
      <c r="AD199"/>
      <c r="AE199"/>
      <c r="AF199"/>
      <c r="AG199"/>
      <c r="AI199"/>
      <c r="AJ199"/>
      <c r="AK199"/>
      <c r="AL199"/>
      <c r="AO199"/>
      <c r="AP199"/>
      <c r="AQ199"/>
    </row>
    <row r="200" spans="2:43" x14ac:dyDescent="0.35">
      <c r="B200" s="159" t="s">
        <v>68</v>
      </c>
      <c r="C200" s="268"/>
      <c r="D200" s="154"/>
      <c r="E200" s="25"/>
      <c r="F200" s="154"/>
      <c r="I200" s="263"/>
      <c r="J200" s="154"/>
      <c r="K200" s="25"/>
      <c r="L200" s="154"/>
      <c r="N200" s="8"/>
      <c r="P200" s="402"/>
      <c r="Q200" s="35"/>
      <c r="R200" s="17"/>
      <c r="S200" s="402"/>
      <c r="T200" s="35"/>
      <c r="U200" s="17"/>
      <c r="V200" s="402"/>
      <c r="W200" s="35"/>
      <c r="X200" s="17"/>
      <c r="Y200" s="35"/>
      <c r="Z200" s="35"/>
      <c r="AA200" s="35"/>
      <c r="AD200"/>
      <c r="AE200"/>
      <c r="AF200"/>
      <c r="AG200"/>
      <c r="AI200"/>
      <c r="AJ200"/>
      <c r="AK200"/>
      <c r="AL200"/>
      <c r="AO200"/>
      <c r="AP200"/>
      <c r="AQ200"/>
    </row>
    <row r="201" spans="2:43" x14ac:dyDescent="0.35">
      <c r="B201" s="159" t="s">
        <v>69</v>
      </c>
      <c r="C201" s="268">
        <f>Permethrin!I211+Cypermethrin!I211+Cyfluthrin!I211</f>
        <v>0.34976100629790691</v>
      </c>
      <c r="D201" s="154">
        <f>Permethrin!J211+Cypermethrin!J211+Cyfluthrin!J211</f>
        <v>9.6517416127900574E-2</v>
      </c>
      <c r="E201" s="25">
        <f>Permethrin!K211+Cypermethrin!K211+Cyfluthrin!K211</f>
        <v>2.3664870602003347</v>
      </c>
      <c r="F201" s="154">
        <f>Permethrin!L211+Cypermethrin!L211+Cyfluthrin!L211</f>
        <v>1.8049532803387962</v>
      </c>
      <c r="G201">
        <f>Permethrin!M211+Cypermethrin!M211+Cyfluthrin!M211</f>
        <v>1.3581240332491207</v>
      </c>
      <c r="H201">
        <f>Permethrin!N211+Cypermethrin!N211+Cyfluthrin!N211</f>
        <v>0</v>
      </c>
      <c r="I201" s="263">
        <f>Permethrin!O211+Cypermethrin!O211+Cyfluthrin!O211</f>
        <v>0.2331740041986046</v>
      </c>
      <c r="J201" s="154">
        <f>Permethrin!P211+Cypermethrin!P211+Cyfluthrin!P211</f>
        <v>9.6517416127900574E-2</v>
      </c>
      <c r="K201" s="25">
        <f>Permethrin!Q211+Cypermethrin!Q211+Cyfluthrin!Q211</f>
        <v>1.5776580401335567</v>
      </c>
      <c r="L201" s="154">
        <f>Permethrin!R211+Cypermethrin!R211+Cyfluthrin!R211</f>
        <v>1.8049532803387964</v>
      </c>
      <c r="M201">
        <f>Permethrin!S211+Cypermethrin!S211+Cyfluthrin!S211</f>
        <v>0.90541602216608064</v>
      </c>
      <c r="N201" s="8">
        <f>Permethrin!T211+Cypermethrin!T211+Cyfluthrin!T211</f>
        <v>0</v>
      </c>
      <c r="P201" s="402">
        <f>Cyfluthrin!I211*100/C201</f>
        <v>1.6372024018757623</v>
      </c>
      <c r="Q201" s="35">
        <f>Cypermethrin!I211*100/C201</f>
        <v>96.429913361746443</v>
      </c>
      <c r="R201" s="17">
        <f>Permethrin!I211*100/C201</f>
        <v>1.9328842363777985</v>
      </c>
      <c r="S201" s="402">
        <f>Cyfluthrin!M211*100/G201</f>
        <v>14.561031702862483</v>
      </c>
      <c r="T201" s="35">
        <f>Cypermethrin!M211*100/G201</f>
        <v>73.496615013412452</v>
      </c>
      <c r="U201" s="17">
        <f>Permethrin!M211*100/G201</f>
        <v>11.942353283725069</v>
      </c>
      <c r="V201" s="402">
        <f>Cyfluthrin!K211*100/E201</f>
        <v>16.471142101333378</v>
      </c>
      <c r="W201" s="35">
        <f>Cypermethrin!K211*100/E201</f>
        <v>70.10712954233432</v>
      </c>
      <c r="X201" s="17">
        <f>Permethrin!K211*100/E201</f>
        <v>13.421728356332297</v>
      </c>
      <c r="Y201" s="35"/>
      <c r="Z201" s="35"/>
      <c r="AA201" s="35"/>
      <c r="AD201"/>
      <c r="AE201"/>
      <c r="AF201"/>
      <c r="AG201"/>
      <c r="AI201"/>
      <c r="AJ201"/>
      <c r="AK201"/>
      <c r="AL201"/>
      <c r="AO201"/>
      <c r="AP201"/>
      <c r="AQ201"/>
    </row>
    <row r="202" spans="2:43" x14ac:dyDescent="0.35">
      <c r="B202" s="159" t="s">
        <v>70</v>
      </c>
      <c r="C202" s="268">
        <f>Permethrin!I212+Cypermethrin!I212+Cyfluthrin!I212</f>
        <v>4.7521794012101862E-3</v>
      </c>
      <c r="D202" s="154">
        <f>Permethrin!J212+Cypermethrin!J212+Cyfluthrin!J212</f>
        <v>9.9279726027397264E-4</v>
      </c>
      <c r="E202" s="25">
        <f>Permethrin!K212+Cypermethrin!K212+Cyfluthrin!K212</f>
        <v>0.36535850487918048</v>
      </c>
      <c r="F202" s="154">
        <f>Permethrin!L212+Cypermethrin!L212+Cyfluthrin!L212</f>
        <v>7.632854150444604E-2</v>
      </c>
      <c r="G202">
        <f>Permethrin!M212+Cypermethrin!M212+Cyfluthrin!M212</f>
        <v>0.18505534214019534</v>
      </c>
      <c r="H202">
        <f>Permethrin!N212+Cypermethrin!N212+Cyfluthrin!N212</f>
        <v>0</v>
      </c>
      <c r="I202" s="263">
        <f>Permethrin!O212+Cypermethrin!O212+Cyfluthrin!O212</f>
        <v>3.1681196008067907E-3</v>
      </c>
      <c r="J202" s="154">
        <f>Permethrin!P212+Cypermethrin!P212+Cyfluthrin!P212</f>
        <v>9.9279726027397264E-4</v>
      </c>
      <c r="K202" s="25">
        <f>Permethrin!Q212+Cypermethrin!Q212+Cyfluthrin!Q212</f>
        <v>0.24357233658612026</v>
      </c>
      <c r="L202" s="154">
        <f>Permethrin!R212+Cypermethrin!R212+Cyfluthrin!R212</f>
        <v>7.632854150444604E-2</v>
      </c>
      <c r="M202">
        <f>Permethrin!S212+Cypermethrin!S212+Cyfluthrin!S212</f>
        <v>0.12337022809346353</v>
      </c>
      <c r="N202" s="8">
        <f>Permethrin!T212+Cypermethrin!T212+Cyfluthrin!T212</f>
        <v>0</v>
      </c>
      <c r="P202" s="402"/>
      <c r="Q202" s="35"/>
      <c r="R202" s="17"/>
      <c r="S202" s="402">
        <f>Cyfluthrin!M212*100/G202</f>
        <v>0</v>
      </c>
      <c r="T202" s="35">
        <f>Cypermethrin!M212*100/G202</f>
        <v>0</v>
      </c>
      <c r="U202" s="17">
        <f>Permethrin!M212*100/G202</f>
        <v>100</v>
      </c>
      <c r="V202" s="402">
        <f>Cyfluthrin!K212*100/E202</f>
        <v>0</v>
      </c>
      <c r="W202" s="35">
        <f>Cypermethrin!K212*100/E202</f>
        <v>0</v>
      </c>
      <c r="X202" s="17">
        <f>Permethrin!K212*100/E202</f>
        <v>100</v>
      </c>
      <c r="Y202" s="35"/>
      <c r="Z202" s="35"/>
      <c r="AA202" s="35"/>
      <c r="AD202"/>
      <c r="AE202"/>
      <c r="AF202"/>
      <c r="AG202"/>
      <c r="AI202"/>
      <c r="AJ202"/>
      <c r="AK202"/>
      <c r="AL202"/>
      <c r="AO202"/>
      <c r="AP202"/>
      <c r="AQ202"/>
    </row>
    <row r="203" spans="2:43" x14ac:dyDescent="0.35">
      <c r="B203" s="159" t="s">
        <v>71</v>
      </c>
      <c r="C203" s="268">
        <f>Permethrin!I213+Cypermethrin!I213+Cyfluthrin!I213</f>
        <v>0.1058502785737381</v>
      </c>
      <c r="D203" s="154">
        <f>Permethrin!J213+Cypermethrin!J213+Cyfluthrin!J213</f>
        <v>2.7611887723809528E-2</v>
      </c>
      <c r="E203" s="25">
        <f>Permethrin!K213+Cypermethrin!K213+Cyfluthrin!K213</f>
        <v>2.2609694111339276</v>
      </c>
      <c r="F203" s="154">
        <f>Permethrin!L213+Cypermethrin!L213+Cyfluthrin!L213</f>
        <v>1.6973872493809521</v>
      </c>
      <c r="G203">
        <f>Permethrin!M213+Cypermethrin!M213+Cyfluthrin!M213</f>
        <v>1.1834098448538328</v>
      </c>
      <c r="H203">
        <f>Permethrin!N213+Cypermethrin!N213+Cyfluthrin!N213</f>
        <v>0</v>
      </c>
      <c r="I203" s="263">
        <f>Permethrin!O213+Cypermethrin!O213+Cyfluthrin!O213</f>
        <v>7.0566852382492065E-2</v>
      </c>
      <c r="J203" s="154">
        <f>Permethrin!P213+Cypermethrin!P213+Cyfluthrin!P213</f>
        <v>2.7611887723809524E-2</v>
      </c>
      <c r="K203" s="25">
        <f>Permethrin!Q213+Cypermethrin!Q213+Cyfluthrin!Q213</f>
        <v>1.507312940755952</v>
      </c>
      <c r="L203" s="154">
        <f>Permethrin!R213+Cypermethrin!R213+Cyfluthrin!R213</f>
        <v>1.6973872493809519</v>
      </c>
      <c r="M203">
        <f>Permethrin!S213+Cypermethrin!S213+Cyfluthrin!S213</f>
        <v>0.78893989656922192</v>
      </c>
      <c r="N203" s="8">
        <f>Permethrin!T213+Cypermethrin!T213+Cyfluthrin!T213</f>
        <v>0</v>
      </c>
      <c r="P203" s="402">
        <f>Cyfluthrin!I213*100/C203</f>
        <v>1.1772710418524532</v>
      </c>
      <c r="Q203" s="35">
        <f>Cypermethrin!I213*100/C203</f>
        <v>97.228870553083027</v>
      </c>
      <c r="R203" s="17">
        <f>Permethrin!I213*100/C203</f>
        <v>1.593858405064513</v>
      </c>
      <c r="S203" s="402">
        <f>Cyfluthrin!M213*100/G203</f>
        <v>15.474915038049426</v>
      </c>
      <c r="T203" s="35">
        <f>Cypermethrin!M213*100/G203</f>
        <v>62.93599858496156</v>
      </c>
      <c r="U203" s="17">
        <f>Permethrin!M213*100/G203</f>
        <v>21.58908637698902</v>
      </c>
      <c r="V203" s="402">
        <f>Cyfluthrin!K213*100/E203</f>
        <v>16.144278184889423</v>
      </c>
      <c r="W203" s="35">
        <f>Cypermethrin!K213*100/E203</f>
        <v>61.33053234864537</v>
      </c>
      <c r="X203" s="17">
        <f>Permethrin!K213*100/E203</f>
        <v>22.5251894664652</v>
      </c>
      <c r="Y203" s="35"/>
      <c r="Z203" s="35"/>
      <c r="AA203" s="35"/>
      <c r="AD203"/>
      <c r="AE203"/>
      <c r="AF203"/>
      <c r="AG203"/>
      <c r="AI203"/>
      <c r="AJ203"/>
      <c r="AK203"/>
      <c r="AL203"/>
      <c r="AO203"/>
      <c r="AP203"/>
      <c r="AQ203"/>
    </row>
    <row r="204" spans="2:43" x14ac:dyDescent="0.35">
      <c r="B204" s="159" t="s">
        <v>72</v>
      </c>
      <c r="C204" s="268">
        <f>Permethrin!I214+Cypermethrin!I214+Cyfluthrin!I214</f>
        <v>0.54898585153289725</v>
      </c>
      <c r="D204" s="154">
        <f>Permethrin!J214+Cypermethrin!J214+Cyfluthrin!J214</f>
        <v>0.1504815150097466</v>
      </c>
      <c r="E204" s="25">
        <f>Permethrin!K214+Cypermethrin!K214+Cyfluthrin!K214</f>
        <v>9.6946556128505215</v>
      </c>
      <c r="F204" s="154">
        <f>Permethrin!L214+Cypermethrin!L214+Cyfluthrin!L214</f>
        <v>8.031198210682259</v>
      </c>
      <c r="G204">
        <f>Permethrin!M214+Cypermethrin!M214+Cyfluthrin!M214</f>
        <v>5.1218207321917095</v>
      </c>
      <c r="H204">
        <f>Permethrin!N214+Cypermethrin!N214+Cyfluthrin!N214</f>
        <v>0</v>
      </c>
      <c r="I204" s="263">
        <f>Permethrin!O214+Cypermethrin!O214+Cyfluthrin!O214</f>
        <v>0.36599056768859817</v>
      </c>
      <c r="J204" s="154">
        <f>Permethrin!P214+Cypermethrin!P214+Cyfluthrin!P214</f>
        <v>0.15048151500974657</v>
      </c>
      <c r="K204" s="25">
        <f>Permethrin!Q214+Cypermethrin!Q214+Cyfluthrin!Q214</f>
        <v>6.4631037419003485</v>
      </c>
      <c r="L204" s="154">
        <f>Permethrin!R214+Cypermethrin!R214+Cyfluthrin!R214</f>
        <v>8.031198210682259</v>
      </c>
      <c r="M204">
        <f>Permethrin!S214+Cypermethrin!S214+Cyfluthrin!S214</f>
        <v>3.414547154794473</v>
      </c>
      <c r="N204" s="8">
        <f>Permethrin!T214+Cypermethrin!T214+Cyfluthrin!T214</f>
        <v>0</v>
      </c>
      <c r="P204" s="402">
        <f>Cyfluthrin!I214*100/C204</f>
        <v>1.6075656231525584</v>
      </c>
      <c r="Q204" s="35">
        <f>Cypermethrin!I214*100/C204</f>
        <v>89.97867278009592</v>
      </c>
      <c r="R204" s="17">
        <f>Permethrin!I214*100/C204</f>
        <v>8.4137615967515345</v>
      </c>
      <c r="S204" s="402">
        <f>Cyfluthrin!M214*100/G204</f>
        <v>17.573311253781576</v>
      </c>
      <c r="T204" s="35">
        <f>Cypermethrin!M214*100/G204</f>
        <v>66.862883463398632</v>
      </c>
      <c r="U204" s="17">
        <f>Permethrin!M214*100/G204</f>
        <v>15.563805282819805</v>
      </c>
      <c r="V204" s="402">
        <f>Cyfluthrin!K214*100/E204</f>
        <v>18.477414381361505</v>
      </c>
      <c r="W204" s="35">
        <f>Cypermethrin!K214*100/E204</f>
        <v>65.553889953091684</v>
      </c>
      <c r="X204" s="17">
        <f>Permethrin!K214*100/E204</f>
        <v>15.968695665546816</v>
      </c>
      <c r="Y204" s="35"/>
      <c r="Z204" s="35"/>
      <c r="AA204" s="35"/>
      <c r="AD204"/>
      <c r="AE204"/>
      <c r="AF204"/>
      <c r="AG204"/>
      <c r="AI204"/>
      <c r="AJ204"/>
      <c r="AK204"/>
      <c r="AL204"/>
      <c r="AO204"/>
      <c r="AP204"/>
      <c r="AQ204"/>
    </row>
    <row r="205" spans="2:43" x14ac:dyDescent="0.35">
      <c r="B205" s="159" t="s">
        <v>73</v>
      </c>
      <c r="C205" s="268">
        <f>Permethrin!I215+Cypermethrin!I215+Cyfluthrin!I215</f>
        <v>0.23376833995130206</v>
      </c>
      <c r="D205" s="154">
        <f>Permethrin!J215+Cypermethrin!J215+Cyfluthrin!J215</f>
        <v>6.2288447830687828E-2</v>
      </c>
      <c r="E205" s="25">
        <f>Permethrin!K215+Cypermethrin!K215+Cyfluthrin!K215</f>
        <v>3.1838861010965531</v>
      </c>
      <c r="F205" s="154">
        <f>Permethrin!L215+Cypermethrin!L215+Cyfluthrin!L215</f>
        <v>2.6504956928571426</v>
      </c>
      <c r="G205">
        <f>Permethrin!M215+Cypermethrin!M215+Cyfluthrin!M215</f>
        <v>1.7088272205239274</v>
      </c>
      <c r="H205">
        <f>Permethrin!N215+Cypermethrin!N215+Cyfluthrin!N215</f>
        <v>0</v>
      </c>
      <c r="I205" s="263">
        <f>Permethrin!O215+Cypermethrin!O215+Cyfluthrin!O215</f>
        <v>0.15584555996753471</v>
      </c>
      <c r="J205" s="154">
        <f>Permethrin!P215+Cypermethrin!P215+Cyfluthrin!P215</f>
        <v>6.2288447830687835E-2</v>
      </c>
      <c r="K205" s="25">
        <f>Permethrin!Q215+Cypermethrin!Q215+Cyfluthrin!Q215</f>
        <v>2.122590734064369</v>
      </c>
      <c r="L205" s="154">
        <f>Permethrin!R215+Cypermethrin!R215+Cyfluthrin!R215</f>
        <v>2.6504956928571426</v>
      </c>
      <c r="M205">
        <f>Permethrin!S215+Cypermethrin!S215+Cyfluthrin!S215</f>
        <v>1.1392181470159519</v>
      </c>
      <c r="N205" s="8">
        <f>Permethrin!T215+Cypermethrin!T215+Cyfluthrin!T215</f>
        <v>0</v>
      </c>
      <c r="P205" s="402">
        <f>Cyfluthrin!I215*100/C205</f>
        <v>1.3673587370854681</v>
      </c>
      <c r="Q205" s="35">
        <f>Cypermethrin!I215*100/C205</f>
        <v>92.103745488142025</v>
      </c>
      <c r="R205" s="17">
        <f>Permethrin!I215*100/C205</f>
        <v>6.5288957747725131</v>
      </c>
      <c r="S205" s="402">
        <f>Cyfluthrin!M215*100/G205</f>
        <v>17.412340626708115</v>
      </c>
      <c r="T205" s="35">
        <f>Cypermethrin!M215*100/G205</f>
        <v>69.61111624989563</v>
      </c>
      <c r="U205" s="17">
        <f>Permethrin!M215*100/G205</f>
        <v>12.976543123396246</v>
      </c>
      <c r="V205" s="402">
        <f>Cyfluthrin!K215*100/E205</f>
        <v>18.590400601778825</v>
      </c>
      <c r="W205" s="35">
        <f>Cypermethrin!K215*100/E205</f>
        <v>67.959654975463096</v>
      </c>
      <c r="X205" s="17">
        <f>Permethrin!K215*100/E205</f>
        <v>13.449944422758076</v>
      </c>
      <c r="Y205" s="35"/>
      <c r="Z205" s="35"/>
      <c r="AA205" s="35"/>
      <c r="AD205"/>
      <c r="AE205"/>
      <c r="AF205"/>
      <c r="AG205"/>
      <c r="AI205"/>
      <c r="AJ205"/>
      <c r="AK205"/>
      <c r="AL205"/>
      <c r="AO205"/>
      <c r="AP205"/>
      <c r="AQ205"/>
    </row>
    <row r="206" spans="2:43" x14ac:dyDescent="0.35">
      <c r="B206" s="159" t="s">
        <v>74</v>
      </c>
      <c r="C206" s="268"/>
      <c r="D206" s="154"/>
      <c r="E206" s="25"/>
      <c r="F206" s="154"/>
      <c r="I206" s="263"/>
      <c r="J206" s="154"/>
      <c r="K206" s="25"/>
      <c r="L206" s="154"/>
      <c r="N206" s="8"/>
      <c r="P206" s="402"/>
      <c r="Q206" s="35"/>
      <c r="R206" s="17"/>
      <c r="S206" s="402"/>
      <c r="T206" s="35"/>
      <c r="U206" s="17"/>
      <c r="V206" s="402"/>
      <c r="W206" s="35"/>
      <c r="X206" s="17"/>
      <c r="Y206" s="35"/>
      <c r="Z206" s="35"/>
      <c r="AA206" s="35"/>
      <c r="AD206"/>
      <c r="AE206"/>
      <c r="AF206"/>
      <c r="AG206"/>
      <c r="AI206"/>
      <c r="AJ206"/>
      <c r="AK206"/>
      <c r="AL206"/>
      <c r="AO206"/>
      <c r="AP206"/>
      <c r="AQ206"/>
    </row>
    <row r="207" spans="2:43" x14ac:dyDescent="0.35">
      <c r="B207" s="159" t="s">
        <v>75</v>
      </c>
      <c r="C207" s="268">
        <f>Permethrin!I217+Cypermethrin!I217+Cyfluthrin!I217</f>
        <v>6.9747870725746508E-2</v>
      </c>
      <c r="D207" s="154">
        <f>Permethrin!J217+Cypermethrin!J217+Cyfluthrin!J217</f>
        <v>2.3001266706794053E-2</v>
      </c>
      <c r="E207" s="25">
        <f>Permethrin!K217+Cypermethrin!K217+Cyfluthrin!K217</f>
        <v>1.5364838597667212</v>
      </c>
      <c r="F207" s="154">
        <f>Permethrin!L217+Cypermethrin!L217+Cyfluthrin!L217</f>
        <v>1.8614360435776014</v>
      </c>
      <c r="G207">
        <f>Permethrin!M217+Cypermethrin!M217+Cyfluthrin!M217</f>
        <v>0.80311586524623391</v>
      </c>
      <c r="H207">
        <f>Permethrin!N217+Cypermethrin!N217+Cyfluthrin!N217</f>
        <v>0</v>
      </c>
      <c r="I207" s="263">
        <f>Permethrin!O217+Cypermethrin!O217+Cyfluthrin!O217</f>
        <v>4.6498580483831015E-2</v>
      </c>
      <c r="J207" s="154">
        <f>Permethrin!P217+Cypermethrin!P217+Cyfluthrin!P217</f>
        <v>2.3001266706794053E-2</v>
      </c>
      <c r="K207" s="25">
        <f>Permethrin!Q217+Cypermethrin!Q217+Cyfluthrin!Q217</f>
        <v>1.0243225731778141</v>
      </c>
      <c r="L207" s="154">
        <f>Permethrin!R217+Cypermethrin!R217+Cyfluthrin!R217</f>
        <v>1.8614360435776014</v>
      </c>
      <c r="M207">
        <f>Permethrin!S217+Cypermethrin!S217+Cyfluthrin!S217</f>
        <v>0.5354105768308226</v>
      </c>
      <c r="N207" s="8">
        <f>Permethrin!T217+Cypermethrin!T217+Cyfluthrin!T217</f>
        <v>0</v>
      </c>
      <c r="P207" s="402">
        <f>Cyfluthrin!I217*100/C207</f>
        <v>3.2681767717011452</v>
      </c>
      <c r="Q207" s="35">
        <f>Cypermethrin!I217*100/C207</f>
        <v>95.818395534424312</v>
      </c>
      <c r="R207" s="17">
        <f>Permethrin!I217*100/C207</f>
        <v>0.91342769387454048</v>
      </c>
      <c r="S207" s="402">
        <f>Cyfluthrin!M217*100/G207</f>
        <v>28.969538669157814</v>
      </c>
      <c r="T207" s="35">
        <f>Cypermethrin!M217*100/G207</f>
        <v>50.663791556339291</v>
      </c>
      <c r="U207" s="17">
        <f>Permethrin!M217*100/G207</f>
        <v>20.366669774502892</v>
      </c>
      <c r="V207" s="402">
        <f>Cyfluthrin!K217*100/E207</f>
        <v>30.136238374920815</v>
      </c>
      <c r="W207" s="35">
        <f>Cypermethrin!K217*100/E207</f>
        <v>48.614022233403531</v>
      </c>
      <c r="X207" s="17">
        <f>Permethrin!K217*100/E207</f>
        <v>21.24973939167565</v>
      </c>
      <c r="Y207" s="35"/>
      <c r="Z207" s="35"/>
      <c r="AA207" s="35"/>
      <c r="AD207"/>
      <c r="AE207"/>
      <c r="AF207"/>
      <c r="AG207"/>
      <c r="AI207"/>
      <c r="AJ207"/>
      <c r="AK207"/>
      <c r="AL207"/>
      <c r="AO207"/>
      <c r="AP207"/>
      <c r="AQ207"/>
    </row>
    <row r="208" spans="2:43" x14ac:dyDescent="0.35">
      <c r="B208" s="159" t="s">
        <v>76</v>
      </c>
      <c r="C208" s="268">
        <f>Permethrin!I218+Cypermethrin!I218+Cyfluthrin!I218</f>
        <v>0.36137637113050469</v>
      </c>
      <c r="D208" s="154">
        <f>Permethrin!J218+Cypermethrin!J218+Cyfluthrin!J218</f>
        <v>9.4965403444444443E-2</v>
      </c>
      <c r="E208" s="25">
        <f>Permethrin!K218+Cypermethrin!K218+Cyfluthrin!K218</f>
        <v>3.0757715480935364</v>
      </c>
      <c r="F208" s="154">
        <f>Permethrin!L218+Cypermethrin!L218+Cyfluthrin!L218</f>
        <v>2.0276873742222223</v>
      </c>
      <c r="G208">
        <f>Permethrin!M218+Cypermethrin!M218+Cyfluthrin!M218</f>
        <v>1.7185739596120204</v>
      </c>
      <c r="H208">
        <f>Permethrin!N218+Cypermethrin!N218+Cyfluthrin!N218</f>
        <v>0</v>
      </c>
      <c r="I208" s="263">
        <f>Permethrin!O218+Cypermethrin!O218+Cyfluthrin!O218</f>
        <v>0.24091758075366984</v>
      </c>
      <c r="J208" s="154">
        <f>Permethrin!P218+Cypermethrin!P218+Cyfluthrin!P218</f>
        <v>9.4965403444444443E-2</v>
      </c>
      <c r="K208" s="25">
        <f>Permethrin!Q218+Cypermethrin!Q218+Cyfluthrin!Q218</f>
        <v>2.0505143653956912</v>
      </c>
      <c r="L208" s="154">
        <f>Permethrin!R218+Cypermethrin!R218+Cyfluthrin!R218</f>
        <v>2.0276873742222223</v>
      </c>
      <c r="M208">
        <f>Permethrin!S218+Cypermethrin!S218+Cyfluthrin!S218</f>
        <v>1.1457159730746804</v>
      </c>
      <c r="N208" s="8">
        <f>Permethrin!T218+Cypermethrin!T218+Cyfluthrin!T218</f>
        <v>0</v>
      </c>
      <c r="P208" s="402">
        <f>Cyfluthrin!I218*100/C208</f>
        <v>1.2319143474320684</v>
      </c>
      <c r="Q208" s="35">
        <f>Cypermethrin!I218*100/C208</f>
        <v>98.154369858164159</v>
      </c>
      <c r="R208" s="17">
        <f>Permethrin!I218*100/C208</f>
        <v>0.61371579440378998</v>
      </c>
      <c r="S208" s="402">
        <f>Cyfluthrin!M218*100/G208</f>
        <v>12.054688379058966</v>
      </c>
      <c r="T208" s="35">
        <f>Cypermethrin!M218*100/G208</f>
        <v>76.226766060027046</v>
      </c>
      <c r="U208" s="17">
        <f>Permethrin!M218*100/G208</f>
        <v>11.718545560913979</v>
      </c>
      <c r="V208" s="402">
        <f>Cyfluthrin!K218*100/E208</f>
        <v>13.326270076190866</v>
      </c>
      <c r="W208" s="35">
        <f>Cypermethrin!K218*100/E208</f>
        <v>73.650463573234802</v>
      </c>
      <c r="X208" s="17">
        <f>Permethrin!K218*100/E208</f>
        <v>13.023266350574339</v>
      </c>
      <c r="Y208" s="35"/>
      <c r="Z208" s="35"/>
      <c r="AA208" s="35"/>
      <c r="AD208"/>
      <c r="AE208"/>
      <c r="AF208"/>
      <c r="AG208"/>
      <c r="AI208"/>
      <c r="AJ208"/>
      <c r="AK208"/>
      <c r="AL208"/>
      <c r="AO208"/>
      <c r="AP208"/>
      <c r="AQ208"/>
    </row>
    <row r="209" spans="2:43" x14ac:dyDescent="0.35">
      <c r="B209" s="159" t="s">
        <v>77</v>
      </c>
      <c r="C209" s="268"/>
      <c r="D209" s="154"/>
      <c r="E209" s="25"/>
      <c r="F209" s="154"/>
      <c r="I209" s="263"/>
      <c r="J209" s="154"/>
      <c r="K209" s="25"/>
      <c r="L209" s="154"/>
      <c r="N209" s="8"/>
      <c r="P209" s="402"/>
      <c r="Q209" s="35"/>
      <c r="R209" s="17"/>
      <c r="S209" s="402"/>
      <c r="T209" s="35"/>
      <c r="U209" s="17"/>
      <c r="V209" s="402"/>
      <c r="W209" s="35"/>
      <c r="X209" s="17"/>
      <c r="Y209" s="35"/>
      <c r="Z209" s="35"/>
      <c r="AA209" s="35"/>
      <c r="AD209"/>
      <c r="AE209"/>
      <c r="AF209"/>
      <c r="AG209"/>
      <c r="AI209"/>
      <c r="AJ209"/>
      <c r="AK209"/>
      <c r="AL209"/>
      <c r="AO209"/>
      <c r="AP209"/>
      <c r="AQ209"/>
    </row>
    <row r="210" spans="2:43" x14ac:dyDescent="0.35">
      <c r="B210" s="159" t="s">
        <v>78</v>
      </c>
      <c r="C210" s="268">
        <f>Permethrin!I220+Cypermethrin!I220+Cyfluthrin!I220</f>
        <v>0.28925912402019033</v>
      </c>
      <c r="D210" s="154">
        <f>Permethrin!J220+Cypermethrin!J220+Cyfluthrin!J220</f>
        <v>7.4508295444444456E-2</v>
      </c>
      <c r="E210" s="25">
        <f>Permethrin!K220+Cypermethrin!K220+Cyfluthrin!K220</f>
        <v>4.2720732181565131</v>
      </c>
      <c r="F210" s="154">
        <f>Permethrin!L220+Cypermethrin!L220+Cyfluthrin!L220</f>
        <v>2.5200583474444445</v>
      </c>
      <c r="G210">
        <f>Permethrin!M220+Cypermethrin!M220+Cyfluthrin!M220</f>
        <v>2.2806661710883516</v>
      </c>
      <c r="H210">
        <f>Permethrin!N220+Cypermethrin!N220+Cyfluthrin!N220</f>
        <v>0</v>
      </c>
      <c r="I210" s="263">
        <f>Permethrin!O220+Cypermethrin!O220+Cyfluthrin!O220</f>
        <v>0.19283941601346025</v>
      </c>
      <c r="J210" s="154">
        <f>Permethrin!P220+Cypermethrin!P220+Cyfluthrin!P220</f>
        <v>7.4508295444444428E-2</v>
      </c>
      <c r="K210" s="25">
        <f>Permethrin!Q220+Cypermethrin!Q220+Cyfluthrin!Q220</f>
        <v>2.8480488121043419</v>
      </c>
      <c r="L210" s="154">
        <f>Permethrin!R220+Cypermethrin!R220+Cyfluthrin!R220</f>
        <v>2.5200583474444445</v>
      </c>
      <c r="M210">
        <f>Permethrin!S220+Cypermethrin!S220+Cyfluthrin!S220</f>
        <v>1.5204441140589013</v>
      </c>
      <c r="N210" s="8">
        <f>Permethrin!T220+Cypermethrin!T220+Cyfluthrin!T220</f>
        <v>0</v>
      </c>
      <c r="P210" s="402">
        <f>Cyfluthrin!I220*100/C210</f>
        <v>1.0861109942681317</v>
      </c>
      <c r="Q210" s="35">
        <f>Cypermethrin!I220*100/C210</f>
        <v>95.276282757896809</v>
      </c>
      <c r="R210" s="17">
        <f>Permethrin!I220*100/C210</f>
        <v>3.6376062478350621</v>
      </c>
      <c r="S210" s="402">
        <f>Cyfluthrin!M220*100/G210</f>
        <v>10.590485692499618</v>
      </c>
      <c r="T210" s="35">
        <f>Cypermethrin!M220*100/G210</f>
        <v>73.616949076853544</v>
      </c>
      <c r="U210" s="17">
        <f>Permethrin!M220*100/G210</f>
        <v>15.792565230646833</v>
      </c>
      <c r="V210" s="402">
        <f>Cyfluthrin!K220*100/E210</f>
        <v>11.234020332281949</v>
      </c>
      <c r="W210" s="35">
        <f>Cypermethrin!K220*100/E210</f>
        <v>72.150410567913113</v>
      </c>
      <c r="X210" s="17">
        <f>Permethrin!K220*100/E210</f>
        <v>16.615569099804922</v>
      </c>
      <c r="Y210" s="35"/>
      <c r="Z210" s="35"/>
      <c r="AA210" s="35"/>
      <c r="AD210"/>
      <c r="AE210"/>
      <c r="AF210"/>
      <c r="AG210"/>
      <c r="AI210"/>
      <c r="AJ210"/>
      <c r="AK210"/>
      <c r="AL210"/>
      <c r="AO210"/>
      <c r="AP210"/>
      <c r="AQ210"/>
    </row>
    <row r="211" spans="2:43" x14ac:dyDescent="0.35">
      <c r="B211" s="159" t="s">
        <v>79</v>
      </c>
      <c r="C211" s="268">
        <f>Permethrin!I221+Cypermethrin!I221+Cyfluthrin!I221</f>
        <v>0.15246140287632648</v>
      </c>
      <c r="D211" s="154">
        <f>Permethrin!J221+Cypermethrin!J221+Cyfluthrin!J221</f>
        <v>3.8322652929824556E-2</v>
      </c>
      <c r="E211" s="25">
        <f>Permethrin!K221+Cypermethrin!K221+Cyfluthrin!K221</f>
        <v>1.4992025080818219</v>
      </c>
      <c r="F211" s="154">
        <f>Permethrin!L221+Cypermethrin!L221+Cyfluthrin!L221</f>
        <v>1.0977078911710525</v>
      </c>
      <c r="G211">
        <f>Permethrin!M221+Cypermethrin!M221+Cyfluthrin!M221</f>
        <v>0.82583195547907418</v>
      </c>
      <c r="H211">
        <f>Permethrin!N221+Cypermethrin!N221+Cyfluthrin!N221</f>
        <v>0</v>
      </c>
      <c r="I211" s="263">
        <f>Permethrin!O221+Cypermethrin!O221+Cyfluthrin!O221</f>
        <v>0.10164093525088436</v>
      </c>
      <c r="J211" s="154">
        <f>Permethrin!P221+Cypermethrin!P221+Cyfluthrin!P221</f>
        <v>3.832265292982457E-2</v>
      </c>
      <c r="K211" s="25">
        <f>Permethrin!Q221+Cypermethrin!Q221+Cyfluthrin!Q221</f>
        <v>0.99946833872121466</v>
      </c>
      <c r="L211" s="154">
        <f>Permethrin!R221+Cypermethrin!R221+Cyfluthrin!R221</f>
        <v>1.0977078911710527</v>
      </c>
      <c r="M211">
        <f>Permethrin!S221+Cypermethrin!S221+Cyfluthrin!S221</f>
        <v>0.55055463698604945</v>
      </c>
      <c r="N211" s="8">
        <f>Permethrin!T221+Cypermethrin!T221+Cyfluthrin!T221</f>
        <v>0</v>
      </c>
      <c r="P211" s="402">
        <f>Cyfluthrin!I221*100/C211</f>
        <v>0.88909356906137549</v>
      </c>
      <c r="Q211" s="35">
        <f>Cypermethrin!I221*100/C211</f>
        <v>97.427016065642675</v>
      </c>
      <c r="R211" s="17">
        <f>Permethrin!I221*100/C211</f>
        <v>1.6838903652959554</v>
      </c>
      <c r="S211" s="402">
        <f>Cyfluthrin!M221*100/G211</f>
        <v>14.200233522826045</v>
      </c>
      <c r="T211" s="35">
        <f>Cypermethrin!M221*100/G211</f>
        <v>71.251747960639406</v>
      </c>
      <c r="U211" s="17">
        <f>Permethrin!M221*100/G211</f>
        <v>14.548018516534547</v>
      </c>
      <c r="V211" s="402">
        <f>Cyfluthrin!K221*100/E211</f>
        <v>15.553909934314092</v>
      </c>
      <c r="W211" s="35">
        <f>Cypermethrin!K221*100/E211</f>
        <v>68.589854004059276</v>
      </c>
      <c r="X211" s="17">
        <f>Permethrin!K221*100/E211</f>
        <v>15.856236061626621</v>
      </c>
      <c r="Y211" s="35"/>
      <c r="Z211" s="35"/>
      <c r="AA211" s="35"/>
      <c r="AD211"/>
      <c r="AE211"/>
      <c r="AF211"/>
      <c r="AG211"/>
      <c r="AI211"/>
      <c r="AJ211"/>
      <c r="AK211"/>
      <c r="AL211"/>
      <c r="AO211"/>
      <c r="AP211"/>
      <c r="AQ211"/>
    </row>
    <row r="212" spans="2:43" x14ac:dyDescent="0.35">
      <c r="B212" s="159" t="s">
        <v>80</v>
      </c>
      <c r="C212" s="268">
        <f>Permethrin!I222+Cypermethrin!I222+Cyfluthrin!I222</f>
        <v>0.26021530069888449</v>
      </c>
      <c r="D212" s="154">
        <f>Permethrin!J222+Cypermethrin!J222+Cyfluthrin!J222</f>
        <v>6.8138288858237556E-2</v>
      </c>
      <c r="E212" s="25">
        <f>Permethrin!K222+Cypermethrin!K222+Cyfluthrin!K222</f>
        <v>3.0589373213193398</v>
      </c>
      <c r="F212" s="154">
        <f>Permethrin!L222+Cypermethrin!L222+Cyfluthrin!L222</f>
        <v>2.6133833128275858</v>
      </c>
      <c r="G212">
        <f>Permethrin!M222+Cypermethrin!M222+Cyfluthrin!M222</f>
        <v>1.6595763110091122</v>
      </c>
      <c r="H212">
        <f>Permethrin!N222+Cypermethrin!N222+Cyfluthrin!N222</f>
        <v>0</v>
      </c>
      <c r="I212" s="263">
        <f>Permethrin!O222+Cypermethrin!O222+Cyfluthrin!O222</f>
        <v>0.17347686713258967</v>
      </c>
      <c r="J212" s="154">
        <f>Permethrin!P222+Cypermethrin!P222+Cyfluthrin!P222</f>
        <v>6.8138288858237542E-2</v>
      </c>
      <c r="K212" s="25">
        <f>Permethrin!Q222+Cypermethrin!Q222+Cyfluthrin!Q222</f>
        <v>2.0392915475462265</v>
      </c>
      <c r="L212" s="154">
        <f>Permethrin!R222+Cypermethrin!R222+Cyfluthrin!R222</f>
        <v>2.6133833128275858</v>
      </c>
      <c r="M212">
        <f>Permethrin!S222+Cypermethrin!S222+Cyfluthrin!S222</f>
        <v>1.1063842073394081</v>
      </c>
      <c r="N212" s="8">
        <f>Permethrin!T222+Cypermethrin!T222+Cyfluthrin!T222</f>
        <v>0</v>
      </c>
      <c r="P212" s="402">
        <f>Cyfluthrin!I222*100/C212</f>
        <v>1.207991969497398</v>
      </c>
      <c r="Q212" s="35">
        <f>Cypermethrin!I222*100/C212</f>
        <v>97.080864278307374</v>
      </c>
      <c r="R212" s="17">
        <f>Permethrin!I222*100/C212</f>
        <v>1.7111437521952368</v>
      </c>
      <c r="S212" s="402">
        <f>Cyfluthrin!M222*100/G212</f>
        <v>17.867749285187632</v>
      </c>
      <c r="T212" s="35">
        <f>Cypermethrin!M222*100/G212</f>
        <v>62.786270453069804</v>
      </c>
      <c r="U212" s="17">
        <f>Permethrin!M222*100/G212</f>
        <v>19.345980261742572</v>
      </c>
      <c r="V212" s="402">
        <f>Cyfluthrin!K222*100/E212</f>
        <v>19.284948561962288</v>
      </c>
      <c r="W212" s="35">
        <f>Cypermethrin!K222*100/E212</f>
        <v>59.868924621109002</v>
      </c>
      <c r="X212" s="17">
        <f>Permethrin!K222*100/E212</f>
        <v>20.84612681692871</v>
      </c>
      <c r="Y212" s="35"/>
      <c r="Z212" s="35"/>
      <c r="AA212" s="35"/>
      <c r="AD212"/>
      <c r="AE212"/>
      <c r="AF212"/>
      <c r="AG212"/>
      <c r="AI212"/>
      <c r="AJ212"/>
      <c r="AK212"/>
      <c r="AL212"/>
      <c r="AO212"/>
      <c r="AP212"/>
      <c r="AQ212"/>
    </row>
    <row r="213" spans="2:43" x14ac:dyDescent="0.35">
      <c r="B213" s="159" t="s">
        <v>81</v>
      </c>
      <c r="C213" s="268">
        <f>Permethrin!I223+Cypermethrin!I223+Cyfluthrin!I223</f>
        <v>0.30008081646246382</v>
      </c>
      <c r="D213" s="154">
        <f>Permethrin!J223+Cypermethrin!J223+Cyfluthrin!J223</f>
        <v>7.559499537899543E-2</v>
      </c>
      <c r="E213" s="25">
        <f>Permethrin!K223+Cypermethrin!K223+Cyfluthrin!K223</f>
        <v>3.1849559619948171</v>
      </c>
      <c r="F213" s="154">
        <f>Permethrin!L223+Cypermethrin!L223+Cyfluthrin!L223</f>
        <v>2.8552530254429223</v>
      </c>
      <c r="G213">
        <f>Permethrin!M223+Cypermethrin!M223+Cyfluthrin!M223</f>
        <v>1.7425183892286404</v>
      </c>
      <c r="H213">
        <f>Permethrin!N223+Cypermethrin!N223+Cyfluthrin!N223</f>
        <v>0</v>
      </c>
      <c r="I213" s="263">
        <f>Permethrin!O223+Cypermethrin!O223+Cyfluthrin!O223</f>
        <v>0.20005387764164256</v>
      </c>
      <c r="J213" s="154">
        <f>Permethrin!P223+Cypermethrin!P223+Cyfluthrin!P223</f>
        <v>7.559499537899543E-2</v>
      </c>
      <c r="K213" s="25">
        <f>Permethrin!Q223+Cypermethrin!Q223+Cyfluthrin!Q223</f>
        <v>2.1233039746632114</v>
      </c>
      <c r="L213" s="154">
        <f>Permethrin!R223+Cypermethrin!R223+Cyfluthrin!R223</f>
        <v>2.8552530254429227</v>
      </c>
      <c r="M213">
        <f>Permethrin!S223+Cypermethrin!S223+Cyfluthrin!S223</f>
        <v>1.161678926152427</v>
      </c>
      <c r="N213" s="8">
        <f>Permethrin!T223+Cypermethrin!T223+Cyfluthrin!T223</f>
        <v>0</v>
      </c>
      <c r="P213" s="402">
        <f>Cyfluthrin!I223*100/C213</f>
        <v>0.90457899628220106</v>
      </c>
      <c r="Q213" s="35">
        <f>Cypermethrin!I223*100/C213</f>
        <v>97.754740258737741</v>
      </c>
      <c r="R213" s="17">
        <f>Permethrin!I223*100/C213</f>
        <v>1.3406807449800695</v>
      </c>
      <c r="S213" s="402">
        <f>Cyfluthrin!M223*100/G213</f>
        <v>18.859848916101313</v>
      </c>
      <c r="T213" s="35">
        <f>Cypermethrin!M223*100/G213</f>
        <v>64.996695917824198</v>
      </c>
      <c r="U213" s="17">
        <f>Permethrin!M223*100/G213</f>
        <v>16.143455166074492</v>
      </c>
      <c r="V213" s="402">
        <f>Cyfluthrin!K223*100/E213</f>
        <v>20.551562120816573</v>
      </c>
      <c r="W213" s="35">
        <f>Cypermethrin!K223*100/E213</f>
        <v>61.91029195844947</v>
      </c>
      <c r="X213" s="17">
        <f>Permethrin!K223*100/E213</f>
        <v>17.53814592073395</v>
      </c>
      <c r="Y213" s="35"/>
      <c r="Z213" s="35"/>
      <c r="AA213" s="35"/>
      <c r="AD213"/>
      <c r="AE213"/>
      <c r="AF213"/>
      <c r="AG213"/>
      <c r="AI213"/>
      <c r="AJ213"/>
      <c r="AK213"/>
      <c r="AL213"/>
      <c r="AO213"/>
      <c r="AP213"/>
      <c r="AQ213"/>
    </row>
    <row r="214" spans="2:43" ht="15" thickBot="1" x14ac:dyDescent="0.4">
      <c r="B214" s="176" t="s">
        <v>82</v>
      </c>
      <c r="C214" s="269">
        <f>Permethrin!I224+Cypermethrin!I224+Cyfluthrin!I224</f>
        <v>0.19301859356557677</v>
      </c>
      <c r="D214" s="267">
        <f>Permethrin!J224+Cypermethrin!J224+Cyfluthrin!J224</f>
        <v>4.8828770174912543E-2</v>
      </c>
      <c r="E214" s="266">
        <f>Permethrin!K224+Cypermethrin!K224+Cyfluthrin!K224</f>
        <v>1.8910540729398451</v>
      </c>
      <c r="F214" s="267">
        <f>Permethrin!L224+Cypermethrin!L224+Cyfluthrin!L224</f>
        <v>1.4905008702348823</v>
      </c>
      <c r="G214" s="100">
        <f>Permethrin!M224+Cypermethrin!M224+Cyfluthrin!M224</f>
        <v>1.0420363332527109</v>
      </c>
      <c r="H214" s="100">
        <f>Permethrin!N224+Cypermethrin!N224+Cyfluthrin!N224</f>
        <v>0</v>
      </c>
      <c r="I214" s="264">
        <f>Permethrin!O224+Cypermethrin!O224+Cyfluthrin!O224</f>
        <v>0.12867906237705121</v>
      </c>
      <c r="J214" s="267">
        <f>Permethrin!P224+Cypermethrin!P224+Cyfluthrin!P224</f>
        <v>4.8828770174912536E-2</v>
      </c>
      <c r="K214" s="266">
        <f>Permethrin!Q224+Cypermethrin!Q224+Cyfluthrin!Q224</f>
        <v>1.2607027152932302</v>
      </c>
      <c r="L214" s="267">
        <f>Permethrin!R224+Cypermethrin!R224+Cyfluthrin!R224</f>
        <v>1.4905008702348819</v>
      </c>
      <c r="M214" s="100">
        <f>Permethrin!S224+Cypermethrin!S224+Cyfluthrin!S224</f>
        <v>0.69469088883514074</v>
      </c>
      <c r="N214" s="207">
        <f>Permethrin!T224+Cypermethrin!T224+Cyfluthrin!T224</f>
        <v>0</v>
      </c>
      <c r="P214" s="403">
        <f>Cyfluthrin!I224*100/C214</f>
        <v>0.93972558352893609</v>
      </c>
      <c r="Q214" s="57">
        <f>Cypermethrin!I224*100/C214</f>
        <v>96.98872120953331</v>
      </c>
      <c r="R214" s="16">
        <f>Permethrin!I224*100/C214</f>
        <v>2.0715532069377685</v>
      </c>
      <c r="S214" s="403">
        <f>Cyfluthrin!M224*100/G214</f>
        <v>15.74375220969044</v>
      </c>
      <c r="T214" s="57">
        <f>Cypermethrin!M224*100/G214</f>
        <v>69.685898807485628</v>
      </c>
      <c r="U214" s="16">
        <f>Permethrin!M224*100/G214</f>
        <v>14.570348982823925</v>
      </c>
      <c r="V214" s="403">
        <f>Cyfluthrin!K224*100/E214</f>
        <v>17.254789064414975</v>
      </c>
      <c r="W214" s="57">
        <f>Cypermethrin!K224*100/E214</f>
        <v>66.899118431490749</v>
      </c>
      <c r="X214" s="16">
        <f>Permethrin!K224*100/E214</f>
        <v>15.846092504094276</v>
      </c>
      <c r="Y214" s="35"/>
      <c r="Z214" s="35"/>
      <c r="AA214" s="35"/>
      <c r="AD214"/>
      <c r="AE214"/>
      <c r="AF214"/>
      <c r="AG214"/>
      <c r="AI214"/>
      <c r="AJ214"/>
      <c r="AK214"/>
      <c r="AL214"/>
      <c r="AO214"/>
      <c r="AP214"/>
      <c r="AQ214"/>
    </row>
    <row r="215" spans="2:43" x14ac:dyDescent="0.35">
      <c r="J215" s="222"/>
      <c r="L215" s="154"/>
      <c r="AD215"/>
      <c r="AE215"/>
      <c r="AF215"/>
      <c r="AG215"/>
      <c r="AI215"/>
      <c r="AJ215"/>
      <c r="AK215"/>
      <c r="AL215"/>
      <c r="AO215"/>
      <c r="AP215"/>
      <c r="AQ215"/>
    </row>
    <row r="216" spans="2:43" x14ac:dyDescent="0.35">
      <c r="J216" s="222"/>
      <c r="L216" s="154"/>
      <c r="AD216"/>
      <c r="AE216"/>
      <c r="AF216"/>
      <c r="AG216"/>
      <c r="AI216"/>
      <c r="AJ216"/>
      <c r="AK216"/>
      <c r="AL216"/>
      <c r="AO216"/>
      <c r="AP216"/>
      <c r="AQ216"/>
    </row>
    <row r="217" spans="2:43" x14ac:dyDescent="0.35">
      <c r="L217" s="154"/>
      <c r="AD217"/>
      <c r="AE217"/>
      <c r="AF217"/>
      <c r="AG217"/>
      <c r="AI217"/>
      <c r="AJ217"/>
      <c r="AK217"/>
      <c r="AL217"/>
      <c r="AO217"/>
      <c r="AP217"/>
      <c r="AQ217"/>
    </row>
    <row r="218" spans="2:43" x14ac:dyDescent="0.35">
      <c r="AD218"/>
      <c r="AE218"/>
      <c r="AF218"/>
      <c r="AG218"/>
      <c r="AI218"/>
      <c r="AJ218"/>
      <c r="AK218"/>
      <c r="AL218"/>
      <c r="AO218"/>
      <c r="AP218"/>
      <c r="AQ218"/>
    </row>
    <row r="219" spans="2:43" x14ac:dyDescent="0.35">
      <c r="AD219"/>
      <c r="AE219"/>
      <c r="AF219"/>
      <c r="AG219"/>
      <c r="AI219"/>
      <c r="AJ219"/>
      <c r="AK219"/>
      <c r="AL219"/>
      <c r="AO219"/>
      <c r="AP219"/>
      <c r="AQ219"/>
    </row>
    <row r="220" spans="2:43" x14ac:dyDescent="0.35">
      <c r="AD220"/>
      <c r="AE220"/>
      <c r="AF220"/>
      <c r="AG220"/>
      <c r="AI220"/>
      <c r="AJ220"/>
      <c r="AK220"/>
      <c r="AL220"/>
      <c r="AO220"/>
      <c r="AP220"/>
      <c r="AQ220"/>
    </row>
    <row r="221" spans="2:43" x14ac:dyDescent="0.35">
      <c r="AD221"/>
      <c r="AE221"/>
      <c r="AF221"/>
      <c r="AG221"/>
      <c r="AI221"/>
      <c r="AJ221"/>
      <c r="AK221"/>
      <c r="AL221"/>
      <c r="AO221"/>
      <c r="AP221"/>
      <c r="AQ221"/>
    </row>
    <row r="222" spans="2:43" x14ac:dyDescent="0.35">
      <c r="AD222"/>
      <c r="AE222"/>
      <c r="AF222"/>
      <c r="AG222"/>
      <c r="AI222"/>
      <c r="AJ222"/>
      <c r="AK222"/>
      <c r="AL222"/>
      <c r="AO222"/>
      <c r="AP222"/>
      <c r="AQ222"/>
    </row>
    <row r="223" spans="2:43" x14ac:dyDescent="0.35">
      <c r="AD223"/>
      <c r="AE223"/>
      <c r="AF223"/>
      <c r="AG223"/>
      <c r="AI223"/>
      <c r="AJ223"/>
      <c r="AK223"/>
      <c r="AL223"/>
      <c r="AO223"/>
      <c r="AP223"/>
      <c r="AQ223"/>
    </row>
    <row r="224" spans="2:43" x14ac:dyDescent="0.35">
      <c r="AD224"/>
      <c r="AE224"/>
      <c r="AF224"/>
      <c r="AG224"/>
      <c r="AI224"/>
      <c r="AJ224"/>
      <c r="AK224"/>
      <c r="AL224"/>
      <c r="AO224"/>
      <c r="AP224"/>
      <c r="AQ224"/>
    </row>
    <row r="225" spans="30:43" x14ac:dyDescent="0.35">
      <c r="AD225"/>
      <c r="AE225"/>
      <c r="AF225"/>
      <c r="AG225"/>
      <c r="AI225"/>
      <c r="AJ225"/>
      <c r="AK225"/>
      <c r="AL225"/>
      <c r="AO225"/>
      <c r="AP225"/>
      <c r="AQ225"/>
    </row>
    <row r="226" spans="30:43" x14ac:dyDescent="0.35">
      <c r="AD226"/>
      <c r="AE226"/>
      <c r="AF226"/>
      <c r="AG226"/>
      <c r="AI226"/>
      <c r="AJ226"/>
      <c r="AK226"/>
      <c r="AL226"/>
      <c r="AO226"/>
      <c r="AP226"/>
      <c r="AQ226"/>
    </row>
    <row r="227" spans="30:43" x14ac:dyDescent="0.35">
      <c r="AD227"/>
      <c r="AE227"/>
      <c r="AF227"/>
      <c r="AG227"/>
      <c r="AI227"/>
      <c r="AJ227"/>
      <c r="AK227"/>
      <c r="AL227"/>
      <c r="AO227"/>
      <c r="AP227"/>
      <c r="AQ227"/>
    </row>
    <row r="228" spans="30:43" x14ac:dyDescent="0.35">
      <c r="AD228"/>
      <c r="AE228"/>
      <c r="AF228"/>
      <c r="AG228"/>
      <c r="AI228"/>
      <c r="AJ228"/>
      <c r="AK228"/>
      <c r="AL228"/>
      <c r="AO228"/>
      <c r="AP228"/>
      <c r="AQ228"/>
    </row>
    <row r="229" spans="30:43" x14ac:dyDescent="0.35">
      <c r="AD229"/>
      <c r="AE229"/>
      <c r="AF229"/>
      <c r="AG229"/>
      <c r="AI229"/>
      <c r="AJ229"/>
      <c r="AK229"/>
      <c r="AL229"/>
      <c r="AO229"/>
      <c r="AP229"/>
      <c r="AQ229"/>
    </row>
    <row r="230" spans="30:43" x14ac:dyDescent="0.35">
      <c r="AD230"/>
      <c r="AE230"/>
      <c r="AF230"/>
      <c r="AG230"/>
      <c r="AI230"/>
      <c r="AJ230"/>
      <c r="AK230"/>
      <c r="AL230"/>
      <c r="AO230"/>
      <c r="AP230"/>
      <c r="AQ230"/>
    </row>
    <row r="231" spans="30:43" x14ac:dyDescent="0.35">
      <c r="AD231"/>
      <c r="AE231"/>
      <c r="AF231"/>
      <c r="AG231"/>
      <c r="AI231"/>
      <c r="AJ231"/>
      <c r="AK231"/>
      <c r="AL231"/>
      <c r="AO231"/>
      <c r="AP231"/>
      <c r="AQ231"/>
    </row>
    <row r="232" spans="30:43" x14ac:dyDescent="0.35">
      <c r="AD232"/>
      <c r="AE232"/>
      <c r="AF232"/>
      <c r="AG232"/>
      <c r="AI232"/>
      <c r="AJ232"/>
      <c r="AK232"/>
      <c r="AL232"/>
      <c r="AO232"/>
      <c r="AP232"/>
      <c r="AQ232"/>
    </row>
    <row r="233" spans="30:43" x14ac:dyDescent="0.35">
      <c r="AD233"/>
      <c r="AE233"/>
      <c r="AF233"/>
      <c r="AG233"/>
      <c r="AI233"/>
      <c r="AJ233"/>
      <c r="AK233"/>
      <c r="AL233"/>
      <c r="AO233"/>
      <c r="AP233"/>
      <c r="AQ233"/>
    </row>
    <row r="234" spans="30:43" x14ac:dyDescent="0.35">
      <c r="AD234"/>
      <c r="AE234"/>
      <c r="AF234"/>
      <c r="AG234"/>
      <c r="AI234"/>
      <c r="AJ234"/>
      <c r="AK234"/>
      <c r="AL234"/>
      <c r="AO234"/>
      <c r="AP234"/>
      <c r="AQ234"/>
    </row>
    <row r="235" spans="30:43" x14ac:dyDescent="0.35">
      <c r="AD235"/>
      <c r="AE235"/>
      <c r="AF235"/>
      <c r="AG235"/>
      <c r="AI235"/>
      <c r="AJ235"/>
      <c r="AK235"/>
      <c r="AL235"/>
      <c r="AO235"/>
      <c r="AP235"/>
      <c r="AQ235"/>
    </row>
    <row r="236" spans="30:43" x14ac:dyDescent="0.35">
      <c r="AD236"/>
      <c r="AE236"/>
      <c r="AF236"/>
      <c r="AG236"/>
      <c r="AI236"/>
      <c r="AJ236"/>
      <c r="AK236"/>
      <c r="AL236"/>
      <c r="AO236"/>
      <c r="AP236"/>
      <c r="AQ236"/>
    </row>
    <row r="237" spans="30:43" x14ac:dyDescent="0.35">
      <c r="AD237"/>
      <c r="AE237"/>
      <c r="AF237"/>
      <c r="AG237"/>
      <c r="AI237"/>
      <c r="AJ237"/>
      <c r="AK237"/>
      <c r="AL237"/>
      <c r="AO237"/>
      <c r="AP237"/>
      <c r="AQ237"/>
    </row>
    <row r="238" spans="30:43" x14ac:dyDescent="0.35">
      <c r="AD238"/>
      <c r="AE238"/>
      <c r="AF238"/>
      <c r="AG238"/>
      <c r="AI238"/>
      <c r="AJ238"/>
      <c r="AK238"/>
      <c r="AL238"/>
      <c r="AO238"/>
      <c r="AP238"/>
      <c r="AQ238"/>
    </row>
    <row r="239" spans="30:43" x14ac:dyDescent="0.35">
      <c r="AD239"/>
      <c r="AE239"/>
      <c r="AF239"/>
      <c r="AG239"/>
      <c r="AI239"/>
      <c r="AJ239"/>
      <c r="AK239"/>
      <c r="AL239"/>
      <c r="AO239"/>
      <c r="AP239"/>
      <c r="AQ239"/>
    </row>
    <row r="240" spans="30:43" x14ac:dyDescent="0.35">
      <c r="AD240"/>
      <c r="AE240"/>
      <c r="AF240"/>
      <c r="AG240"/>
      <c r="AI240"/>
      <c r="AJ240"/>
      <c r="AK240"/>
      <c r="AL240"/>
      <c r="AO240"/>
      <c r="AP240"/>
      <c r="AQ240"/>
    </row>
    <row r="241" spans="30:43" x14ac:dyDescent="0.35">
      <c r="AD241"/>
      <c r="AE241"/>
      <c r="AF241"/>
      <c r="AG241"/>
      <c r="AI241"/>
      <c r="AJ241"/>
      <c r="AK241"/>
      <c r="AL241"/>
      <c r="AO241"/>
      <c r="AP241"/>
      <c r="AQ241"/>
    </row>
    <row r="242" spans="30:43" x14ac:dyDescent="0.35">
      <c r="AD242"/>
      <c r="AE242"/>
      <c r="AF242"/>
      <c r="AG242"/>
      <c r="AI242"/>
      <c r="AJ242"/>
      <c r="AK242"/>
      <c r="AL242"/>
      <c r="AO242"/>
      <c r="AP242"/>
      <c r="AQ242"/>
    </row>
    <row r="243" spans="30:43" x14ac:dyDescent="0.35">
      <c r="AD243"/>
      <c r="AE243"/>
      <c r="AF243"/>
      <c r="AG243"/>
      <c r="AI243"/>
      <c r="AJ243"/>
      <c r="AK243"/>
      <c r="AL243"/>
      <c r="AO243"/>
      <c r="AP243"/>
      <c r="AQ243"/>
    </row>
    <row r="244" spans="30:43" x14ac:dyDescent="0.35">
      <c r="AD244"/>
      <c r="AE244"/>
      <c r="AF244"/>
      <c r="AG244"/>
      <c r="AI244"/>
      <c r="AJ244"/>
      <c r="AK244"/>
      <c r="AL244"/>
      <c r="AO244"/>
      <c r="AP244"/>
      <c r="AQ244"/>
    </row>
    <row r="245" spans="30:43" x14ac:dyDescent="0.35">
      <c r="AD245"/>
      <c r="AE245"/>
      <c r="AF245"/>
      <c r="AG245"/>
      <c r="AI245"/>
      <c r="AJ245"/>
      <c r="AK245"/>
      <c r="AL245"/>
      <c r="AO245"/>
      <c r="AP245"/>
      <c r="AQ245"/>
    </row>
    <row r="246" spans="30:43" x14ac:dyDescent="0.35">
      <c r="AD246"/>
      <c r="AE246"/>
      <c r="AF246"/>
      <c r="AG246"/>
      <c r="AI246"/>
      <c r="AJ246"/>
      <c r="AK246"/>
      <c r="AL246"/>
      <c r="AO246"/>
      <c r="AP246"/>
      <c r="AQ246"/>
    </row>
    <row r="247" spans="30:43" x14ac:dyDescent="0.35">
      <c r="AD247"/>
      <c r="AE247"/>
      <c r="AF247"/>
      <c r="AG247"/>
      <c r="AI247"/>
      <c r="AJ247"/>
      <c r="AK247"/>
      <c r="AL247"/>
      <c r="AO247"/>
      <c r="AP247"/>
      <c r="AQ247"/>
    </row>
    <row r="248" spans="30:43" x14ac:dyDescent="0.35">
      <c r="AD248"/>
      <c r="AE248"/>
      <c r="AF248"/>
      <c r="AG248"/>
      <c r="AI248"/>
      <c r="AJ248"/>
      <c r="AK248"/>
      <c r="AL248"/>
      <c r="AO248"/>
      <c r="AP248"/>
      <c r="AQ248"/>
    </row>
    <row r="249" spans="30:43" x14ac:dyDescent="0.35">
      <c r="AD249"/>
      <c r="AE249"/>
      <c r="AF249"/>
      <c r="AG249"/>
      <c r="AI249"/>
      <c r="AJ249"/>
      <c r="AK249"/>
      <c r="AL249"/>
      <c r="AO249"/>
      <c r="AP249"/>
      <c r="AQ249"/>
    </row>
    <row r="250" spans="30:43" x14ac:dyDescent="0.35">
      <c r="AD250"/>
      <c r="AE250"/>
      <c r="AF250"/>
      <c r="AG250"/>
      <c r="AI250"/>
      <c r="AJ250"/>
      <c r="AK250"/>
      <c r="AL250"/>
      <c r="AO250"/>
      <c r="AP250"/>
      <c r="AQ250"/>
    </row>
    <row r="251" spans="30:43" x14ac:dyDescent="0.35">
      <c r="AD251"/>
      <c r="AE251"/>
      <c r="AF251"/>
      <c r="AG251"/>
      <c r="AI251"/>
      <c r="AJ251"/>
      <c r="AK251"/>
      <c r="AL251"/>
      <c r="AO251"/>
      <c r="AP251"/>
      <c r="AQ251"/>
    </row>
    <row r="252" spans="30:43" x14ac:dyDescent="0.35">
      <c r="AD252"/>
      <c r="AE252"/>
      <c r="AF252"/>
      <c r="AG252"/>
      <c r="AI252"/>
      <c r="AJ252"/>
      <c r="AK252"/>
      <c r="AL252"/>
      <c r="AO252"/>
      <c r="AP252"/>
      <c r="AQ252"/>
    </row>
    <row r="253" spans="30:43" x14ac:dyDescent="0.35">
      <c r="AD253"/>
      <c r="AE253"/>
      <c r="AF253"/>
      <c r="AG253"/>
      <c r="AI253"/>
      <c r="AJ253"/>
      <c r="AK253"/>
      <c r="AL253"/>
      <c r="AO253"/>
      <c r="AP253"/>
      <c r="AQ253"/>
    </row>
  </sheetData>
  <pageMargins left="0.7" right="0.7" top="0.75" bottom="0.75" header="0.3" footer="0.3"/>
  <pageSetup paperSize="9"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D72F4A4D7711414FBE1AA9F5240A4223" ma:contentTypeVersion="2" ma:contentTypeDescription="Crear nuevo documento." ma:contentTypeScope="" ma:versionID="d17dc8d1b55f0348512faab84744e431">
  <xsd:schema xmlns:xsd="http://www.w3.org/2001/XMLSchema" xmlns:xs="http://www.w3.org/2001/XMLSchema" xmlns:p="http://schemas.microsoft.com/office/2006/metadata/properties" xmlns:ns2="9e814683-98cf-4f2e-adcb-cc5ffbc12f04" targetNamespace="http://schemas.microsoft.com/office/2006/metadata/properties" ma:root="true" ma:fieldsID="375a35e4ae9e21bfb181ca23a0d50ff7" ns2:_="">
    <xsd:import namespace="9e814683-98cf-4f2e-adcb-cc5ffbc12f04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e814683-98cf-4f2e-adcb-cc5ffbc12f0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E2664FB2-18A5-4C21-AB36-902CD43CC861}">
  <ds:schemaRefs>
    <ds:schemaRef ds:uri="http://schemas.microsoft.com/office/2006/metadata/properties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E000BE17-AF4A-4976-A814-B558F717BEA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9e814683-98cf-4f2e-adcb-cc5ffbc12f04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E2CC6C5D-F786-4F32-A82D-D0DA57B717D0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5</vt:i4>
      </vt:variant>
    </vt:vector>
  </HeadingPairs>
  <TitlesOfParts>
    <vt:vector size="5" baseType="lpstr">
      <vt:lpstr>Cyfluthrin</vt:lpstr>
      <vt:lpstr>Cypermethrin</vt:lpstr>
      <vt:lpstr>Permethrin</vt:lpstr>
      <vt:lpstr>Sum DCCA</vt:lpstr>
      <vt:lpstr>Percentages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Mercedes Alba Gonzalez</dc:creator>
  <cp:keywords/>
  <dc:description/>
  <cp:lastModifiedBy>José Vicente Tarazona Lafarga</cp:lastModifiedBy>
  <cp:revision/>
  <dcterms:created xsi:type="dcterms:W3CDTF">2023-02-09T10:16:28Z</dcterms:created>
  <dcterms:modified xsi:type="dcterms:W3CDTF">2023-12-19T08:41:08Z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0x010100D72F4A4D7711414FBE1AA9F5240A4223</vt:lpwstr>
  </property>
</Properties>
</file>