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 firstSheet="2" activeTab="2"/>
  </bookViews>
  <sheets>
    <sheet name="DataA" sheetId="5" r:id="rId1"/>
    <sheet name="DataB" sheetId="1" r:id="rId2"/>
    <sheet name="DataC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70" i="3" l="1"/>
  <c r="AN70" i="3"/>
  <c r="AO70" i="3" s="1"/>
  <c r="AT69" i="3"/>
  <c r="AN69" i="3"/>
  <c r="AO69" i="3" s="1"/>
  <c r="AT68" i="3"/>
  <c r="AN68" i="3"/>
  <c r="AO68" i="3" s="1"/>
  <c r="AT67" i="3"/>
  <c r="AN67" i="3"/>
  <c r="AO67" i="3" s="1"/>
  <c r="AT66" i="3"/>
  <c r="AN66" i="3"/>
  <c r="AO66" i="3" s="1"/>
  <c r="AT65" i="3"/>
  <c r="AN65" i="3"/>
  <c r="AO65" i="3" s="1"/>
  <c r="AT64" i="3"/>
  <c r="AN64" i="3"/>
  <c r="AO64" i="3" s="1"/>
  <c r="AT63" i="3"/>
  <c r="AN63" i="3"/>
  <c r="AO63" i="3" s="1"/>
  <c r="AT62" i="3"/>
  <c r="AN62" i="3"/>
  <c r="AO62" i="3" s="1"/>
  <c r="AT61" i="3"/>
  <c r="AN61" i="3"/>
  <c r="AO61" i="3" s="1"/>
  <c r="AT60" i="3"/>
  <c r="AN60" i="3"/>
  <c r="AO60" i="3" s="1"/>
  <c r="AT59" i="3"/>
  <c r="AN59" i="3"/>
  <c r="AO59" i="3" s="1"/>
  <c r="AT58" i="3"/>
  <c r="AN58" i="3"/>
  <c r="AO58" i="3" s="1"/>
  <c r="AT57" i="3"/>
  <c r="AN57" i="3"/>
  <c r="AO57" i="3" s="1"/>
  <c r="AT56" i="3"/>
  <c r="AN56" i="3"/>
  <c r="AO56" i="3" s="1"/>
  <c r="AT55" i="3"/>
  <c r="AN55" i="3"/>
  <c r="AO55" i="3" s="1"/>
  <c r="AT54" i="3"/>
  <c r="AN54" i="3"/>
  <c r="AO54" i="3" s="1"/>
  <c r="AT53" i="3"/>
  <c r="AN53" i="3"/>
  <c r="AO53" i="3" s="1"/>
  <c r="AT52" i="3"/>
  <c r="AN52" i="3"/>
  <c r="AO52" i="3" s="1"/>
  <c r="AT51" i="3"/>
  <c r="AN51" i="3"/>
  <c r="AO51" i="3" s="1"/>
  <c r="AT50" i="3"/>
  <c r="AN50" i="3"/>
  <c r="AO50" i="3" s="1"/>
  <c r="AT49" i="3"/>
  <c r="AN49" i="3"/>
  <c r="AO49" i="3" s="1"/>
  <c r="AT48" i="3"/>
  <c r="AN48" i="3"/>
  <c r="AO48" i="3" s="1"/>
  <c r="AT47" i="3"/>
  <c r="AN47" i="3"/>
  <c r="AO47" i="3" s="1"/>
  <c r="AT46" i="3"/>
  <c r="AN46" i="3"/>
  <c r="AO46" i="3" s="1"/>
  <c r="AT45" i="3"/>
  <c r="AN45" i="3"/>
  <c r="AO45" i="3" s="1"/>
  <c r="AT44" i="3"/>
  <c r="AN44" i="3"/>
  <c r="AO44" i="3" s="1"/>
  <c r="AT43" i="3"/>
  <c r="AN43" i="3"/>
  <c r="AO43" i="3" s="1"/>
  <c r="AT42" i="3"/>
  <c r="AN42" i="3"/>
  <c r="AO42" i="3" s="1"/>
  <c r="AT41" i="3"/>
  <c r="AN41" i="3"/>
  <c r="AO41" i="3" s="1"/>
  <c r="AT40" i="3"/>
  <c r="AN40" i="3"/>
  <c r="AO40" i="3" s="1"/>
  <c r="AT39" i="3"/>
  <c r="AN39" i="3"/>
  <c r="AO39" i="3" s="1"/>
  <c r="AT38" i="3"/>
  <c r="AN38" i="3"/>
  <c r="AO38" i="3" s="1"/>
  <c r="AT37" i="3"/>
  <c r="AN37" i="3"/>
  <c r="AO37" i="3" s="1"/>
  <c r="AT36" i="3"/>
  <c r="AN36" i="3"/>
  <c r="AO36" i="3" s="1"/>
  <c r="AT35" i="3"/>
  <c r="AN35" i="3"/>
  <c r="AO35" i="3" s="1"/>
  <c r="AT34" i="3"/>
  <c r="AN34" i="3"/>
  <c r="AO34" i="3" s="1"/>
  <c r="AT33" i="3"/>
  <c r="AN33" i="3"/>
  <c r="AO33" i="3" s="1"/>
  <c r="AT32" i="3"/>
  <c r="AN32" i="3"/>
  <c r="AO32" i="3" s="1"/>
  <c r="AT31" i="3"/>
  <c r="AN31" i="3"/>
  <c r="AO31" i="3" s="1"/>
  <c r="AT30" i="3"/>
  <c r="AN30" i="3"/>
  <c r="AO30" i="3" s="1"/>
  <c r="AT29" i="3"/>
  <c r="AN29" i="3"/>
  <c r="AO29" i="3" s="1"/>
  <c r="AT28" i="3"/>
  <c r="AN28" i="3"/>
  <c r="AO28" i="3" s="1"/>
  <c r="AT27" i="3"/>
  <c r="AN27" i="3"/>
  <c r="AO27" i="3" s="1"/>
  <c r="AT26" i="3"/>
  <c r="AN26" i="3"/>
  <c r="AO26" i="3" s="1"/>
  <c r="AT25" i="3"/>
  <c r="AN25" i="3"/>
  <c r="AO25" i="3" s="1"/>
  <c r="AT24" i="3"/>
  <c r="AN24" i="3"/>
  <c r="AO24" i="3" s="1"/>
  <c r="AT23" i="3"/>
  <c r="AN23" i="3"/>
  <c r="AO23" i="3" s="1"/>
  <c r="AT22" i="3"/>
  <c r="AN22" i="3"/>
  <c r="AO22" i="3" s="1"/>
  <c r="AT21" i="3"/>
  <c r="AN21" i="3"/>
  <c r="AO21" i="3" s="1"/>
  <c r="AT20" i="3"/>
  <c r="AN20" i="3"/>
  <c r="AO20" i="3" s="1"/>
  <c r="AT19" i="3"/>
  <c r="AN19" i="3"/>
  <c r="AO19" i="3" s="1"/>
  <c r="AT18" i="3"/>
  <c r="AN18" i="3"/>
  <c r="AO18" i="3" s="1"/>
  <c r="AT17" i="3"/>
  <c r="AN17" i="3"/>
  <c r="AO17" i="3" s="1"/>
  <c r="AT16" i="3"/>
  <c r="AN16" i="3"/>
  <c r="AO16" i="3" s="1"/>
  <c r="AT15" i="3"/>
  <c r="AN15" i="3"/>
  <c r="AO15" i="3" s="1"/>
  <c r="AT14" i="3"/>
  <c r="AN14" i="3"/>
  <c r="AO14" i="3" s="1"/>
  <c r="AT13" i="3"/>
  <c r="AN13" i="3"/>
  <c r="AO13" i="3" s="1"/>
  <c r="AT12" i="3"/>
  <c r="AN12" i="3"/>
  <c r="AO12" i="3" s="1"/>
  <c r="AT11" i="3"/>
  <c r="AN11" i="3"/>
  <c r="AO11" i="3" s="1"/>
  <c r="AT10" i="3"/>
  <c r="AN10" i="3"/>
  <c r="AO10" i="3" s="1"/>
  <c r="AT9" i="3"/>
  <c r="AN9" i="3"/>
  <c r="AO9" i="3" s="1"/>
  <c r="AT8" i="3"/>
  <c r="AN8" i="3"/>
  <c r="AO8" i="3" s="1"/>
  <c r="AT7" i="3"/>
  <c r="AN7" i="3"/>
  <c r="AO7" i="3" s="1"/>
  <c r="AT6" i="3"/>
  <c r="AN6" i="3"/>
  <c r="AO6" i="3" s="1"/>
  <c r="AT5" i="3"/>
  <c r="AN5" i="3"/>
  <c r="AO5" i="3" s="1"/>
  <c r="AT4" i="3"/>
  <c r="AN4" i="3"/>
  <c r="AO4" i="3" s="1"/>
  <c r="AT3" i="3"/>
  <c r="AN3" i="3"/>
  <c r="AO3" i="3" s="1"/>
  <c r="AF70" i="3"/>
  <c r="AJ70" i="3" s="1"/>
  <c r="AE70" i="3"/>
  <c r="AD70" i="3"/>
  <c r="AC70" i="3"/>
  <c r="AB70" i="3"/>
  <c r="AF69" i="3"/>
  <c r="AJ69" i="3" s="1"/>
  <c r="AE69" i="3"/>
  <c r="AD69" i="3"/>
  <c r="AC69" i="3"/>
  <c r="AB69" i="3"/>
  <c r="AF68" i="3"/>
  <c r="AJ68" i="3" s="1"/>
  <c r="AE68" i="3"/>
  <c r="AD68" i="3"/>
  <c r="AH68" i="3" s="1"/>
  <c r="AC68" i="3"/>
  <c r="AB68" i="3"/>
  <c r="AF67" i="3"/>
  <c r="AJ67" i="3" s="1"/>
  <c r="AE67" i="3"/>
  <c r="AD67" i="3"/>
  <c r="AC67" i="3"/>
  <c r="AB67" i="3"/>
  <c r="AF66" i="3"/>
  <c r="AJ66" i="3" s="1"/>
  <c r="AE66" i="3"/>
  <c r="AD66" i="3"/>
  <c r="AC66" i="3"/>
  <c r="AB66" i="3"/>
  <c r="AF65" i="3"/>
  <c r="AJ65" i="3" s="1"/>
  <c r="AE65" i="3"/>
  <c r="AD65" i="3"/>
  <c r="AC65" i="3"/>
  <c r="AB65" i="3"/>
  <c r="AG65" i="3" s="1"/>
  <c r="AF64" i="3"/>
  <c r="AJ64" i="3" s="1"/>
  <c r="AE64" i="3"/>
  <c r="AD64" i="3"/>
  <c r="AH64" i="3" s="1"/>
  <c r="AC64" i="3"/>
  <c r="AB64" i="3"/>
  <c r="AF63" i="3"/>
  <c r="AJ63" i="3" s="1"/>
  <c r="AE63" i="3"/>
  <c r="AD63" i="3"/>
  <c r="AC63" i="3"/>
  <c r="AB63" i="3"/>
  <c r="AF62" i="3"/>
  <c r="AJ62" i="3" s="1"/>
  <c r="AE62" i="3"/>
  <c r="AD62" i="3"/>
  <c r="AC62" i="3"/>
  <c r="AB62" i="3"/>
  <c r="AF61" i="3"/>
  <c r="AJ61" i="3" s="1"/>
  <c r="AE61" i="3"/>
  <c r="AD61" i="3"/>
  <c r="AC61" i="3"/>
  <c r="AB61" i="3"/>
  <c r="AF60" i="3"/>
  <c r="AJ60" i="3" s="1"/>
  <c r="AE60" i="3"/>
  <c r="AD60" i="3"/>
  <c r="AH60" i="3" s="1"/>
  <c r="AC60" i="3"/>
  <c r="AB60" i="3"/>
  <c r="AF59" i="3"/>
  <c r="AJ59" i="3" s="1"/>
  <c r="AE59" i="3"/>
  <c r="AD59" i="3"/>
  <c r="AC59" i="3"/>
  <c r="AB59" i="3"/>
  <c r="AG59" i="3" s="1"/>
  <c r="AF58" i="3"/>
  <c r="AJ58" i="3" s="1"/>
  <c r="AE58" i="3"/>
  <c r="AD58" i="3"/>
  <c r="AI58" i="3" s="1"/>
  <c r="AC58" i="3"/>
  <c r="AB58" i="3"/>
  <c r="AF57" i="3"/>
  <c r="AJ57" i="3" s="1"/>
  <c r="AE57" i="3"/>
  <c r="AD57" i="3"/>
  <c r="AC57" i="3"/>
  <c r="AB57" i="3"/>
  <c r="AG57" i="3" s="1"/>
  <c r="AF56" i="3"/>
  <c r="AJ56" i="3" s="1"/>
  <c r="AE56" i="3"/>
  <c r="AD56" i="3"/>
  <c r="AH56" i="3" s="1"/>
  <c r="AC56" i="3"/>
  <c r="AB56" i="3"/>
  <c r="AG56" i="3" s="1"/>
  <c r="AF55" i="3"/>
  <c r="AJ55" i="3" s="1"/>
  <c r="AE55" i="3"/>
  <c r="AD55" i="3"/>
  <c r="AI55" i="3" s="1"/>
  <c r="AC55" i="3"/>
  <c r="AB55" i="3"/>
  <c r="AF54" i="3"/>
  <c r="AJ54" i="3" s="1"/>
  <c r="AE54" i="3"/>
  <c r="AD54" i="3"/>
  <c r="AI54" i="3" s="1"/>
  <c r="AC54" i="3"/>
  <c r="AB54" i="3"/>
  <c r="AF53" i="3"/>
  <c r="AJ53" i="3" s="1"/>
  <c r="AE53" i="3"/>
  <c r="AD53" i="3"/>
  <c r="AC53" i="3"/>
  <c r="AB53" i="3"/>
  <c r="AF52" i="3"/>
  <c r="AJ52" i="3" s="1"/>
  <c r="AE52" i="3"/>
  <c r="AD52" i="3"/>
  <c r="AH52" i="3" s="1"/>
  <c r="AC52" i="3"/>
  <c r="AB52" i="3"/>
  <c r="AF51" i="3"/>
  <c r="AJ51" i="3" s="1"/>
  <c r="AE51" i="3"/>
  <c r="AD51" i="3"/>
  <c r="AI51" i="3" s="1"/>
  <c r="AC51" i="3"/>
  <c r="AB51" i="3"/>
  <c r="AF50" i="3"/>
  <c r="AJ50" i="3" s="1"/>
  <c r="AE50" i="3"/>
  <c r="AD50" i="3"/>
  <c r="AC50" i="3"/>
  <c r="AB50" i="3"/>
  <c r="AF49" i="3"/>
  <c r="AJ49" i="3" s="1"/>
  <c r="AE49" i="3"/>
  <c r="AD49" i="3"/>
  <c r="AC49" i="3"/>
  <c r="AB49" i="3"/>
  <c r="AG49" i="3" s="1"/>
  <c r="AF48" i="3"/>
  <c r="AJ48" i="3" s="1"/>
  <c r="AE48" i="3"/>
  <c r="AD48" i="3"/>
  <c r="AC48" i="3"/>
  <c r="AB48" i="3"/>
  <c r="AF47" i="3"/>
  <c r="AJ47" i="3" s="1"/>
  <c r="AE47" i="3"/>
  <c r="AD47" i="3"/>
  <c r="AC47" i="3"/>
  <c r="AB47" i="3"/>
  <c r="AF46" i="3"/>
  <c r="AJ46" i="3" s="1"/>
  <c r="AE46" i="3"/>
  <c r="AD46" i="3"/>
  <c r="AC46" i="3"/>
  <c r="AB46" i="3"/>
  <c r="AF45" i="3"/>
  <c r="AJ45" i="3" s="1"/>
  <c r="AE45" i="3"/>
  <c r="AD45" i="3"/>
  <c r="AH45" i="3" s="1"/>
  <c r="AC45" i="3"/>
  <c r="AB45" i="3"/>
  <c r="AF44" i="3"/>
  <c r="AJ44" i="3" s="1"/>
  <c r="AE44" i="3"/>
  <c r="AD44" i="3"/>
  <c r="AC44" i="3"/>
  <c r="AB44" i="3"/>
  <c r="AF43" i="3"/>
  <c r="AJ43" i="3" s="1"/>
  <c r="AE43" i="3"/>
  <c r="AD43" i="3"/>
  <c r="AI43" i="3" s="1"/>
  <c r="AC43" i="3"/>
  <c r="AB43" i="3"/>
  <c r="AF42" i="3"/>
  <c r="AJ42" i="3" s="1"/>
  <c r="AE42" i="3"/>
  <c r="AD42" i="3"/>
  <c r="AI42" i="3" s="1"/>
  <c r="AC42" i="3"/>
  <c r="AB42" i="3"/>
  <c r="AF41" i="3"/>
  <c r="AJ41" i="3" s="1"/>
  <c r="AE41" i="3"/>
  <c r="AD41" i="3"/>
  <c r="AH41" i="3" s="1"/>
  <c r="AC41" i="3"/>
  <c r="AB41" i="3"/>
  <c r="AG41" i="3" s="1"/>
  <c r="AF40" i="3"/>
  <c r="AJ40" i="3" s="1"/>
  <c r="AE40" i="3"/>
  <c r="AD40" i="3"/>
  <c r="AC40" i="3"/>
  <c r="AB40" i="3"/>
  <c r="AF39" i="3"/>
  <c r="AJ39" i="3" s="1"/>
  <c r="AE39" i="3"/>
  <c r="AD39" i="3"/>
  <c r="AC39" i="3"/>
  <c r="AB39" i="3"/>
  <c r="AF38" i="3"/>
  <c r="AJ38" i="3" s="1"/>
  <c r="AE38" i="3"/>
  <c r="AD38" i="3"/>
  <c r="AI38" i="3" s="1"/>
  <c r="AC38" i="3"/>
  <c r="AB38" i="3"/>
  <c r="AF37" i="3"/>
  <c r="AJ37" i="3" s="1"/>
  <c r="AE37" i="3"/>
  <c r="AD37" i="3"/>
  <c r="AH37" i="3" s="1"/>
  <c r="AC37" i="3"/>
  <c r="AB37" i="3"/>
  <c r="AF36" i="3"/>
  <c r="AJ36" i="3" s="1"/>
  <c r="AE36" i="3"/>
  <c r="AD36" i="3"/>
  <c r="AC36" i="3"/>
  <c r="AB36" i="3"/>
  <c r="AF35" i="3"/>
  <c r="AJ35" i="3" s="1"/>
  <c r="AE35" i="3"/>
  <c r="AD35" i="3"/>
  <c r="AC35" i="3"/>
  <c r="AB35" i="3"/>
  <c r="AF34" i="3"/>
  <c r="AJ34" i="3" s="1"/>
  <c r="AE34" i="3"/>
  <c r="AD34" i="3"/>
  <c r="AC34" i="3"/>
  <c r="AB34" i="3"/>
  <c r="AF33" i="3"/>
  <c r="AJ33" i="3" s="1"/>
  <c r="AE33" i="3"/>
  <c r="AD33" i="3"/>
  <c r="AC33" i="3"/>
  <c r="AB33" i="3"/>
  <c r="AG33" i="3" s="1"/>
  <c r="AF32" i="3"/>
  <c r="AJ32" i="3" s="1"/>
  <c r="AE32" i="3"/>
  <c r="AD32" i="3"/>
  <c r="AH32" i="3" s="1"/>
  <c r="AC32" i="3"/>
  <c r="AB32" i="3"/>
  <c r="AF31" i="3"/>
  <c r="AJ31" i="3" s="1"/>
  <c r="AE31" i="3"/>
  <c r="AD31" i="3"/>
  <c r="AC31" i="3"/>
  <c r="AB31" i="3"/>
  <c r="AF30" i="3"/>
  <c r="AJ30" i="3" s="1"/>
  <c r="AE30" i="3"/>
  <c r="AD30" i="3"/>
  <c r="AI30" i="3" s="1"/>
  <c r="AC30" i="3"/>
  <c r="AB30" i="3"/>
  <c r="AF29" i="3"/>
  <c r="AJ29" i="3" s="1"/>
  <c r="AE29" i="3"/>
  <c r="AD29" i="3"/>
  <c r="AH29" i="3" s="1"/>
  <c r="AC29" i="3"/>
  <c r="AB29" i="3"/>
  <c r="AG29" i="3" s="1"/>
  <c r="AF28" i="3"/>
  <c r="AJ28" i="3" s="1"/>
  <c r="AE28" i="3"/>
  <c r="AD28" i="3"/>
  <c r="AC28" i="3"/>
  <c r="AB28" i="3"/>
  <c r="AF27" i="3"/>
  <c r="AJ27" i="3" s="1"/>
  <c r="AE27" i="3"/>
  <c r="AD27" i="3"/>
  <c r="AI27" i="3" s="1"/>
  <c r="AC27" i="3"/>
  <c r="AB27" i="3"/>
  <c r="AF26" i="3"/>
  <c r="AJ26" i="3" s="1"/>
  <c r="AE26" i="3"/>
  <c r="AD26" i="3"/>
  <c r="AC26" i="3"/>
  <c r="AB26" i="3"/>
  <c r="AF25" i="3"/>
  <c r="AJ25" i="3" s="1"/>
  <c r="AE25" i="3"/>
  <c r="AD25" i="3"/>
  <c r="AC25" i="3"/>
  <c r="AB25" i="3"/>
  <c r="AG25" i="3" s="1"/>
  <c r="AF24" i="3"/>
  <c r="AJ24" i="3" s="1"/>
  <c r="AE24" i="3"/>
  <c r="AD24" i="3"/>
  <c r="AC24" i="3"/>
  <c r="AB24" i="3"/>
  <c r="AF23" i="3"/>
  <c r="AJ23" i="3" s="1"/>
  <c r="AE23" i="3"/>
  <c r="AD23" i="3"/>
  <c r="AC23" i="3"/>
  <c r="AB23" i="3"/>
  <c r="AF22" i="3"/>
  <c r="AJ22" i="3" s="1"/>
  <c r="AE22" i="3"/>
  <c r="AD22" i="3"/>
  <c r="AC22" i="3"/>
  <c r="AB22" i="3"/>
  <c r="AF21" i="3"/>
  <c r="AJ21" i="3" s="1"/>
  <c r="AE21" i="3"/>
  <c r="AD21" i="3"/>
  <c r="AC21" i="3"/>
  <c r="AB21" i="3"/>
  <c r="AF20" i="3"/>
  <c r="AJ20" i="3" s="1"/>
  <c r="AE20" i="3"/>
  <c r="AD20" i="3"/>
  <c r="AH20" i="3" s="1"/>
  <c r="AC20" i="3"/>
  <c r="AB20" i="3"/>
  <c r="AF19" i="3"/>
  <c r="AJ19" i="3" s="1"/>
  <c r="AE19" i="3"/>
  <c r="AD19" i="3"/>
  <c r="AC19" i="3"/>
  <c r="AB19" i="3"/>
  <c r="AF18" i="3"/>
  <c r="AJ18" i="3" s="1"/>
  <c r="AE18" i="3"/>
  <c r="AD18" i="3"/>
  <c r="AC18" i="3"/>
  <c r="AB18" i="3"/>
  <c r="AF17" i="3"/>
  <c r="AJ17" i="3" s="1"/>
  <c r="AE17" i="3"/>
  <c r="AD17" i="3"/>
  <c r="AC17" i="3"/>
  <c r="AB17" i="3"/>
  <c r="AG17" i="3" s="1"/>
  <c r="AF16" i="3"/>
  <c r="AJ16" i="3" s="1"/>
  <c r="AE16" i="3"/>
  <c r="AD16" i="3"/>
  <c r="AH16" i="3" s="1"/>
  <c r="AC16" i="3"/>
  <c r="AB16" i="3"/>
  <c r="AF15" i="3"/>
  <c r="AJ15" i="3" s="1"/>
  <c r="AE15" i="3"/>
  <c r="AD15" i="3"/>
  <c r="AC15" i="3"/>
  <c r="AB15" i="3"/>
  <c r="AF14" i="3"/>
  <c r="AJ14" i="3" s="1"/>
  <c r="AE14" i="3"/>
  <c r="AD14" i="3"/>
  <c r="AI14" i="3" s="1"/>
  <c r="AC14" i="3"/>
  <c r="AB14" i="3"/>
  <c r="AF13" i="3"/>
  <c r="AJ13" i="3" s="1"/>
  <c r="AE13" i="3"/>
  <c r="AD13" i="3"/>
  <c r="AH13" i="3" s="1"/>
  <c r="AC13" i="3"/>
  <c r="AB13" i="3"/>
  <c r="AF12" i="3"/>
  <c r="AJ12" i="3" s="1"/>
  <c r="AE12" i="3"/>
  <c r="AD12" i="3"/>
  <c r="AC12" i="3"/>
  <c r="AB12" i="3"/>
  <c r="AF11" i="3"/>
  <c r="AJ11" i="3" s="1"/>
  <c r="AE11" i="3"/>
  <c r="AD11" i="3"/>
  <c r="AI11" i="3" s="1"/>
  <c r="AC11" i="3"/>
  <c r="AB11" i="3"/>
  <c r="AF10" i="3"/>
  <c r="AJ10" i="3" s="1"/>
  <c r="AE10" i="3"/>
  <c r="AD10" i="3"/>
  <c r="AC10" i="3"/>
  <c r="AB10" i="3"/>
  <c r="AF9" i="3"/>
  <c r="AJ9" i="3" s="1"/>
  <c r="AE9" i="3"/>
  <c r="AD9" i="3"/>
  <c r="AC9" i="3"/>
  <c r="AB9" i="3"/>
  <c r="AF8" i="3"/>
  <c r="AJ8" i="3" s="1"/>
  <c r="AE8" i="3"/>
  <c r="AD8" i="3"/>
  <c r="AH8" i="3" s="1"/>
  <c r="AC8" i="3"/>
  <c r="AB8" i="3"/>
  <c r="AF7" i="3"/>
  <c r="AJ7" i="3" s="1"/>
  <c r="AE7" i="3"/>
  <c r="AD7" i="3"/>
  <c r="AI7" i="3" s="1"/>
  <c r="AC7" i="3"/>
  <c r="AB7" i="3"/>
  <c r="AF6" i="3"/>
  <c r="AJ6" i="3" s="1"/>
  <c r="AE6" i="3"/>
  <c r="AD6" i="3"/>
  <c r="AI6" i="3" s="1"/>
  <c r="AC6" i="3"/>
  <c r="AB6" i="3"/>
  <c r="AF5" i="3"/>
  <c r="AJ5" i="3" s="1"/>
  <c r="AE5" i="3"/>
  <c r="AD5" i="3"/>
  <c r="AC5" i="3"/>
  <c r="AB5" i="3"/>
  <c r="AF4" i="3"/>
  <c r="AJ4" i="3" s="1"/>
  <c r="AE4" i="3"/>
  <c r="AD4" i="3"/>
  <c r="AH4" i="3" s="1"/>
  <c r="AC4" i="3"/>
  <c r="AB4" i="3"/>
  <c r="AF3" i="3"/>
  <c r="AJ3" i="3" s="1"/>
  <c r="AE3" i="3"/>
  <c r="AD3" i="3"/>
  <c r="AI3" i="3" s="1"/>
  <c r="AC3" i="3"/>
  <c r="AB3" i="3"/>
  <c r="K70" i="3"/>
  <c r="P70" i="3" s="1"/>
  <c r="T70" i="3" s="1"/>
  <c r="J70" i="3"/>
  <c r="I70" i="3"/>
  <c r="K69" i="3"/>
  <c r="J69" i="3"/>
  <c r="I69" i="3"/>
  <c r="N69" i="3" s="1"/>
  <c r="R69" i="3" s="1"/>
  <c r="K68" i="3"/>
  <c r="P68" i="3" s="1"/>
  <c r="T68" i="3" s="1"/>
  <c r="J68" i="3"/>
  <c r="M68" i="3" s="1"/>
  <c r="U68" i="3" s="1"/>
  <c r="I68" i="3"/>
  <c r="K67" i="3"/>
  <c r="J67" i="3"/>
  <c r="I67" i="3"/>
  <c r="K65" i="3"/>
  <c r="J65" i="3"/>
  <c r="I65" i="3"/>
  <c r="K64" i="3"/>
  <c r="J64" i="3"/>
  <c r="I64" i="3"/>
  <c r="N64" i="3" s="1"/>
  <c r="R64" i="3" s="1"/>
  <c r="K62" i="3"/>
  <c r="J62" i="3"/>
  <c r="I62" i="3"/>
  <c r="K61" i="3"/>
  <c r="J61" i="3"/>
  <c r="I61" i="3"/>
  <c r="N61" i="3" s="1"/>
  <c r="R61" i="3" s="1"/>
  <c r="K60" i="3"/>
  <c r="J60" i="3"/>
  <c r="I60" i="3"/>
  <c r="K59" i="3"/>
  <c r="J59" i="3"/>
  <c r="I59" i="3"/>
  <c r="N59" i="3" s="1"/>
  <c r="R59" i="3" s="1"/>
  <c r="K58" i="3"/>
  <c r="J58" i="3"/>
  <c r="I58" i="3"/>
  <c r="K57" i="3"/>
  <c r="J57" i="3"/>
  <c r="I57" i="3"/>
  <c r="K56" i="3"/>
  <c r="P56" i="3" s="1"/>
  <c r="T56" i="3" s="1"/>
  <c r="J56" i="3"/>
  <c r="M56" i="3" s="1"/>
  <c r="U56" i="3" s="1"/>
  <c r="I56" i="3"/>
  <c r="K55" i="3"/>
  <c r="J55" i="3"/>
  <c r="I55" i="3"/>
  <c r="K54" i="3"/>
  <c r="J54" i="3"/>
  <c r="I54" i="3"/>
  <c r="K53" i="3"/>
  <c r="J53" i="3"/>
  <c r="I53" i="3"/>
  <c r="K51" i="3"/>
  <c r="J51" i="3"/>
  <c r="I51" i="3"/>
  <c r="K50" i="3"/>
  <c r="P50" i="3" s="1"/>
  <c r="T50" i="3" s="1"/>
  <c r="J50" i="3"/>
  <c r="I50" i="3"/>
  <c r="K49" i="3"/>
  <c r="J49" i="3"/>
  <c r="I49" i="3"/>
  <c r="K47" i="3"/>
  <c r="P47" i="3" s="1"/>
  <c r="T47" i="3" s="1"/>
  <c r="J47" i="3"/>
  <c r="I47" i="3"/>
  <c r="K46" i="3"/>
  <c r="J46" i="3"/>
  <c r="I46" i="3"/>
  <c r="K45" i="3"/>
  <c r="J45" i="3"/>
  <c r="I45" i="3"/>
  <c r="K44" i="3"/>
  <c r="J44" i="3"/>
  <c r="I44" i="3"/>
  <c r="K43" i="3"/>
  <c r="P43" i="3" s="1"/>
  <c r="T43" i="3" s="1"/>
  <c r="J43" i="3"/>
  <c r="I43" i="3"/>
  <c r="K41" i="3"/>
  <c r="P41" i="3" s="1"/>
  <c r="T41" i="3" s="1"/>
  <c r="J41" i="3"/>
  <c r="I41" i="3"/>
  <c r="K40" i="3"/>
  <c r="J40" i="3"/>
  <c r="I40" i="3"/>
  <c r="N40" i="3" s="1"/>
  <c r="R40" i="3" s="1"/>
  <c r="K39" i="3"/>
  <c r="J39" i="3"/>
  <c r="I39" i="3"/>
  <c r="K38" i="3"/>
  <c r="P38" i="3" s="1"/>
  <c r="T38" i="3" s="1"/>
  <c r="J38" i="3"/>
  <c r="I38" i="3"/>
  <c r="K37" i="3"/>
  <c r="J37" i="3"/>
  <c r="I37" i="3"/>
  <c r="N37" i="3" s="1"/>
  <c r="R37" i="3" s="1"/>
  <c r="K36" i="3"/>
  <c r="J36" i="3"/>
  <c r="I36" i="3"/>
  <c r="N36" i="3" s="1"/>
  <c r="R36" i="3" s="1"/>
  <c r="K34" i="3"/>
  <c r="P34" i="3" s="1"/>
  <c r="T34" i="3" s="1"/>
  <c r="J34" i="3"/>
  <c r="I34" i="3"/>
  <c r="K33" i="3"/>
  <c r="P33" i="3" s="1"/>
  <c r="T33" i="3" s="1"/>
  <c r="J33" i="3"/>
  <c r="I33" i="3"/>
  <c r="N33" i="3" s="1"/>
  <c r="R33" i="3" s="1"/>
  <c r="K32" i="3"/>
  <c r="P32" i="3" s="1"/>
  <c r="T32" i="3" s="1"/>
  <c r="J32" i="3"/>
  <c r="I32" i="3"/>
  <c r="N32" i="3" s="1"/>
  <c r="R32" i="3" s="1"/>
  <c r="K31" i="3"/>
  <c r="J31" i="3"/>
  <c r="I31" i="3"/>
  <c r="N31" i="3" s="1"/>
  <c r="R31" i="3" s="1"/>
  <c r="K30" i="3"/>
  <c r="J30" i="3"/>
  <c r="I30" i="3"/>
  <c r="K29" i="3"/>
  <c r="J29" i="3"/>
  <c r="I29" i="3"/>
  <c r="K28" i="3"/>
  <c r="P28" i="3" s="1"/>
  <c r="T28" i="3" s="1"/>
  <c r="J28" i="3"/>
  <c r="I28" i="3"/>
  <c r="N28" i="3" s="1"/>
  <c r="R28" i="3" s="1"/>
  <c r="K27" i="3"/>
  <c r="J27" i="3"/>
  <c r="I27" i="3"/>
  <c r="K26" i="3"/>
  <c r="J26" i="3"/>
  <c r="I26" i="3"/>
  <c r="N26" i="3" s="1"/>
  <c r="R26" i="3" s="1"/>
  <c r="K24" i="3"/>
  <c r="P24" i="3" s="1"/>
  <c r="T24" i="3" s="1"/>
  <c r="J24" i="3"/>
  <c r="I24" i="3"/>
  <c r="N24" i="3" s="1"/>
  <c r="R24" i="3" s="1"/>
  <c r="K23" i="3"/>
  <c r="P23" i="3" s="1"/>
  <c r="T23" i="3" s="1"/>
  <c r="J23" i="3"/>
  <c r="I23" i="3"/>
  <c r="N23" i="3" s="1"/>
  <c r="R23" i="3" s="1"/>
  <c r="K22" i="3"/>
  <c r="P22" i="3" s="1"/>
  <c r="T22" i="3" s="1"/>
  <c r="J22" i="3"/>
  <c r="I22" i="3"/>
  <c r="N22" i="3" s="1"/>
  <c r="R22" i="3" s="1"/>
  <c r="K21" i="3"/>
  <c r="J21" i="3"/>
  <c r="I21" i="3"/>
  <c r="L21" i="3" s="1"/>
  <c r="S21" i="3" s="1"/>
  <c r="K20" i="3"/>
  <c r="J20" i="3"/>
  <c r="I20" i="3"/>
  <c r="K19" i="3"/>
  <c r="J19" i="3"/>
  <c r="I19" i="3"/>
  <c r="N19" i="3" s="1"/>
  <c r="R19" i="3" s="1"/>
  <c r="K18" i="3"/>
  <c r="P18" i="3" s="1"/>
  <c r="T18" i="3" s="1"/>
  <c r="J18" i="3"/>
  <c r="M18" i="3" s="1"/>
  <c r="U18" i="3" s="1"/>
  <c r="V18" i="3" s="1"/>
  <c r="Q18" i="3" s="1"/>
  <c r="I18" i="3"/>
  <c r="K17" i="3"/>
  <c r="J17" i="3"/>
  <c r="I17" i="3"/>
  <c r="N17" i="3" s="1"/>
  <c r="R17" i="3" s="1"/>
  <c r="K16" i="3"/>
  <c r="P16" i="3" s="1"/>
  <c r="T16" i="3" s="1"/>
  <c r="J16" i="3"/>
  <c r="I16" i="3"/>
  <c r="L16" i="3" s="1"/>
  <c r="S16" i="3" s="1"/>
  <c r="K15" i="3"/>
  <c r="P15" i="3" s="1"/>
  <c r="T15" i="3" s="1"/>
  <c r="J15" i="3"/>
  <c r="I15" i="3"/>
  <c r="N15" i="3" s="1"/>
  <c r="R15" i="3" s="1"/>
  <c r="K14" i="3"/>
  <c r="P14" i="3" s="1"/>
  <c r="T14" i="3" s="1"/>
  <c r="J14" i="3"/>
  <c r="I14" i="3"/>
  <c r="K13" i="3"/>
  <c r="J13" i="3"/>
  <c r="I13" i="3"/>
  <c r="K12" i="3"/>
  <c r="J12" i="3"/>
  <c r="I12" i="3"/>
  <c r="K11" i="3"/>
  <c r="J11" i="3"/>
  <c r="I11" i="3"/>
  <c r="N11" i="3" s="1"/>
  <c r="R11" i="3" s="1"/>
  <c r="K10" i="3"/>
  <c r="J10" i="3"/>
  <c r="I10" i="3"/>
  <c r="K9" i="3"/>
  <c r="J9" i="3"/>
  <c r="I9" i="3"/>
  <c r="N9" i="3" s="1"/>
  <c r="R9" i="3" s="1"/>
  <c r="K8" i="3"/>
  <c r="P8" i="3" s="1"/>
  <c r="T8" i="3" s="1"/>
  <c r="J8" i="3"/>
  <c r="I8" i="3"/>
  <c r="L8" i="3" s="1"/>
  <c r="S8" i="3" s="1"/>
  <c r="K7" i="3"/>
  <c r="J7" i="3"/>
  <c r="I7" i="3"/>
  <c r="K6" i="3"/>
  <c r="P6" i="3" s="1"/>
  <c r="T6" i="3" s="1"/>
  <c r="J6" i="3"/>
  <c r="I6" i="3"/>
  <c r="K5" i="3"/>
  <c r="J5" i="3"/>
  <c r="I5" i="3"/>
  <c r="N5" i="3" s="1"/>
  <c r="R5" i="3" s="1"/>
  <c r="K4" i="3"/>
  <c r="P4" i="3" s="1"/>
  <c r="T4" i="3" s="1"/>
  <c r="J4" i="3"/>
  <c r="I4" i="3"/>
  <c r="K3" i="3"/>
  <c r="J3" i="3"/>
  <c r="I3" i="3"/>
  <c r="L5" i="3" l="1"/>
  <c r="S5" i="3" s="1"/>
  <c r="N7" i="3"/>
  <c r="R7" i="3" s="1"/>
  <c r="L7" i="3"/>
  <c r="S7" i="3" s="1"/>
  <c r="P10" i="3"/>
  <c r="T10" i="3" s="1"/>
  <c r="M10" i="3"/>
  <c r="U10" i="3" s="1"/>
  <c r="V10" i="3" s="1"/>
  <c r="Q10" i="3" s="1"/>
  <c r="P20" i="3"/>
  <c r="T20" i="3" s="1"/>
  <c r="M20" i="3"/>
  <c r="U20" i="3" s="1"/>
  <c r="P21" i="3"/>
  <c r="T21" i="3" s="1"/>
  <c r="M21" i="3"/>
  <c r="U21" i="3" s="1"/>
  <c r="L26" i="3"/>
  <c r="S26" i="3" s="1"/>
  <c r="N27" i="3"/>
  <c r="R27" i="3" s="1"/>
  <c r="L27" i="3"/>
  <c r="S27" i="3" s="1"/>
  <c r="M27" i="3"/>
  <c r="U27" i="3" s="1"/>
  <c r="N29" i="3"/>
  <c r="R29" i="3" s="1"/>
  <c r="L29" i="3"/>
  <c r="S29" i="3" s="1"/>
  <c r="L36" i="3"/>
  <c r="S36" i="3" s="1"/>
  <c r="P37" i="3"/>
  <c r="T37" i="3" s="1"/>
  <c r="M37" i="3"/>
  <c r="U37" i="3" s="1"/>
  <c r="L45" i="3"/>
  <c r="S45" i="3" s="1"/>
  <c r="N45" i="3"/>
  <c r="R45" i="3" s="1"/>
  <c r="N46" i="3"/>
  <c r="R46" i="3" s="1"/>
  <c r="L46" i="3"/>
  <c r="S46" i="3" s="1"/>
  <c r="O46" i="3" s="1"/>
  <c r="M58" i="3"/>
  <c r="U58" i="3" s="1"/>
  <c r="P58" i="3"/>
  <c r="T58" i="3" s="1"/>
  <c r="P62" i="3"/>
  <c r="T62" i="3" s="1"/>
  <c r="M62" i="3"/>
  <c r="U62" i="3" s="1"/>
  <c r="AI4" i="3"/>
  <c r="AI5" i="3"/>
  <c r="AH5" i="3"/>
  <c r="AG7" i="3"/>
  <c r="AI8" i="3"/>
  <c r="AI16" i="3"/>
  <c r="AH24" i="3"/>
  <c r="AI24" i="3"/>
  <c r="AG26" i="3"/>
  <c r="AG40" i="3"/>
  <c r="AH40" i="3"/>
  <c r="AI40" i="3"/>
  <c r="AG42" i="3"/>
  <c r="AG50" i="3"/>
  <c r="AI52" i="3"/>
  <c r="AI53" i="3"/>
  <c r="AH53" i="3"/>
  <c r="AI56" i="3"/>
  <c r="L57" i="3"/>
  <c r="S57" i="3" s="1"/>
  <c r="N57" i="3"/>
  <c r="R57" i="3" s="1"/>
  <c r="AI9" i="3"/>
  <c r="AH9" i="3"/>
  <c r="N3" i="3"/>
  <c r="R3" i="3" s="1"/>
  <c r="L3" i="3"/>
  <c r="S3" i="3" s="1"/>
  <c r="M5" i="3"/>
  <c r="U5" i="3" s="1"/>
  <c r="N51" i="3"/>
  <c r="R51" i="3" s="1"/>
  <c r="L51" i="3"/>
  <c r="S51" i="3" s="1"/>
  <c r="O51" i="3" s="1"/>
  <c r="N62" i="3"/>
  <c r="R62" i="3" s="1"/>
  <c r="L62" i="3"/>
  <c r="S62" i="3" s="1"/>
  <c r="P39" i="3"/>
  <c r="T39" i="3" s="1"/>
  <c r="M39" i="3"/>
  <c r="U39" i="3" s="1"/>
  <c r="L50" i="3"/>
  <c r="S50" i="3" s="1"/>
  <c r="N50" i="3"/>
  <c r="R50" i="3" s="1"/>
  <c r="O50" i="3" s="1"/>
  <c r="M6" i="3"/>
  <c r="U6" i="3" s="1"/>
  <c r="V6" i="3" s="1"/>
  <c r="Q6" i="3" s="1"/>
  <c r="L9" i="3"/>
  <c r="S9" i="3" s="1"/>
  <c r="O9" i="3" s="1"/>
  <c r="L11" i="3"/>
  <c r="S11" i="3" s="1"/>
  <c r="L18" i="3"/>
  <c r="S18" i="3" s="1"/>
  <c r="N49" i="3"/>
  <c r="R49" i="3" s="1"/>
  <c r="L49" i="3"/>
  <c r="S49" i="3" s="1"/>
  <c r="AI61" i="3"/>
  <c r="AH61" i="3"/>
  <c r="AG20" i="3"/>
  <c r="AG48" i="3"/>
  <c r="O29" i="3"/>
  <c r="AG4" i="3"/>
  <c r="AG10" i="3"/>
  <c r="AG16" i="3"/>
  <c r="AG23" i="3"/>
  <c r="AG39" i="3"/>
  <c r="AG46" i="3"/>
  <c r="AI64" i="3"/>
  <c r="AG66" i="3"/>
  <c r="M28" i="3"/>
  <c r="U28" i="3" s="1"/>
  <c r="O36" i="3"/>
  <c r="L43" i="3"/>
  <c r="S43" i="3" s="1"/>
  <c r="M60" i="3"/>
  <c r="U60" i="3" s="1"/>
  <c r="M70" i="3"/>
  <c r="U70" i="3" s="1"/>
  <c r="AI10" i="3"/>
  <c r="AG11" i="3"/>
  <c r="AI23" i="3"/>
  <c r="AG32" i="3"/>
  <c r="AI41" i="3"/>
  <c r="AG45" i="3"/>
  <c r="AI46" i="3"/>
  <c r="AG47" i="3"/>
  <c r="AI63" i="3"/>
  <c r="AG64" i="3"/>
  <c r="AI66" i="3"/>
  <c r="AI68" i="3"/>
  <c r="AI69" i="3"/>
  <c r="V28" i="3"/>
  <c r="Q28" i="3" s="1"/>
  <c r="M7" i="3"/>
  <c r="U7" i="3" s="1"/>
  <c r="P7" i="3"/>
  <c r="T7" i="3" s="1"/>
  <c r="N13" i="3"/>
  <c r="R13" i="3" s="1"/>
  <c r="L13" i="3"/>
  <c r="S13" i="3" s="1"/>
  <c r="M46" i="3"/>
  <c r="U46" i="3" s="1"/>
  <c r="P46" i="3"/>
  <c r="T46" i="3" s="1"/>
  <c r="P54" i="3"/>
  <c r="T54" i="3" s="1"/>
  <c r="M54" i="3"/>
  <c r="U54" i="3" s="1"/>
  <c r="V54" i="3" s="1"/>
  <c r="Q54" i="3" s="1"/>
  <c r="L67" i="3"/>
  <c r="S67" i="3" s="1"/>
  <c r="N67" i="3"/>
  <c r="R67" i="3" s="1"/>
  <c r="AI17" i="3"/>
  <c r="AH17" i="3"/>
  <c r="AH44" i="3"/>
  <c r="AI44" i="3"/>
  <c r="M4" i="3"/>
  <c r="U4" i="3" s="1"/>
  <c r="M26" i="3"/>
  <c r="U26" i="3" s="1"/>
  <c r="L33" i="3"/>
  <c r="S33" i="3" s="1"/>
  <c r="O33" i="3" s="1"/>
  <c r="M34" i="3"/>
  <c r="U34" i="3" s="1"/>
  <c r="V34" i="3" s="1"/>
  <c r="Q34" i="3" s="1"/>
  <c r="N44" i="3"/>
  <c r="R44" i="3" s="1"/>
  <c r="L44" i="3"/>
  <c r="S44" i="3" s="1"/>
  <c r="O44" i="3" s="1"/>
  <c r="M51" i="3"/>
  <c r="U51" i="3" s="1"/>
  <c r="P51" i="3"/>
  <c r="T51" i="3" s="1"/>
  <c r="P53" i="3"/>
  <c r="T53" i="3" s="1"/>
  <c r="M53" i="3"/>
  <c r="U53" i="3" s="1"/>
  <c r="P60" i="3"/>
  <c r="T60" i="3" s="1"/>
  <c r="V60" i="3" s="1"/>
  <c r="Q60" i="3" s="1"/>
  <c r="N70" i="3"/>
  <c r="R70" i="3" s="1"/>
  <c r="L70" i="3"/>
  <c r="S70" i="3" s="1"/>
  <c r="AG30" i="3"/>
  <c r="AI57" i="3"/>
  <c r="AH57" i="3"/>
  <c r="AG58" i="3"/>
  <c r="O5" i="3"/>
  <c r="P5" i="3"/>
  <c r="T5" i="3" s="1"/>
  <c r="M13" i="3"/>
  <c r="U13" i="3" s="1"/>
  <c r="L24" i="3"/>
  <c r="S24" i="3" s="1"/>
  <c r="O24" i="3" s="1"/>
  <c r="L28" i="3"/>
  <c r="S28" i="3" s="1"/>
  <c r="M30" i="3"/>
  <c r="U30" i="3" s="1"/>
  <c r="L38" i="3"/>
  <c r="S38" i="3" s="1"/>
  <c r="N38" i="3"/>
  <c r="R38" i="3" s="1"/>
  <c r="O38" i="3" s="1"/>
  <c r="N41" i="3"/>
  <c r="R41" i="3" s="1"/>
  <c r="L41" i="3"/>
  <c r="S41" i="3" s="1"/>
  <c r="N60" i="3"/>
  <c r="R60" i="3" s="1"/>
  <c r="L60" i="3"/>
  <c r="S60" i="3" s="1"/>
  <c r="AI25" i="3"/>
  <c r="AH25" i="3"/>
  <c r="AH36" i="3"/>
  <c r="AI36" i="3"/>
  <c r="M8" i="3"/>
  <c r="U8" i="3" s="1"/>
  <c r="V8" i="3" s="1"/>
  <c r="Q8" i="3" s="1"/>
  <c r="M9" i="3"/>
  <c r="U9" i="3" s="1"/>
  <c r="M11" i="3"/>
  <c r="U11" i="3" s="1"/>
  <c r="P12" i="3"/>
  <c r="T12" i="3" s="1"/>
  <c r="M12" i="3"/>
  <c r="U12" i="3" s="1"/>
  <c r="P13" i="3"/>
  <c r="T13" i="3" s="1"/>
  <c r="L15" i="3"/>
  <c r="S15" i="3" s="1"/>
  <c r="O15" i="3" s="1"/>
  <c r="L17" i="3"/>
  <c r="S17" i="3" s="1"/>
  <c r="O17" i="3" s="1"/>
  <c r="L19" i="3"/>
  <c r="S19" i="3" s="1"/>
  <c r="O19" i="3" s="1"/>
  <c r="V20" i="3"/>
  <c r="Q20" i="3" s="1"/>
  <c r="L22" i="3"/>
  <c r="S22" i="3" s="1"/>
  <c r="O22" i="3" s="1"/>
  <c r="P26" i="3"/>
  <c r="T26" i="3" s="1"/>
  <c r="O28" i="3"/>
  <c r="P30" i="3"/>
  <c r="T30" i="3" s="1"/>
  <c r="L37" i="3"/>
  <c r="S37" i="3" s="1"/>
  <c r="P44" i="3"/>
  <c r="T44" i="3" s="1"/>
  <c r="M44" i="3"/>
  <c r="U44" i="3" s="1"/>
  <c r="L53" i="3"/>
  <c r="S53" i="3" s="1"/>
  <c r="M65" i="3"/>
  <c r="U65" i="3" s="1"/>
  <c r="P65" i="3"/>
  <c r="T65" i="3" s="1"/>
  <c r="N68" i="3"/>
  <c r="R68" i="3" s="1"/>
  <c r="L68" i="3"/>
  <c r="S68" i="3" s="1"/>
  <c r="V70" i="3"/>
  <c r="Q70" i="3" s="1"/>
  <c r="AI19" i="3"/>
  <c r="AI20" i="3"/>
  <c r="AI21" i="3"/>
  <c r="AH21" i="3"/>
  <c r="AG24" i="3"/>
  <c r="AI32" i="3"/>
  <c r="AI33" i="3"/>
  <c r="AH33" i="3"/>
  <c r="AG34" i="3"/>
  <c r="AH48" i="3"/>
  <c r="AI48" i="3"/>
  <c r="AG61" i="3"/>
  <c r="AI62" i="3"/>
  <c r="AI65" i="3"/>
  <c r="AH65" i="3"/>
  <c r="AG67" i="3"/>
  <c r="AH69" i="3"/>
  <c r="AG8" i="3"/>
  <c r="AG14" i="3"/>
  <c r="AG18" i="3"/>
  <c r="AH28" i="3"/>
  <c r="AI28" i="3"/>
  <c r="AG31" i="3"/>
  <c r="AG43" i="3"/>
  <c r="AG52" i="3"/>
  <c r="AI60" i="3"/>
  <c r="M3" i="3"/>
  <c r="U3" i="3" s="1"/>
  <c r="L10" i="3"/>
  <c r="S10" i="3" s="1"/>
  <c r="O11" i="3"/>
  <c r="M14" i="3"/>
  <c r="U14" i="3" s="1"/>
  <c r="V14" i="3" s="1"/>
  <c r="Q14" i="3" s="1"/>
  <c r="M15" i="3"/>
  <c r="U15" i="3" s="1"/>
  <c r="V15" i="3" s="1"/>
  <c r="Q15" i="3" s="1"/>
  <c r="M16" i="3"/>
  <c r="U16" i="3" s="1"/>
  <c r="V16" i="3" s="1"/>
  <c r="Q16" i="3" s="1"/>
  <c r="M17" i="3"/>
  <c r="U17" i="3" s="1"/>
  <c r="M19" i="3"/>
  <c r="U19" i="3" s="1"/>
  <c r="O26" i="3"/>
  <c r="L31" i="3"/>
  <c r="S31" i="3" s="1"/>
  <c r="O31" i="3" s="1"/>
  <c r="N34" i="3"/>
  <c r="R34" i="3" s="1"/>
  <c r="L34" i="3"/>
  <c r="S34" i="3" s="1"/>
  <c r="M36" i="3"/>
  <c r="U36" i="3" s="1"/>
  <c r="N39" i="3"/>
  <c r="R39" i="3" s="1"/>
  <c r="L39" i="3"/>
  <c r="S39" i="3" s="1"/>
  <c r="M41" i="3"/>
  <c r="U41" i="3" s="1"/>
  <c r="V41" i="3" s="1"/>
  <c r="Q41" i="3" s="1"/>
  <c r="P49" i="3"/>
  <c r="T49" i="3" s="1"/>
  <c r="M49" i="3"/>
  <c r="U49" i="3" s="1"/>
  <c r="V56" i="3"/>
  <c r="Q56" i="3" s="1"/>
  <c r="L69" i="3"/>
  <c r="S69" i="3" s="1"/>
  <c r="O69" i="3" s="1"/>
  <c r="AG9" i="3"/>
  <c r="AH12" i="3"/>
  <c r="AI12" i="3"/>
  <c r="AG13" i="3"/>
  <c r="AG15" i="3"/>
  <c r="AI22" i="3"/>
  <c r="AI26" i="3"/>
  <c r="AG27" i="3"/>
  <c r="AI35" i="3"/>
  <c r="AG36" i="3"/>
  <c r="AI37" i="3"/>
  <c r="AI39" i="3"/>
  <c r="AI49" i="3"/>
  <c r="AH49" i="3"/>
  <c r="AG69" i="3"/>
  <c r="AI70" i="3"/>
  <c r="L40" i="3"/>
  <c r="S40" i="3" s="1"/>
  <c r="O40" i="3" s="1"/>
  <c r="L59" i="3"/>
  <c r="S59" i="3" s="1"/>
  <c r="O59" i="3" s="1"/>
  <c r="AG3" i="3"/>
  <c r="AG5" i="3"/>
  <c r="AG6" i="3"/>
  <c r="AG12" i="3"/>
  <c r="AI13" i="3"/>
  <c r="AI15" i="3"/>
  <c r="AI18" i="3"/>
  <c r="AG19" i="3"/>
  <c r="AG21" i="3"/>
  <c r="AG22" i="3"/>
  <c r="AG28" i="3"/>
  <c r="AI29" i="3"/>
  <c r="AI31" i="3"/>
  <c r="AI34" i="3"/>
  <c r="AG35" i="3"/>
  <c r="AG37" i="3"/>
  <c r="AG38" i="3"/>
  <c r="AG44" i="3"/>
  <c r="AI45" i="3"/>
  <c r="AI47" i="3"/>
  <c r="AI50" i="3"/>
  <c r="AG51" i="3"/>
  <c r="AG53" i="3"/>
  <c r="AG54" i="3"/>
  <c r="AG55" i="3"/>
  <c r="AI59" i="3"/>
  <c r="AG60" i="3"/>
  <c r="AG62" i="3"/>
  <c r="AG63" i="3"/>
  <c r="AI67" i="3"/>
  <c r="AG68" i="3"/>
  <c r="AG70" i="3"/>
  <c r="AH3" i="3"/>
  <c r="AH6" i="3"/>
  <c r="AH7" i="3"/>
  <c r="AH10" i="3"/>
  <c r="AH11" i="3"/>
  <c r="AH14" i="3"/>
  <c r="AH15" i="3"/>
  <c r="AH18" i="3"/>
  <c r="AH19" i="3"/>
  <c r="AH22" i="3"/>
  <c r="AH23" i="3"/>
  <c r="AH26" i="3"/>
  <c r="AH27" i="3"/>
  <c r="AH30" i="3"/>
  <c r="AH31" i="3"/>
  <c r="AH34" i="3"/>
  <c r="AH35" i="3"/>
  <c r="AH38" i="3"/>
  <c r="AH39" i="3"/>
  <c r="AH42" i="3"/>
  <c r="AH43" i="3"/>
  <c r="AH46" i="3"/>
  <c r="AH47" i="3"/>
  <c r="AH50" i="3"/>
  <c r="AH51" i="3"/>
  <c r="AH54" i="3"/>
  <c r="AH58" i="3"/>
  <c r="AH62" i="3"/>
  <c r="AH66" i="3"/>
  <c r="AH70" i="3"/>
  <c r="AH55" i="3"/>
  <c r="AH59" i="3"/>
  <c r="AH63" i="3"/>
  <c r="AH67" i="3"/>
  <c r="V4" i="3"/>
  <c r="Q4" i="3" s="1"/>
  <c r="O7" i="3"/>
  <c r="P40" i="3"/>
  <c r="T40" i="3" s="1"/>
  <c r="M40" i="3"/>
  <c r="U40" i="3" s="1"/>
  <c r="P3" i="3"/>
  <c r="T3" i="3" s="1"/>
  <c r="V3" i="3" s="1"/>
  <c r="Q3" i="3" s="1"/>
  <c r="L6" i="3"/>
  <c r="S6" i="3" s="1"/>
  <c r="N6" i="3"/>
  <c r="R6" i="3" s="1"/>
  <c r="O6" i="3" s="1"/>
  <c r="P11" i="3"/>
  <c r="T11" i="3" s="1"/>
  <c r="V11" i="3" s="1"/>
  <c r="Q11" i="3" s="1"/>
  <c r="L14" i="3"/>
  <c r="S14" i="3" s="1"/>
  <c r="N14" i="3"/>
  <c r="R14" i="3" s="1"/>
  <c r="P19" i="3"/>
  <c r="T19" i="3" s="1"/>
  <c r="O27" i="3"/>
  <c r="P36" i="3"/>
  <c r="T36" i="3" s="1"/>
  <c r="V36" i="3" s="1"/>
  <c r="Q36" i="3" s="1"/>
  <c r="N43" i="3"/>
  <c r="R43" i="3" s="1"/>
  <c r="O45" i="3"/>
  <c r="N56" i="3"/>
  <c r="R56" i="3" s="1"/>
  <c r="L56" i="3"/>
  <c r="S56" i="3" s="1"/>
  <c r="N8" i="3"/>
  <c r="R8" i="3" s="1"/>
  <c r="O8" i="3" s="1"/>
  <c r="N16" i="3"/>
  <c r="R16" i="3" s="1"/>
  <c r="O16" i="3" s="1"/>
  <c r="V21" i="3"/>
  <c r="Q21" i="3" s="1"/>
  <c r="N54" i="3"/>
  <c r="R54" i="3" s="1"/>
  <c r="L54" i="3"/>
  <c r="S54" i="3" s="1"/>
  <c r="N10" i="3"/>
  <c r="R10" i="3" s="1"/>
  <c r="O10" i="3" s="1"/>
  <c r="N18" i="3"/>
  <c r="R18" i="3" s="1"/>
  <c r="N21" i="3"/>
  <c r="R21" i="3" s="1"/>
  <c r="O21" i="3" s="1"/>
  <c r="L23" i="3"/>
  <c r="S23" i="3" s="1"/>
  <c r="O23" i="3" s="1"/>
  <c r="M23" i="3"/>
  <c r="U23" i="3" s="1"/>
  <c r="V23" i="3" s="1"/>
  <c r="Q23" i="3" s="1"/>
  <c r="M24" i="3"/>
  <c r="U24" i="3" s="1"/>
  <c r="V24" i="3" s="1"/>
  <c r="Q24" i="3" s="1"/>
  <c r="V30" i="3"/>
  <c r="Q30" i="3" s="1"/>
  <c r="N58" i="3"/>
  <c r="R58" i="3" s="1"/>
  <c r="L58" i="3"/>
  <c r="S58" i="3" s="1"/>
  <c r="L4" i="3"/>
  <c r="S4" i="3" s="1"/>
  <c r="N4" i="3"/>
  <c r="R4" i="3" s="1"/>
  <c r="O4" i="3" s="1"/>
  <c r="P9" i="3"/>
  <c r="T9" i="3" s="1"/>
  <c r="L12" i="3"/>
  <c r="S12" i="3" s="1"/>
  <c r="N12" i="3"/>
  <c r="R12" i="3" s="1"/>
  <c r="P17" i="3"/>
  <c r="T17" i="3" s="1"/>
  <c r="L20" i="3"/>
  <c r="S20" i="3" s="1"/>
  <c r="N20" i="3"/>
  <c r="R20" i="3" s="1"/>
  <c r="O20" i="3" s="1"/>
  <c r="P27" i="3"/>
  <c r="T27" i="3" s="1"/>
  <c r="V27" i="3" s="1"/>
  <c r="Q27" i="3" s="1"/>
  <c r="L30" i="3"/>
  <c r="S30" i="3" s="1"/>
  <c r="N30" i="3"/>
  <c r="R30" i="3" s="1"/>
  <c r="M32" i="3"/>
  <c r="U32" i="3" s="1"/>
  <c r="V32" i="3" s="1"/>
  <c r="Q32" i="3" s="1"/>
  <c r="L32" i="3"/>
  <c r="S32" i="3" s="1"/>
  <c r="O32" i="3" s="1"/>
  <c r="M33" i="3"/>
  <c r="U33" i="3" s="1"/>
  <c r="V33" i="3" s="1"/>
  <c r="Q33" i="3" s="1"/>
  <c r="O37" i="3"/>
  <c r="P45" i="3"/>
  <c r="T45" i="3" s="1"/>
  <c r="M45" i="3"/>
  <c r="U45" i="3" s="1"/>
  <c r="L47" i="3"/>
  <c r="S47" i="3" s="1"/>
  <c r="N47" i="3"/>
  <c r="R47" i="3" s="1"/>
  <c r="V51" i="3"/>
  <c r="Q51" i="3" s="1"/>
  <c r="P61" i="3"/>
  <c r="T61" i="3" s="1"/>
  <c r="M61" i="3"/>
  <c r="U61" i="3" s="1"/>
  <c r="V62" i="3"/>
  <c r="Q62" i="3" s="1"/>
  <c r="N65" i="3"/>
  <c r="R65" i="3" s="1"/>
  <c r="L65" i="3"/>
  <c r="S65" i="3" s="1"/>
  <c r="M31" i="3"/>
  <c r="U31" i="3" s="1"/>
  <c r="M29" i="3"/>
  <c r="U29" i="3" s="1"/>
  <c r="P29" i="3"/>
  <c r="T29" i="3" s="1"/>
  <c r="V29" i="3" s="1"/>
  <c r="Q29" i="3" s="1"/>
  <c r="M38" i="3"/>
  <c r="U38" i="3" s="1"/>
  <c r="V38" i="3" s="1"/>
  <c r="Q38" i="3" s="1"/>
  <c r="M43" i="3"/>
  <c r="U43" i="3" s="1"/>
  <c r="V43" i="3" s="1"/>
  <c r="Q43" i="3" s="1"/>
  <c r="M47" i="3"/>
  <c r="U47" i="3" s="1"/>
  <c r="V47" i="3" s="1"/>
  <c r="Q47" i="3" s="1"/>
  <c r="O49" i="3"/>
  <c r="L55" i="3"/>
  <c r="S55" i="3" s="1"/>
  <c r="N55" i="3"/>
  <c r="R55" i="3" s="1"/>
  <c r="O55" i="3" s="1"/>
  <c r="L64" i="3"/>
  <c r="S64" i="3" s="1"/>
  <c r="O64" i="3" s="1"/>
  <c r="V68" i="3"/>
  <c r="Q68" i="3" s="1"/>
  <c r="P69" i="3"/>
  <c r="T69" i="3" s="1"/>
  <c r="M69" i="3"/>
  <c r="U69" i="3" s="1"/>
  <c r="V65" i="3"/>
  <c r="Q65" i="3" s="1"/>
  <c r="M22" i="3"/>
  <c r="U22" i="3" s="1"/>
  <c r="V22" i="3" s="1"/>
  <c r="Q22" i="3" s="1"/>
  <c r="P31" i="3"/>
  <c r="T31" i="3" s="1"/>
  <c r="V37" i="3"/>
  <c r="Q37" i="3" s="1"/>
  <c r="V58" i="3"/>
  <c r="Q58" i="3" s="1"/>
  <c r="P59" i="3"/>
  <c r="T59" i="3" s="1"/>
  <c r="M59" i="3"/>
  <c r="U59" i="3" s="1"/>
  <c r="M50" i="3"/>
  <c r="U50" i="3" s="1"/>
  <c r="V50" i="3" s="1"/>
  <c r="Q50" i="3" s="1"/>
  <c r="P57" i="3"/>
  <c r="T57" i="3" s="1"/>
  <c r="M57" i="3"/>
  <c r="U57" i="3" s="1"/>
  <c r="L61" i="3"/>
  <c r="S61" i="3" s="1"/>
  <c r="O61" i="3" s="1"/>
  <c r="O62" i="3"/>
  <c r="P67" i="3"/>
  <c r="T67" i="3" s="1"/>
  <c r="M67" i="3"/>
  <c r="U67" i="3" s="1"/>
  <c r="N53" i="3"/>
  <c r="R53" i="3" s="1"/>
  <c r="P55" i="3"/>
  <c r="T55" i="3" s="1"/>
  <c r="M55" i="3"/>
  <c r="U55" i="3" s="1"/>
  <c r="O60" i="3"/>
  <c r="P64" i="3"/>
  <c r="T64" i="3" s="1"/>
  <c r="M64" i="3"/>
  <c r="U64" i="3" s="1"/>
  <c r="O70" i="3"/>
  <c r="O39" i="3" l="1"/>
  <c r="V39" i="3"/>
  <c r="Q39" i="3" s="1"/>
  <c r="O3" i="3"/>
  <c r="O43" i="3"/>
  <c r="O34" i="3"/>
  <c r="V53" i="3"/>
  <c r="Q53" i="3" s="1"/>
  <c r="V19" i="3"/>
  <c r="Q19" i="3" s="1"/>
  <c r="V31" i="3"/>
  <c r="Q31" i="3" s="1"/>
  <c r="O18" i="3"/>
  <c r="O68" i="3"/>
  <c r="V13" i="3"/>
  <c r="Q13" i="3" s="1"/>
  <c r="O41" i="3"/>
  <c r="V5" i="3"/>
  <c r="Q5" i="3" s="1"/>
  <c r="O57" i="3"/>
  <c r="V9" i="3"/>
  <c r="Q9" i="3" s="1"/>
  <c r="V61" i="3"/>
  <c r="Q61" i="3" s="1"/>
  <c r="V17" i="3"/>
  <c r="Q17" i="3" s="1"/>
  <c r="V44" i="3"/>
  <c r="Q44" i="3" s="1"/>
  <c r="V26" i="3"/>
  <c r="Q26" i="3" s="1"/>
  <c r="V12" i="3"/>
  <c r="Q12" i="3" s="1"/>
  <c r="O13" i="3"/>
  <c r="V64" i="3"/>
  <c r="Q64" i="3" s="1"/>
  <c r="O53" i="3"/>
  <c r="O12" i="3"/>
  <c r="V49" i="3"/>
  <c r="Q49" i="3" s="1"/>
  <c r="O67" i="3"/>
  <c r="V46" i="3"/>
  <c r="Q46" i="3" s="1"/>
  <c r="V7" i="3"/>
  <c r="Q7" i="3" s="1"/>
  <c r="O65" i="3"/>
  <c r="O56" i="3"/>
  <c r="V59" i="3"/>
  <c r="Q59" i="3" s="1"/>
  <c r="V55" i="3"/>
  <c r="Q55" i="3" s="1"/>
  <c r="O47" i="3"/>
  <c r="O30" i="3"/>
  <c r="O58" i="3"/>
  <c r="O14" i="3"/>
  <c r="V67" i="3"/>
  <c r="Q67" i="3" s="1"/>
  <c r="V57" i="3"/>
  <c r="Q57" i="3" s="1"/>
  <c r="V69" i="3"/>
  <c r="Q69" i="3" s="1"/>
  <c r="V45" i="3"/>
  <c r="Q45" i="3" s="1"/>
  <c r="O54" i="3"/>
  <c r="V40" i="3"/>
  <c r="Q40" i="3" s="1"/>
  <c r="AU79" i="5" l="1"/>
  <c r="AN79" i="5"/>
  <c r="AO79" i="5" s="1"/>
  <c r="AP79" i="5" s="1"/>
  <c r="AJ79" i="5"/>
  <c r="AG79" i="5"/>
  <c r="AE79" i="5"/>
  <c r="AD79" i="5"/>
  <c r="J79" i="5"/>
  <c r="I79" i="5"/>
  <c r="H79" i="5"/>
  <c r="M79" i="5" s="1"/>
  <c r="Q79" i="5" s="1"/>
  <c r="AU78" i="5"/>
  <c r="AN78" i="5"/>
  <c r="AO78" i="5" s="1"/>
  <c r="AP78" i="5" s="1"/>
  <c r="AJ78" i="5"/>
  <c r="AG78" i="5"/>
  <c r="AE78" i="5"/>
  <c r="AD78" i="5"/>
  <c r="J78" i="5"/>
  <c r="I78" i="5"/>
  <c r="H78" i="5"/>
  <c r="AU77" i="5"/>
  <c r="AN77" i="5"/>
  <c r="AO77" i="5" s="1"/>
  <c r="AP77" i="5" s="1"/>
  <c r="AJ77" i="5"/>
  <c r="AG77" i="5"/>
  <c r="AE77" i="5"/>
  <c r="AD77" i="5"/>
  <c r="J77" i="5"/>
  <c r="I77" i="5"/>
  <c r="H77" i="5"/>
  <c r="AU76" i="5"/>
  <c r="AN76" i="5"/>
  <c r="AO76" i="5" s="1"/>
  <c r="AP76" i="5" s="1"/>
  <c r="AJ76" i="5"/>
  <c r="AG76" i="5"/>
  <c r="AE76" i="5"/>
  <c r="AD76" i="5"/>
  <c r="AI76" i="5" s="1"/>
  <c r="J76" i="5"/>
  <c r="O76" i="5" s="1"/>
  <c r="T76" i="5" s="1"/>
  <c r="I76" i="5"/>
  <c r="L76" i="5" s="1"/>
  <c r="U76" i="5" s="1"/>
  <c r="H76" i="5"/>
  <c r="AU75" i="5"/>
  <c r="AN75" i="5"/>
  <c r="AO75" i="5" s="1"/>
  <c r="AP75" i="5" s="1"/>
  <c r="AJ75" i="5"/>
  <c r="AG75" i="5"/>
  <c r="AE75" i="5"/>
  <c r="AD75" i="5"/>
  <c r="J75" i="5"/>
  <c r="I75" i="5"/>
  <c r="H75" i="5"/>
  <c r="M75" i="5" s="1"/>
  <c r="Q75" i="5" s="1"/>
  <c r="AU74" i="5"/>
  <c r="AN74" i="5"/>
  <c r="AO74" i="5" s="1"/>
  <c r="AP74" i="5" s="1"/>
  <c r="AJ74" i="5"/>
  <c r="AG74" i="5"/>
  <c r="AE74" i="5"/>
  <c r="AD74" i="5"/>
  <c r="J74" i="5"/>
  <c r="I74" i="5"/>
  <c r="H74" i="5"/>
  <c r="AU73" i="5"/>
  <c r="AN73" i="5"/>
  <c r="AO73" i="5" s="1"/>
  <c r="AP73" i="5" s="1"/>
  <c r="AJ73" i="5"/>
  <c r="AG73" i="5"/>
  <c r="AE73" i="5"/>
  <c r="AD73" i="5"/>
  <c r="J73" i="5"/>
  <c r="I73" i="5"/>
  <c r="H73" i="5"/>
  <c r="AU72" i="5"/>
  <c r="AN72" i="5"/>
  <c r="AO72" i="5" s="1"/>
  <c r="AP72" i="5" s="1"/>
  <c r="AJ72" i="5"/>
  <c r="AG72" i="5"/>
  <c r="AE72" i="5"/>
  <c r="AD72" i="5"/>
  <c r="J72" i="5"/>
  <c r="I72" i="5"/>
  <c r="H72" i="5"/>
  <c r="K72" i="5" s="1"/>
  <c r="R72" i="5" s="1"/>
  <c r="AU71" i="5"/>
  <c r="AN71" i="5"/>
  <c r="AO71" i="5" s="1"/>
  <c r="AP71" i="5" s="1"/>
  <c r="AJ71" i="5"/>
  <c r="AG71" i="5"/>
  <c r="AE71" i="5"/>
  <c r="AD71" i="5"/>
  <c r="J71" i="5"/>
  <c r="I71" i="5"/>
  <c r="H71" i="5"/>
  <c r="AU70" i="5"/>
  <c r="AN70" i="5"/>
  <c r="AO70" i="5" s="1"/>
  <c r="AP70" i="5" s="1"/>
  <c r="AJ70" i="5"/>
  <c r="AG70" i="5"/>
  <c r="AE70" i="5"/>
  <c r="AD70" i="5"/>
  <c r="J70" i="5"/>
  <c r="I70" i="5"/>
  <c r="H70" i="5"/>
  <c r="AU69" i="5"/>
  <c r="AN69" i="5"/>
  <c r="AO69" i="5" s="1"/>
  <c r="AP69" i="5" s="1"/>
  <c r="AJ69" i="5"/>
  <c r="AG69" i="5"/>
  <c r="AE69" i="5"/>
  <c r="AD69" i="5"/>
  <c r="AH69" i="5" s="1"/>
  <c r="J69" i="5"/>
  <c r="I69" i="5"/>
  <c r="H69" i="5"/>
  <c r="AU68" i="5"/>
  <c r="AN68" i="5"/>
  <c r="AO68" i="5" s="1"/>
  <c r="AP68" i="5" s="1"/>
  <c r="AJ68" i="5"/>
  <c r="AG68" i="5"/>
  <c r="AE68" i="5"/>
  <c r="AD68" i="5"/>
  <c r="J68" i="5"/>
  <c r="I68" i="5"/>
  <c r="H68" i="5"/>
  <c r="K68" i="5" s="1"/>
  <c r="R68" i="5" s="1"/>
  <c r="AU67" i="5"/>
  <c r="AN67" i="5"/>
  <c r="AO67" i="5" s="1"/>
  <c r="AP67" i="5" s="1"/>
  <c r="AJ67" i="5"/>
  <c r="AG67" i="5"/>
  <c r="AE67" i="5"/>
  <c r="AD67" i="5"/>
  <c r="J67" i="5"/>
  <c r="I67" i="5"/>
  <c r="H67" i="5"/>
  <c r="AU66" i="5"/>
  <c r="AN66" i="5"/>
  <c r="AO66" i="5" s="1"/>
  <c r="AP66" i="5" s="1"/>
  <c r="AJ66" i="5"/>
  <c r="AG66" i="5"/>
  <c r="AE66" i="5"/>
  <c r="AD66" i="5"/>
  <c r="J66" i="5"/>
  <c r="I66" i="5"/>
  <c r="H66" i="5"/>
  <c r="AU65" i="5"/>
  <c r="AN65" i="5"/>
  <c r="AO65" i="5" s="1"/>
  <c r="AP65" i="5" s="1"/>
  <c r="AJ65" i="5"/>
  <c r="AG65" i="5"/>
  <c r="AE65" i="5"/>
  <c r="AD65" i="5"/>
  <c r="J65" i="5"/>
  <c r="I65" i="5"/>
  <c r="H65" i="5"/>
  <c r="AU64" i="5"/>
  <c r="AN64" i="5"/>
  <c r="AO64" i="5" s="1"/>
  <c r="AP64" i="5" s="1"/>
  <c r="AJ64" i="5"/>
  <c r="AG64" i="5"/>
  <c r="AE64" i="5"/>
  <c r="AD64" i="5"/>
  <c r="AI64" i="5" s="1"/>
  <c r="J64" i="5"/>
  <c r="I64" i="5"/>
  <c r="H64" i="5"/>
  <c r="AU63" i="5"/>
  <c r="AN63" i="5"/>
  <c r="AO63" i="5" s="1"/>
  <c r="AP63" i="5" s="1"/>
  <c r="AJ63" i="5"/>
  <c r="AG63" i="5"/>
  <c r="AE63" i="5"/>
  <c r="AD63" i="5"/>
  <c r="J63" i="5"/>
  <c r="O63" i="5" s="1"/>
  <c r="T63" i="5" s="1"/>
  <c r="I63" i="5"/>
  <c r="H63" i="5"/>
  <c r="K63" i="5" s="1"/>
  <c r="R63" i="5" s="1"/>
  <c r="AU62" i="5"/>
  <c r="AN62" i="5"/>
  <c r="AO62" i="5" s="1"/>
  <c r="AP62" i="5" s="1"/>
  <c r="AJ62" i="5"/>
  <c r="AG62" i="5"/>
  <c r="AE62" i="5"/>
  <c r="AD62" i="5"/>
  <c r="J62" i="5"/>
  <c r="I62" i="5"/>
  <c r="H62" i="5"/>
  <c r="M62" i="5" s="1"/>
  <c r="Q62" i="5" s="1"/>
  <c r="AU61" i="5"/>
  <c r="AN61" i="5"/>
  <c r="AO61" i="5" s="1"/>
  <c r="AP61" i="5" s="1"/>
  <c r="AJ61" i="5"/>
  <c r="AG61" i="5"/>
  <c r="AE61" i="5"/>
  <c r="AD61" i="5"/>
  <c r="J61" i="5"/>
  <c r="I61" i="5"/>
  <c r="H61" i="5"/>
  <c r="M61" i="5" s="1"/>
  <c r="Q61" i="5" s="1"/>
  <c r="AU60" i="5"/>
  <c r="AN60" i="5"/>
  <c r="AO60" i="5" s="1"/>
  <c r="AP60" i="5" s="1"/>
  <c r="AJ60" i="5"/>
  <c r="AG60" i="5"/>
  <c r="AE60" i="5"/>
  <c r="AD60" i="5"/>
  <c r="AH60" i="5" s="1"/>
  <c r="J60" i="5"/>
  <c r="I60" i="5"/>
  <c r="H60" i="5"/>
  <c r="AU59" i="5"/>
  <c r="AN59" i="5"/>
  <c r="AO59" i="5" s="1"/>
  <c r="AP59" i="5" s="1"/>
  <c r="AJ59" i="5"/>
  <c r="AG59" i="5"/>
  <c r="AE59" i="5"/>
  <c r="AD59" i="5"/>
  <c r="J59" i="5"/>
  <c r="I59" i="5"/>
  <c r="H59" i="5"/>
  <c r="K59" i="5" s="1"/>
  <c r="R59" i="5" s="1"/>
  <c r="AU58" i="5"/>
  <c r="AN58" i="5"/>
  <c r="AO58" i="5" s="1"/>
  <c r="AP58" i="5" s="1"/>
  <c r="AJ58" i="5"/>
  <c r="AG58" i="5"/>
  <c r="AE58" i="5"/>
  <c r="AD58" i="5"/>
  <c r="AH58" i="5" s="1"/>
  <c r="J58" i="5"/>
  <c r="O58" i="5" s="1"/>
  <c r="T58" i="5" s="1"/>
  <c r="I58" i="5"/>
  <c r="L58" i="5" s="1"/>
  <c r="U58" i="5" s="1"/>
  <c r="H58" i="5"/>
  <c r="AU57" i="5"/>
  <c r="AN57" i="5"/>
  <c r="AO57" i="5" s="1"/>
  <c r="AP57" i="5" s="1"/>
  <c r="AJ57" i="5"/>
  <c r="AG57" i="5"/>
  <c r="AE57" i="5"/>
  <c r="AD57" i="5"/>
  <c r="AH57" i="5" s="1"/>
  <c r="J57" i="5"/>
  <c r="I57" i="5"/>
  <c r="H57" i="5"/>
  <c r="AU56" i="5"/>
  <c r="AN56" i="5"/>
  <c r="AO56" i="5" s="1"/>
  <c r="AP56" i="5" s="1"/>
  <c r="AJ56" i="5"/>
  <c r="AG56" i="5"/>
  <c r="AE56" i="5"/>
  <c r="AD56" i="5"/>
  <c r="J56" i="5"/>
  <c r="I56" i="5"/>
  <c r="H56" i="5"/>
  <c r="AU55" i="5"/>
  <c r="AN55" i="5"/>
  <c r="AO55" i="5" s="1"/>
  <c r="AP55" i="5" s="1"/>
  <c r="AJ55" i="5"/>
  <c r="AG55" i="5"/>
  <c r="AE55" i="5"/>
  <c r="AD55" i="5"/>
  <c r="AH55" i="5" s="1"/>
  <c r="J55" i="5"/>
  <c r="I55" i="5"/>
  <c r="H55" i="5"/>
  <c r="M55" i="5" s="1"/>
  <c r="Q55" i="5" s="1"/>
  <c r="AU54" i="5"/>
  <c r="AN54" i="5"/>
  <c r="AO54" i="5" s="1"/>
  <c r="AP54" i="5" s="1"/>
  <c r="AJ54" i="5"/>
  <c r="AG54" i="5"/>
  <c r="AE54" i="5"/>
  <c r="AD54" i="5"/>
  <c r="AH54" i="5" s="1"/>
  <c r="J54" i="5"/>
  <c r="O54" i="5" s="1"/>
  <c r="T54" i="5" s="1"/>
  <c r="I54" i="5"/>
  <c r="L54" i="5" s="1"/>
  <c r="U54" i="5" s="1"/>
  <c r="H54" i="5"/>
  <c r="AU53" i="5"/>
  <c r="AN53" i="5"/>
  <c r="AO53" i="5" s="1"/>
  <c r="AP53" i="5" s="1"/>
  <c r="AJ53" i="5"/>
  <c r="AG53" i="5"/>
  <c r="AE53" i="5"/>
  <c r="AD53" i="5"/>
  <c r="AH53" i="5" s="1"/>
  <c r="J53" i="5"/>
  <c r="I53" i="5"/>
  <c r="H53" i="5"/>
  <c r="AU52" i="5"/>
  <c r="AN52" i="5"/>
  <c r="AO52" i="5" s="1"/>
  <c r="AP52" i="5" s="1"/>
  <c r="AJ52" i="5"/>
  <c r="AG52" i="5"/>
  <c r="AE52" i="5"/>
  <c r="AD52" i="5"/>
  <c r="J52" i="5"/>
  <c r="I52" i="5"/>
  <c r="H52" i="5"/>
  <c r="AU51" i="5"/>
  <c r="AN51" i="5"/>
  <c r="AO51" i="5" s="1"/>
  <c r="AP51" i="5" s="1"/>
  <c r="AJ51" i="5"/>
  <c r="AG51" i="5"/>
  <c r="AE51" i="5"/>
  <c r="AD51" i="5"/>
  <c r="J51" i="5"/>
  <c r="I51" i="5"/>
  <c r="H51" i="5"/>
  <c r="AU50" i="5"/>
  <c r="AN50" i="5"/>
  <c r="AO50" i="5" s="1"/>
  <c r="AP50" i="5" s="1"/>
  <c r="AJ50" i="5"/>
  <c r="AG50" i="5"/>
  <c r="AE50" i="5"/>
  <c r="AD50" i="5"/>
  <c r="J50" i="5"/>
  <c r="I50" i="5"/>
  <c r="H50" i="5"/>
  <c r="K50" i="5" s="1"/>
  <c r="R50" i="5" s="1"/>
  <c r="AU49" i="5"/>
  <c r="AN49" i="5"/>
  <c r="AO49" i="5" s="1"/>
  <c r="AP49" i="5" s="1"/>
  <c r="AJ49" i="5"/>
  <c r="AG49" i="5"/>
  <c r="AE49" i="5"/>
  <c r="AD49" i="5"/>
  <c r="J49" i="5"/>
  <c r="I49" i="5"/>
  <c r="H49" i="5"/>
  <c r="AU48" i="5"/>
  <c r="AN48" i="5"/>
  <c r="AO48" i="5" s="1"/>
  <c r="AP48" i="5" s="1"/>
  <c r="AJ48" i="5"/>
  <c r="AG48" i="5"/>
  <c r="AE48" i="5"/>
  <c r="AD48" i="5"/>
  <c r="J48" i="5"/>
  <c r="I48" i="5"/>
  <c r="H48" i="5"/>
  <c r="AU47" i="5"/>
  <c r="AN47" i="5"/>
  <c r="AO47" i="5" s="1"/>
  <c r="AP47" i="5" s="1"/>
  <c r="AJ47" i="5"/>
  <c r="AG47" i="5"/>
  <c r="AE47" i="5"/>
  <c r="AD47" i="5"/>
  <c r="J47" i="5"/>
  <c r="O47" i="5" s="1"/>
  <c r="T47" i="5" s="1"/>
  <c r="I47" i="5"/>
  <c r="L47" i="5" s="1"/>
  <c r="U47" i="5" s="1"/>
  <c r="H47" i="5"/>
  <c r="K47" i="5" s="1"/>
  <c r="R47" i="5" s="1"/>
  <c r="AU46" i="5"/>
  <c r="AN46" i="5"/>
  <c r="AO46" i="5" s="1"/>
  <c r="AP46" i="5" s="1"/>
  <c r="AJ46" i="5"/>
  <c r="AG46" i="5"/>
  <c r="AE46" i="5"/>
  <c r="AD46" i="5"/>
  <c r="J46" i="5"/>
  <c r="O46" i="5" s="1"/>
  <c r="T46" i="5" s="1"/>
  <c r="I46" i="5"/>
  <c r="H46" i="5"/>
  <c r="AU45" i="5"/>
  <c r="AN45" i="5"/>
  <c r="AO45" i="5" s="1"/>
  <c r="AP45" i="5" s="1"/>
  <c r="AJ45" i="5"/>
  <c r="AG45" i="5"/>
  <c r="AE45" i="5"/>
  <c r="AD45" i="5"/>
  <c r="J45" i="5"/>
  <c r="I45" i="5"/>
  <c r="H45" i="5"/>
  <c r="AU44" i="5"/>
  <c r="AN44" i="5"/>
  <c r="AO44" i="5" s="1"/>
  <c r="AP44" i="5" s="1"/>
  <c r="AJ44" i="5"/>
  <c r="AG44" i="5"/>
  <c r="AE44" i="5"/>
  <c r="AD44" i="5"/>
  <c r="J44" i="5"/>
  <c r="I44" i="5"/>
  <c r="H44" i="5"/>
  <c r="AU43" i="5"/>
  <c r="AN43" i="5"/>
  <c r="AO43" i="5" s="1"/>
  <c r="AP43" i="5" s="1"/>
  <c r="AJ43" i="5"/>
  <c r="AG43" i="5"/>
  <c r="AE43" i="5"/>
  <c r="AD43" i="5"/>
  <c r="J43" i="5"/>
  <c r="O43" i="5" s="1"/>
  <c r="T43" i="5" s="1"/>
  <c r="I43" i="5"/>
  <c r="L43" i="5" s="1"/>
  <c r="U43" i="5" s="1"/>
  <c r="H43" i="5"/>
  <c r="AU42" i="5"/>
  <c r="AN42" i="5"/>
  <c r="AO42" i="5" s="1"/>
  <c r="AP42" i="5" s="1"/>
  <c r="AJ42" i="5"/>
  <c r="AG42" i="5"/>
  <c r="AE42" i="5"/>
  <c r="AD42" i="5"/>
  <c r="J42" i="5"/>
  <c r="O42" i="5" s="1"/>
  <c r="T42" i="5" s="1"/>
  <c r="I42" i="5"/>
  <c r="L42" i="5" s="1"/>
  <c r="U42" i="5" s="1"/>
  <c r="H42" i="5"/>
  <c r="AU41" i="5"/>
  <c r="AN41" i="5"/>
  <c r="AO41" i="5" s="1"/>
  <c r="AP41" i="5" s="1"/>
  <c r="AJ41" i="5"/>
  <c r="AG41" i="5"/>
  <c r="AE41" i="5"/>
  <c r="AD41" i="5"/>
  <c r="J41" i="5"/>
  <c r="I41" i="5"/>
  <c r="H41" i="5"/>
  <c r="AU40" i="5"/>
  <c r="AN40" i="5"/>
  <c r="AO40" i="5" s="1"/>
  <c r="AP40" i="5" s="1"/>
  <c r="AJ40" i="5"/>
  <c r="AG40" i="5"/>
  <c r="AE40" i="5"/>
  <c r="AD40" i="5"/>
  <c r="AH40" i="5" s="1"/>
  <c r="J40" i="5"/>
  <c r="O40" i="5" s="1"/>
  <c r="T40" i="5" s="1"/>
  <c r="I40" i="5"/>
  <c r="L40" i="5" s="1"/>
  <c r="U40" i="5" s="1"/>
  <c r="H40" i="5"/>
  <c r="AU39" i="5"/>
  <c r="AN39" i="5"/>
  <c r="AO39" i="5" s="1"/>
  <c r="AP39" i="5" s="1"/>
  <c r="AJ39" i="5"/>
  <c r="AG39" i="5"/>
  <c r="AE39" i="5"/>
  <c r="AD39" i="5"/>
  <c r="J39" i="5"/>
  <c r="I39" i="5"/>
  <c r="H39" i="5"/>
  <c r="M39" i="5" s="1"/>
  <c r="Q39" i="5" s="1"/>
  <c r="AU38" i="5"/>
  <c r="AN38" i="5"/>
  <c r="AO38" i="5" s="1"/>
  <c r="AP38" i="5" s="1"/>
  <c r="AJ38" i="5"/>
  <c r="AG38" i="5"/>
  <c r="AE38" i="5"/>
  <c r="AD38" i="5"/>
  <c r="J38" i="5"/>
  <c r="I38" i="5"/>
  <c r="H38" i="5"/>
  <c r="AU37" i="5"/>
  <c r="AN37" i="5"/>
  <c r="AO37" i="5" s="1"/>
  <c r="AP37" i="5" s="1"/>
  <c r="AJ37" i="5"/>
  <c r="AG37" i="5"/>
  <c r="AE37" i="5"/>
  <c r="AD37" i="5"/>
  <c r="J37" i="5"/>
  <c r="I37" i="5"/>
  <c r="H37" i="5"/>
  <c r="AU36" i="5"/>
  <c r="AN36" i="5"/>
  <c r="AO36" i="5" s="1"/>
  <c r="AP36" i="5" s="1"/>
  <c r="AJ36" i="5"/>
  <c r="AG36" i="5"/>
  <c r="AE36" i="5"/>
  <c r="AD36" i="5"/>
  <c r="AH36" i="5" s="1"/>
  <c r="J36" i="5"/>
  <c r="I36" i="5"/>
  <c r="H36" i="5"/>
  <c r="K36" i="5" s="1"/>
  <c r="R36" i="5" s="1"/>
  <c r="AU35" i="5"/>
  <c r="AN35" i="5"/>
  <c r="AO35" i="5" s="1"/>
  <c r="AP35" i="5" s="1"/>
  <c r="AJ35" i="5"/>
  <c r="AG35" i="5"/>
  <c r="AE35" i="5"/>
  <c r="AD35" i="5"/>
  <c r="J35" i="5"/>
  <c r="I35" i="5"/>
  <c r="H35" i="5"/>
  <c r="AU34" i="5"/>
  <c r="AN34" i="5"/>
  <c r="AO34" i="5" s="1"/>
  <c r="AP34" i="5" s="1"/>
  <c r="AJ34" i="5"/>
  <c r="AG34" i="5"/>
  <c r="AE34" i="5"/>
  <c r="AD34" i="5"/>
  <c r="J34" i="5"/>
  <c r="I34" i="5"/>
  <c r="H34" i="5"/>
  <c r="AU33" i="5"/>
  <c r="AN33" i="5"/>
  <c r="AO33" i="5" s="1"/>
  <c r="AP33" i="5" s="1"/>
  <c r="AJ33" i="5"/>
  <c r="AG33" i="5"/>
  <c r="AE33" i="5"/>
  <c r="AD33" i="5"/>
  <c r="AH33" i="5" s="1"/>
  <c r="J33" i="5"/>
  <c r="I33" i="5"/>
  <c r="H33" i="5"/>
  <c r="AU32" i="5"/>
  <c r="AN32" i="5"/>
  <c r="AO32" i="5" s="1"/>
  <c r="AP32" i="5" s="1"/>
  <c r="AJ32" i="5"/>
  <c r="AG32" i="5"/>
  <c r="AE32" i="5"/>
  <c r="AD32" i="5"/>
  <c r="AH32" i="5" s="1"/>
  <c r="J32" i="5"/>
  <c r="I32" i="5"/>
  <c r="H32" i="5"/>
  <c r="K32" i="5" s="1"/>
  <c r="R32" i="5" s="1"/>
  <c r="AU31" i="5"/>
  <c r="AN31" i="5"/>
  <c r="AO31" i="5" s="1"/>
  <c r="AP31" i="5" s="1"/>
  <c r="AJ31" i="5"/>
  <c r="AG31" i="5"/>
  <c r="AE31" i="5"/>
  <c r="AD31" i="5"/>
  <c r="J31" i="5"/>
  <c r="I31" i="5"/>
  <c r="H31" i="5"/>
  <c r="AU30" i="5"/>
  <c r="AN30" i="5"/>
  <c r="AO30" i="5" s="1"/>
  <c r="AP30" i="5" s="1"/>
  <c r="AJ30" i="5"/>
  <c r="AG30" i="5"/>
  <c r="AE30" i="5"/>
  <c r="AD30" i="5"/>
  <c r="J30" i="5"/>
  <c r="I30" i="5"/>
  <c r="H30" i="5"/>
  <c r="AU29" i="5"/>
  <c r="AN29" i="5"/>
  <c r="AO29" i="5" s="1"/>
  <c r="AP29" i="5" s="1"/>
  <c r="AJ29" i="5"/>
  <c r="AG29" i="5"/>
  <c r="AE29" i="5"/>
  <c r="AD29" i="5"/>
  <c r="J29" i="5"/>
  <c r="I29" i="5"/>
  <c r="H29" i="5"/>
  <c r="AU28" i="5"/>
  <c r="AN28" i="5"/>
  <c r="AO28" i="5" s="1"/>
  <c r="AP28" i="5" s="1"/>
  <c r="AJ28" i="5"/>
  <c r="AG28" i="5"/>
  <c r="AE28" i="5"/>
  <c r="AD28" i="5"/>
  <c r="AH28" i="5" s="1"/>
  <c r="J28" i="5"/>
  <c r="O28" i="5" s="1"/>
  <c r="T28" i="5" s="1"/>
  <c r="I28" i="5"/>
  <c r="L28" i="5" s="1"/>
  <c r="U28" i="5" s="1"/>
  <c r="H28" i="5"/>
  <c r="AU27" i="5"/>
  <c r="AN27" i="5"/>
  <c r="AO27" i="5" s="1"/>
  <c r="AP27" i="5" s="1"/>
  <c r="AJ27" i="5"/>
  <c r="AG27" i="5"/>
  <c r="AE27" i="5"/>
  <c r="AD27" i="5"/>
  <c r="J27" i="5"/>
  <c r="I27" i="5"/>
  <c r="H27" i="5"/>
  <c r="AU26" i="5"/>
  <c r="AN26" i="5"/>
  <c r="AO26" i="5" s="1"/>
  <c r="AP26" i="5" s="1"/>
  <c r="AJ26" i="5"/>
  <c r="AG26" i="5"/>
  <c r="AE26" i="5"/>
  <c r="AD26" i="5"/>
  <c r="J26" i="5"/>
  <c r="I26" i="5"/>
  <c r="H26" i="5"/>
  <c r="AU25" i="5"/>
  <c r="AN25" i="5"/>
  <c r="AO25" i="5" s="1"/>
  <c r="AP25" i="5" s="1"/>
  <c r="AJ25" i="5"/>
  <c r="AG25" i="5"/>
  <c r="AE25" i="5"/>
  <c r="AD25" i="5"/>
  <c r="J25" i="5"/>
  <c r="I25" i="5"/>
  <c r="H25" i="5"/>
  <c r="AU24" i="5"/>
  <c r="AN24" i="5"/>
  <c r="AO24" i="5" s="1"/>
  <c r="AP24" i="5" s="1"/>
  <c r="AJ24" i="5"/>
  <c r="AG24" i="5"/>
  <c r="AE24" i="5"/>
  <c r="AD24" i="5"/>
  <c r="AH24" i="5" s="1"/>
  <c r="J24" i="5"/>
  <c r="O24" i="5" s="1"/>
  <c r="T24" i="5" s="1"/>
  <c r="I24" i="5"/>
  <c r="L24" i="5" s="1"/>
  <c r="U24" i="5" s="1"/>
  <c r="H24" i="5"/>
  <c r="K24" i="5" s="1"/>
  <c r="R24" i="5" s="1"/>
  <c r="AU23" i="5"/>
  <c r="AN23" i="5"/>
  <c r="AO23" i="5" s="1"/>
  <c r="AP23" i="5" s="1"/>
  <c r="AJ23" i="5"/>
  <c r="AG23" i="5"/>
  <c r="AE23" i="5"/>
  <c r="AD23" i="5"/>
  <c r="J23" i="5"/>
  <c r="O23" i="5" s="1"/>
  <c r="T23" i="5" s="1"/>
  <c r="I23" i="5"/>
  <c r="H23" i="5"/>
  <c r="AU22" i="5"/>
  <c r="AN22" i="5"/>
  <c r="AO22" i="5" s="1"/>
  <c r="AP22" i="5" s="1"/>
  <c r="AJ22" i="5"/>
  <c r="AG22" i="5"/>
  <c r="AE22" i="5"/>
  <c r="AD22" i="5"/>
  <c r="J22" i="5"/>
  <c r="I22" i="5"/>
  <c r="H22" i="5"/>
  <c r="AU21" i="5"/>
  <c r="AN21" i="5"/>
  <c r="AO21" i="5" s="1"/>
  <c r="AP21" i="5" s="1"/>
  <c r="AJ21" i="5"/>
  <c r="AG21" i="5"/>
  <c r="AE21" i="5"/>
  <c r="AD21" i="5"/>
  <c r="J21" i="5"/>
  <c r="I21" i="5"/>
  <c r="H21" i="5"/>
  <c r="AU20" i="5"/>
  <c r="AN20" i="5"/>
  <c r="AO20" i="5" s="1"/>
  <c r="AP20" i="5" s="1"/>
  <c r="AJ20" i="5"/>
  <c r="AG20" i="5"/>
  <c r="AE20" i="5"/>
  <c r="AD20" i="5"/>
  <c r="J20" i="5"/>
  <c r="I20" i="5"/>
  <c r="H20" i="5"/>
  <c r="AU19" i="5"/>
  <c r="AN19" i="5"/>
  <c r="AO19" i="5" s="1"/>
  <c r="AP19" i="5" s="1"/>
  <c r="AJ19" i="5"/>
  <c r="AG19" i="5"/>
  <c r="AE19" i="5"/>
  <c r="AD19" i="5"/>
  <c r="J19" i="5"/>
  <c r="O19" i="5" s="1"/>
  <c r="T19" i="5" s="1"/>
  <c r="I19" i="5"/>
  <c r="H19" i="5"/>
  <c r="AU18" i="5"/>
  <c r="AN18" i="5"/>
  <c r="AO18" i="5" s="1"/>
  <c r="AP18" i="5" s="1"/>
  <c r="AJ18" i="5"/>
  <c r="AG18" i="5"/>
  <c r="AE18" i="5"/>
  <c r="AD18" i="5"/>
  <c r="J18" i="5"/>
  <c r="I18" i="5"/>
  <c r="H18" i="5"/>
  <c r="AU17" i="5"/>
  <c r="AN17" i="5"/>
  <c r="AO17" i="5" s="1"/>
  <c r="AP17" i="5" s="1"/>
  <c r="AJ17" i="5"/>
  <c r="AG17" i="5"/>
  <c r="AE17" i="5"/>
  <c r="AD17" i="5"/>
  <c r="J17" i="5"/>
  <c r="I17" i="5"/>
  <c r="H17" i="5"/>
  <c r="AU16" i="5"/>
  <c r="AN16" i="5"/>
  <c r="AO16" i="5" s="1"/>
  <c r="AP16" i="5" s="1"/>
  <c r="AJ16" i="5"/>
  <c r="AG16" i="5"/>
  <c r="AE16" i="5"/>
  <c r="AD16" i="5"/>
  <c r="J16" i="5"/>
  <c r="I16" i="5"/>
  <c r="H16" i="5"/>
  <c r="AU15" i="5"/>
  <c r="AN15" i="5"/>
  <c r="AO15" i="5" s="1"/>
  <c r="AP15" i="5" s="1"/>
  <c r="AJ15" i="5"/>
  <c r="AG15" i="5"/>
  <c r="AE15" i="5"/>
  <c r="AD15" i="5"/>
  <c r="J15" i="5"/>
  <c r="O15" i="5" s="1"/>
  <c r="T15" i="5" s="1"/>
  <c r="I15" i="5"/>
  <c r="H15" i="5"/>
  <c r="AU14" i="5"/>
  <c r="AN14" i="5"/>
  <c r="AO14" i="5" s="1"/>
  <c r="AP14" i="5" s="1"/>
  <c r="AJ14" i="5"/>
  <c r="AG14" i="5"/>
  <c r="AE14" i="5"/>
  <c r="AD14" i="5"/>
  <c r="J14" i="5"/>
  <c r="I14" i="5"/>
  <c r="H14" i="5"/>
  <c r="AU13" i="5"/>
  <c r="AN13" i="5"/>
  <c r="AO13" i="5" s="1"/>
  <c r="AP13" i="5" s="1"/>
  <c r="AJ13" i="5"/>
  <c r="AG13" i="5"/>
  <c r="AE13" i="5"/>
  <c r="AD13" i="5"/>
  <c r="J13" i="5"/>
  <c r="I13" i="5"/>
  <c r="H13" i="5"/>
  <c r="AU12" i="5"/>
  <c r="AN12" i="5"/>
  <c r="AO12" i="5" s="1"/>
  <c r="AP12" i="5" s="1"/>
  <c r="AJ12" i="5"/>
  <c r="AG12" i="5"/>
  <c r="AE12" i="5"/>
  <c r="AD12" i="5"/>
  <c r="J12" i="5"/>
  <c r="I12" i="5"/>
  <c r="H12" i="5"/>
  <c r="AU11" i="5"/>
  <c r="AN11" i="5"/>
  <c r="AO11" i="5" s="1"/>
  <c r="AP11" i="5" s="1"/>
  <c r="AJ11" i="5"/>
  <c r="AG11" i="5"/>
  <c r="AE11" i="5"/>
  <c r="AD11" i="5"/>
  <c r="J11" i="5"/>
  <c r="O11" i="5" s="1"/>
  <c r="T11" i="5" s="1"/>
  <c r="I11" i="5"/>
  <c r="H11" i="5"/>
  <c r="AU10" i="5"/>
  <c r="AN10" i="5"/>
  <c r="AO10" i="5" s="1"/>
  <c r="AP10" i="5" s="1"/>
  <c r="AJ10" i="5"/>
  <c r="AG10" i="5"/>
  <c r="AE10" i="5"/>
  <c r="AD10" i="5"/>
  <c r="J10" i="5"/>
  <c r="I10" i="5"/>
  <c r="H10" i="5"/>
  <c r="AU9" i="5"/>
  <c r="AN9" i="5"/>
  <c r="AO9" i="5" s="1"/>
  <c r="AP9" i="5" s="1"/>
  <c r="AJ9" i="5"/>
  <c r="AG9" i="5"/>
  <c r="AE9" i="5"/>
  <c r="AD9" i="5"/>
  <c r="J9" i="5"/>
  <c r="I9" i="5"/>
  <c r="H9" i="5"/>
  <c r="AU8" i="5"/>
  <c r="AN8" i="5"/>
  <c r="AO8" i="5" s="1"/>
  <c r="AP8" i="5" s="1"/>
  <c r="AJ8" i="5"/>
  <c r="AG8" i="5"/>
  <c r="AE8" i="5"/>
  <c r="AD8" i="5"/>
  <c r="J8" i="5"/>
  <c r="O8" i="5" s="1"/>
  <c r="T8" i="5" s="1"/>
  <c r="I8" i="5"/>
  <c r="H8" i="5"/>
  <c r="M8" i="5" s="1"/>
  <c r="Q8" i="5" s="1"/>
  <c r="AU7" i="5"/>
  <c r="AN7" i="5"/>
  <c r="AO7" i="5" s="1"/>
  <c r="AP7" i="5" s="1"/>
  <c r="AJ7" i="5"/>
  <c r="AG7" i="5"/>
  <c r="AE7" i="5"/>
  <c r="AD7" i="5"/>
  <c r="J7" i="5"/>
  <c r="I7" i="5"/>
  <c r="H7" i="5"/>
  <c r="AU6" i="5"/>
  <c r="AN6" i="5"/>
  <c r="AO6" i="5" s="1"/>
  <c r="AP6" i="5" s="1"/>
  <c r="AJ6" i="5"/>
  <c r="AG6" i="5"/>
  <c r="AE6" i="5"/>
  <c r="AD6" i="5"/>
  <c r="AH6" i="5" s="1"/>
  <c r="J6" i="5"/>
  <c r="I6" i="5"/>
  <c r="H6" i="5"/>
  <c r="AU5" i="5"/>
  <c r="AN5" i="5"/>
  <c r="AO5" i="5" s="1"/>
  <c r="AP5" i="5" s="1"/>
  <c r="AJ5" i="5"/>
  <c r="AG5" i="5"/>
  <c r="AE5" i="5"/>
  <c r="AD5" i="5"/>
  <c r="J5" i="5"/>
  <c r="I5" i="5"/>
  <c r="H5" i="5"/>
  <c r="K5" i="5" s="1"/>
  <c r="R5" i="5" s="1"/>
  <c r="AU4" i="5"/>
  <c r="AN4" i="5"/>
  <c r="AO4" i="5" s="1"/>
  <c r="AP4" i="5" s="1"/>
  <c r="AJ4" i="5"/>
  <c r="AG4" i="5"/>
  <c r="AE4" i="5"/>
  <c r="AD4" i="5"/>
  <c r="J4" i="5"/>
  <c r="I4" i="5"/>
  <c r="H4" i="5"/>
  <c r="M4" i="5" s="1"/>
  <c r="Q4" i="5" s="1"/>
  <c r="AU3" i="5"/>
  <c r="AN3" i="5"/>
  <c r="AO3" i="5" s="1"/>
  <c r="AP3" i="5" s="1"/>
  <c r="AJ3" i="5"/>
  <c r="AG3" i="5"/>
  <c r="AE3" i="5"/>
  <c r="AD3" i="5"/>
  <c r="J3" i="5"/>
  <c r="I3" i="5"/>
  <c r="H3" i="5"/>
  <c r="AP82" i="1"/>
  <c r="AN82" i="1"/>
  <c r="AP80" i="1"/>
  <c r="AQ80" i="1" s="1"/>
  <c r="AR80" i="1" s="1"/>
  <c r="AL80" i="1"/>
  <c r="AM80" i="1" s="1"/>
  <c r="AP79" i="1"/>
  <c r="AQ79" i="1" s="1"/>
  <c r="AL79" i="1"/>
  <c r="AM79" i="1" s="1"/>
  <c r="AP78" i="1"/>
  <c r="AQ78" i="1" s="1"/>
  <c r="AL78" i="1"/>
  <c r="AM78" i="1" s="1"/>
  <c r="AP77" i="1"/>
  <c r="AL77" i="1"/>
  <c r="AM77" i="1" s="1"/>
  <c r="AP76" i="1"/>
  <c r="AL76" i="1"/>
  <c r="AM76" i="1" s="1"/>
  <c r="AP75" i="1"/>
  <c r="AL75" i="1"/>
  <c r="AM75" i="1" s="1"/>
  <c r="AP74" i="1"/>
  <c r="AL74" i="1"/>
  <c r="AM74" i="1" s="1"/>
  <c r="AP73" i="1"/>
  <c r="AQ73" i="1" s="1"/>
  <c r="AR73" i="1" s="1"/>
  <c r="AL73" i="1"/>
  <c r="AM73" i="1" s="1"/>
  <c r="AP72" i="1"/>
  <c r="AQ72" i="1" s="1"/>
  <c r="AL72" i="1"/>
  <c r="AM72" i="1" s="1"/>
  <c r="AP71" i="1"/>
  <c r="AQ71" i="1" s="1"/>
  <c r="AL71" i="1"/>
  <c r="AM71" i="1" s="1"/>
  <c r="AP70" i="1"/>
  <c r="AL70" i="1"/>
  <c r="AM70" i="1" s="1"/>
  <c r="AP69" i="1"/>
  <c r="AQ69" i="1" s="1"/>
  <c r="AR69" i="1" s="1"/>
  <c r="AL69" i="1"/>
  <c r="AM69" i="1" s="1"/>
  <c r="AP68" i="1"/>
  <c r="AQ68" i="1" s="1"/>
  <c r="AL68" i="1"/>
  <c r="AM68" i="1" s="1"/>
  <c r="AP67" i="1"/>
  <c r="AQ67" i="1" s="1"/>
  <c r="AL67" i="1"/>
  <c r="AM67" i="1" s="1"/>
  <c r="AP66" i="1"/>
  <c r="AL66" i="1"/>
  <c r="AM66" i="1" s="1"/>
  <c r="AP65" i="1"/>
  <c r="AL65" i="1"/>
  <c r="AM65" i="1" s="1"/>
  <c r="AP64" i="1"/>
  <c r="AL64" i="1"/>
  <c r="AM64" i="1" s="1"/>
  <c r="AP63" i="1"/>
  <c r="AQ63" i="1" s="1"/>
  <c r="AL63" i="1"/>
  <c r="AM63" i="1" s="1"/>
  <c r="AP62" i="1"/>
  <c r="AL62" i="1"/>
  <c r="AM62" i="1" s="1"/>
  <c r="AP61" i="1"/>
  <c r="AQ61" i="1" s="1"/>
  <c r="AR61" i="1" s="1"/>
  <c r="AL61" i="1"/>
  <c r="AM61" i="1" s="1"/>
  <c r="AP60" i="1"/>
  <c r="AL60" i="1"/>
  <c r="AM60" i="1" s="1"/>
  <c r="AP59" i="1"/>
  <c r="AQ59" i="1" s="1"/>
  <c r="AL59" i="1"/>
  <c r="AM59" i="1" s="1"/>
  <c r="AP58" i="1"/>
  <c r="AQ58" i="1" s="1"/>
  <c r="AL58" i="1"/>
  <c r="AM58" i="1" s="1"/>
  <c r="AP57" i="1"/>
  <c r="AQ57" i="1" s="1"/>
  <c r="AR57" i="1" s="1"/>
  <c r="AL57" i="1"/>
  <c r="AM57" i="1" s="1"/>
  <c r="AP56" i="1"/>
  <c r="AQ56" i="1" s="1"/>
  <c r="AL56" i="1"/>
  <c r="AM56" i="1" s="1"/>
  <c r="AP55" i="1"/>
  <c r="AL55" i="1"/>
  <c r="AM55" i="1" s="1"/>
  <c r="AP54" i="1"/>
  <c r="AQ54" i="1" s="1"/>
  <c r="AL54" i="1"/>
  <c r="AM54" i="1" s="1"/>
  <c r="AP53" i="1"/>
  <c r="AL53" i="1"/>
  <c r="AM53" i="1" s="1"/>
  <c r="AP52" i="1"/>
  <c r="AQ52" i="1" s="1"/>
  <c r="AL52" i="1"/>
  <c r="AM52" i="1" s="1"/>
  <c r="AP51" i="1"/>
  <c r="AL51" i="1"/>
  <c r="AM51" i="1" s="1"/>
  <c r="AP50" i="1"/>
  <c r="AL50" i="1"/>
  <c r="AM50" i="1" s="1"/>
  <c r="AP49" i="1"/>
  <c r="AQ49" i="1" s="1"/>
  <c r="AR49" i="1" s="1"/>
  <c r="AL49" i="1"/>
  <c r="AM49" i="1" s="1"/>
  <c r="AP48" i="1"/>
  <c r="AQ48" i="1" s="1"/>
  <c r="AR48" i="1" s="1"/>
  <c r="AL48" i="1"/>
  <c r="AM48" i="1" s="1"/>
  <c r="AP46" i="1"/>
  <c r="AQ46" i="1" s="1"/>
  <c r="AL46" i="1"/>
  <c r="AM46" i="1" s="1"/>
  <c r="AP45" i="1"/>
  <c r="AL45" i="1"/>
  <c r="AM45" i="1" s="1"/>
  <c r="AP44" i="1"/>
  <c r="AQ44" i="1" s="1"/>
  <c r="AR44" i="1" s="1"/>
  <c r="AL44" i="1"/>
  <c r="AM44" i="1" s="1"/>
  <c r="AP43" i="1"/>
  <c r="AL43" i="1"/>
  <c r="AM43" i="1" s="1"/>
  <c r="AP42" i="1"/>
  <c r="AQ42" i="1" s="1"/>
  <c r="AL42" i="1"/>
  <c r="AM42" i="1" s="1"/>
  <c r="AP41" i="1"/>
  <c r="AQ41" i="1" s="1"/>
  <c r="AL41" i="1"/>
  <c r="AM41" i="1" s="1"/>
  <c r="AP40" i="1"/>
  <c r="AL40" i="1"/>
  <c r="AM40" i="1" s="1"/>
  <c r="AP39" i="1"/>
  <c r="AL39" i="1"/>
  <c r="AM39" i="1" s="1"/>
  <c r="AP38" i="1"/>
  <c r="AL38" i="1"/>
  <c r="AM38" i="1" s="1"/>
  <c r="AP37" i="1"/>
  <c r="AL37" i="1"/>
  <c r="AM37" i="1" s="1"/>
  <c r="AP36" i="1"/>
  <c r="AL36" i="1"/>
  <c r="AM36" i="1" s="1"/>
  <c r="AP35" i="1"/>
  <c r="AQ35" i="1" s="1"/>
  <c r="AL35" i="1"/>
  <c r="AM35" i="1" s="1"/>
  <c r="AP34" i="1"/>
  <c r="AQ34" i="1" s="1"/>
  <c r="AL34" i="1"/>
  <c r="AM34" i="1" s="1"/>
  <c r="AP33" i="1"/>
  <c r="AL33" i="1"/>
  <c r="AM33" i="1" s="1"/>
  <c r="AP32" i="1"/>
  <c r="AQ32" i="1" s="1"/>
  <c r="AR32" i="1" s="1"/>
  <c r="AL32" i="1"/>
  <c r="AM32" i="1" s="1"/>
  <c r="AP31" i="1"/>
  <c r="AL31" i="1"/>
  <c r="AM31" i="1" s="1"/>
  <c r="AP30" i="1"/>
  <c r="AQ30" i="1" s="1"/>
  <c r="AL30" i="1"/>
  <c r="AM30" i="1" s="1"/>
  <c r="AP29" i="1"/>
  <c r="AL29" i="1"/>
  <c r="AM29" i="1" s="1"/>
  <c r="AP28" i="1"/>
  <c r="AQ28" i="1" s="1"/>
  <c r="AR28" i="1" s="1"/>
  <c r="AL28" i="1"/>
  <c r="AM28" i="1" s="1"/>
  <c r="AP26" i="1"/>
  <c r="AL26" i="1"/>
  <c r="AM26" i="1" s="1"/>
  <c r="AP25" i="1"/>
  <c r="AQ25" i="1" s="1"/>
  <c r="AL25" i="1"/>
  <c r="AM25" i="1" s="1"/>
  <c r="AP24" i="1"/>
  <c r="AQ24" i="1" s="1"/>
  <c r="AL24" i="1"/>
  <c r="AM24" i="1" s="1"/>
  <c r="AP23" i="1"/>
  <c r="AQ23" i="1" s="1"/>
  <c r="AR23" i="1" s="1"/>
  <c r="AL23" i="1"/>
  <c r="AM23" i="1" s="1"/>
  <c r="AP22" i="1"/>
  <c r="AL22" i="1"/>
  <c r="AM22" i="1" s="1"/>
  <c r="AP21" i="1"/>
  <c r="AL21" i="1"/>
  <c r="AM21" i="1" s="1"/>
  <c r="AP20" i="1"/>
  <c r="AL20" i="1"/>
  <c r="AM20" i="1" s="1"/>
  <c r="AP19" i="1"/>
  <c r="AL19" i="1"/>
  <c r="AM19" i="1" s="1"/>
  <c r="AP17" i="1"/>
  <c r="AQ17" i="1" s="1"/>
  <c r="AL17" i="1"/>
  <c r="AM17" i="1" s="1"/>
  <c r="AP16" i="1"/>
  <c r="AL16" i="1"/>
  <c r="AM16" i="1" s="1"/>
  <c r="AP15" i="1"/>
  <c r="AQ15" i="1" s="1"/>
  <c r="AL15" i="1"/>
  <c r="AM15" i="1" s="1"/>
  <c r="AP13" i="1"/>
  <c r="AL13" i="1"/>
  <c r="AM13" i="1" s="1"/>
  <c r="AP12" i="1"/>
  <c r="AQ12" i="1" s="1"/>
  <c r="AR12" i="1" s="1"/>
  <c r="AL12" i="1"/>
  <c r="AM12" i="1" s="1"/>
  <c r="AP11" i="1"/>
  <c r="AQ11" i="1" s="1"/>
  <c r="AL11" i="1"/>
  <c r="AM11" i="1" s="1"/>
  <c r="AP10" i="1"/>
  <c r="AQ10" i="1" s="1"/>
  <c r="AL10" i="1"/>
  <c r="AM10" i="1" s="1"/>
  <c r="AP9" i="1"/>
  <c r="AL9" i="1"/>
  <c r="AM9" i="1" s="1"/>
  <c r="AP8" i="1"/>
  <c r="AL8" i="1"/>
  <c r="AM8" i="1" s="1"/>
  <c r="AP7" i="1"/>
  <c r="AL7" i="1"/>
  <c r="AM7" i="1" s="1"/>
  <c r="AP6" i="1"/>
  <c r="AQ6" i="1" s="1"/>
  <c r="AR6" i="1" s="1"/>
  <c r="AL6" i="1"/>
  <c r="AM6" i="1" s="1"/>
  <c r="AP5" i="1"/>
  <c r="AL5" i="1"/>
  <c r="AM5" i="1" s="1"/>
  <c r="AP4" i="1"/>
  <c r="AL4" i="1"/>
  <c r="AM4" i="1" s="1"/>
  <c r="AP3" i="1"/>
  <c r="AQ3" i="1" s="1"/>
  <c r="AL3" i="1"/>
  <c r="AM3" i="1" s="1"/>
  <c r="AD80" i="1"/>
  <c r="AC80" i="1"/>
  <c r="AF80" i="1" s="1"/>
  <c r="AB80" i="1"/>
  <c r="AE80" i="1" s="1"/>
  <c r="AD79" i="1"/>
  <c r="AC79" i="1"/>
  <c r="AF79" i="1" s="1"/>
  <c r="AB79" i="1"/>
  <c r="AE79" i="1" s="1"/>
  <c r="AD78" i="1"/>
  <c r="AH78" i="1" s="1"/>
  <c r="AC78" i="1"/>
  <c r="AF78" i="1" s="1"/>
  <c r="AB78" i="1"/>
  <c r="AE78" i="1" s="1"/>
  <c r="AD77" i="1"/>
  <c r="AC77" i="1"/>
  <c r="AF77" i="1" s="1"/>
  <c r="AB77" i="1"/>
  <c r="AE77" i="1" s="1"/>
  <c r="AD76" i="1"/>
  <c r="AC76" i="1"/>
  <c r="AF76" i="1" s="1"/>
  <c r="AB76" i="1"/>
  <c r="AE76" i="1" s="1"/>
  <c r="AD75" i="1"/>
  <c r="AC75" i="1"/>
  <c r="AF75" i="1" s="1"/>
  <c r="AB75" i="1"/>
  <c r="AE75" i="1" s="1"/>
  <c r="AD74" i="1"/>
  <c r="AG74" i="1" s="1"/>
  <c r="AC74" i="1"/>
  <c r="AF74" i="1" s="1"/>
  <c r="AB74" i="1"/>
  <c r="AE74" i="1" s="1"/>
  <c r="AD73" i="1"/>
  <c r="AH73" i="1" s="1"/>
  <c r="AC73" i="1"/>
  <c r="AF73" i="1" s="1"/>
  <c r="AB73" i="1"/>
  <c r="AE73" i="1" s="1"/>
  <c r="AD72" i="1"/>
  <c r="AC72" i="1"/>
  <c r="AF72" i="1" s="1"/>
  <c r="AB72" i="1"/>
  <c r="AE72" i="1" s="1"/>
  <c r="AD71" i="1"/>
  <c r="AG71" i="1" s="1"/>
  <c r="AC71" i="1"/>
  <c r="AF71" i="1" s="1"/>
  <c r="AB71" i="1"/>
  <c r="AE71" i="1" s="1"/>
  <c r="AD70" i="1"/>
  <c r="AG70" i="1" s="1"/>
  <c r="AC70" i="1"/>
  <c r="AF70" i="1" s="1"/>
  <c r="AB70" i="1"/>
  <c r="AE70" i="1" s="1"/>
  <c r="AD69" i="1"/>
  <c r="AH69" i="1" s="1"/>
  <c r="AC69" i="1"/>
  <c r="AF69" i="1" s="1"/>
  <c r="AB69" i="1"/>
  <c r="AE69" i="1" s="1"/>
  <c r="AD68" i="1"/>
  <c r="AH68" i="1" s="1"/>
  <c r="AC68" i="1"/>
  <c r="AF68" i="1" s="1"/>
  <c r="AB68" i="1"/>
  <c r="AE68" i="1" s="1"/>
  <c r="AD67" i="1"/>
  <c r="AG67" i="1" s="1"/>
  <c r="AC67" i="1"/>
  <c r="AF67" i="1" s="1"/>
  <c r="AB67" i="1"/>
  <c r="AE67" i="1" s="1"/>
  <c r="AD66" i="1"/>
  <c r="AG66" i="1" s="1"/>
  <c r="AC66" i="1"/>
  <c r="AF66" i="1" s="1"/>
  <c r="AB66" i="1"/>
  <c r="AE66" i="1" s="1"/>
  <c r="AD65" i="1"/>
  <c r="AH65" i="1" s="1"/>
  <c r="AC65" i="1"/>
  <c r="AF65" i="1" s="1"/>
  <c r="AB65" i="1"/>
  <c r="AE65" i="1" s="1"/>
  <c r="AD64" i="1"/>
  <c r="AH64" i="1" s="1"/>
  <c r="AC64" i="1"/>
  <c r="AF64" i="1" s="1"/>
  <c r="AB64" i="1"/>
  <c r="AE64" i="1" s="1"/>
  <c r="AD63" i="1"/>
  <c r="AC63" i="1"/>
  <c r="AF63" i="1" s="1"/>
  <c r="AB63" i="1"/>
  <c r="AE63" i="1" s="1"/>
  <c r="AD62" i="1"/>
  <c r="AH62" i="1" s="1"/>
  <c r="AC62" i="1"/>
  <c r="AF62" i="1" s="1"/>
  <c r="AB62" i="1"/>
  <c r="AE62" i="1" s="1"/>
  <c r="AD61" i="1"/>
  <c r="AH61" i="1" s="1"/>
  <c r="AC61" i="1"/>
  <c r="AF61" i="1" s="1"/>
  <c r="AB61" i="1"/>
  <c r="AE61" i="1" s="1"/>
  <c r="AD60" i="1"/>
  <c r="AH60" i="1" s="1"/>
  <c r="AC60" i="1"/>
  <c r="AF60" i="1" s="1"/>
  <c r="AB60" i="1"/>
  <c r="AE60" i="1" s="1"/>
  <c r="AD59" i="1"/>
  <c r="AC59" i="1"/>
  <c r="AF59" i="1" s="1"/>
  <c r="AB59" i="1"/>
  <c r="AE59" i="1" s="1"/>
  <c r="AD58" i="1"/>
  <c r="AG58" i="1" s="1"/>
  <c r="AC58" i="1"/>
  <c r="AF58" i="1" s="1"/>
  <c r="AB58" i="1"/>
  <c r="AE58" i="1" s="1"/>
  <c r="AD57" i="1"/>
  <c r="AH57" i="1" s="1"/>
  <c r="AC57" i="1"/>
  <c r="AF57" i="1" s="1"/>
  <c r="AB57" i="1"/>
  <c r="AE57" i="1" s="1"/>
  <c r="AD56" i="1"/>
  <c r="AC56" i="1"/>
  <c r="AF56" i="1" s="1"/>
  <c r="AB56" i="1"/>
  <c r="AE56" i="1" s="1"/>
  <c r="AD55" i="1"/>
  <c r="AG55" i="1" s="1"/>
  <c r="AC55" i="1"/>
  <c r="AF55" i="1" s="1"/>
  <c r="AB55" i="1"/>
  <c r="AE55" i="1" s="1"/>
  <c r="AD54" i="1"/>
  <c r="AG54" i="1" s="1"/>
  <c r="AC54" i="1"/>
  <c r="AF54" i="1" s="1"/>
  <c r="AB54" i="1"/>
  <c r="AE54" i="1" s="1"/>
  <c r="AD53" i="1"/>
  <c r="AC53" i="1"/>
  <c r="AF53" i="1" s="1"/>
  <c r="AB53" i="1"/>
  <c r="AE53" i="1" s="1"/>
  <c r="AD52" i="1"/>
  <c r="AC52" i="1"/>
  <c r="AF52" i="1" s="1"/>
  <c r="AB52" i="1"/>
  <c r="AE52" i="1" s="1"/>
  <c r="AD51" i="1"/>
  <c r="AC51" i="1"/>
  <c r="AF51" i="1" s="1"/>
  <c r="AB51" i="1"/>
  <c r="AE51" i="1" s="1"/>
  <c r="AD50" i="1"/>
  <c r="AC50" i="1"/>
  <c r="AF50" i="1" s="1"/>
  <c r="AB50" i="1"/>
  <c r="AE50" i="1" s="1"/>
  <c r="AD49" i="1"/>
  <c r="AH49" i="1" s="1"/>
  <c r="AC49" i="1"/>
  <c r="AF49" i="1" s="1"/>
  <c r="AB49" i="1"/>
  <c r="AE49" i="1" s="1"/>
  <c r="AD48" i="1"/>
  <c r="AH48" i="1" s="1"/>
  <c r="AC48" i="1"/>
  <c r="AF48" i="1" s="1"/>
  <c r="AB48" i="1"/>
  <c r="AE48" i="1" s="1"/>
  <c r="AD46" i="1"/>
  <c r="AC46" i="1"/>
  <c r="AF46" i="1" s="1"/>
  <c r="AB46" i="1"/>
  <c r="AE46" i="1" s="1"/>
  <c r="AD45" i="1"/>
  <c r="AH45" i="1" s="1"/>
  <c r="AC45" i="1"/>
  <c r="AF45" i="1" s="1"/>
  <c r="AB45" i="1"/>
  <c r="AE45" i="1" s="1"/>
  <c r="AD44" i="1"/>
  <c r="AH44" i="1" s="1"/>
  <c r="AC44" i="1"/>
  <c r="AF44" i="1" s="1"/>
  <c r="AB44" i="1"/>
  <c r="AE44" i="1" s="1"/>
  <c r="AD43" i="1"/>
  <c r="AC43" i="1"/>
  <c r="AF43" i="1" s="1"/>
  <c r="AB43" i="1"/>
  <c r="AE43" i="1" s="1"/>
  <c r="AD42" i="1"/>
  <c r="AC42" i="1"/>
  <c r="AF42" i="1" s="1"/>
  <c r="AB42" i="1"/>
  <c r="AE42" i="1" s="1"/>
  <c r="AD41" i="1"/>
  <c r="AG41" i="1" s="1"/>
  <c r="AC41" i="1"/>
  <c r="AF41" i="1" s="1"/>
  <c r="AB41" i="1"/>
  <c r="AE41" i="1" s="1"/>
  <c r="AD40" i="1"/>
  <c r="AC40" i="1"/>
  <c r="AF40" i="1" s="1"/>
  <c r="AB40" i="1"/>
  <c r="AE40" i="1" s="1"/>
  <c r="AD39" i="1"/>
  <c r="AC39" i="1"/>
  <c r="AF39" i="1" s="1"/>
  <c r="AB39" i="1"/>
  <c r="AE39" i="1" s="1"/>
  <c r="AD38" i="1"/>
  <c r="AG38" i="1" s="1"/>
  <c r="AC38" i="1"/>
  <c r="AF38" i="1" s="1"/>
  <c r="AB38" i="1"/>
  <c r="AE38" i="1" s="1"/>
  <c r="AD37" i="1"/>
  <c r="AG37" i="1" s="1"/>
  <c r="AC37" i="1"/>
  <c r="AF37" i="1" s="1"/>
  <c r="AB37" i="1"/>
  <c r="AE37" i="1" s="1"/>
  <c r="AD36" i="1"/>
  <c r="AH36" i="1" s="1"/>
  <c r="AC36" i="1"/>
  <c r="AF36" i="1" s="1"/>
  <c r="AB36" i="1"/>
  <c r="AE36" i="1" s="1"/>
  <c r="AD35" i="1"/>
  <c r="AC35" i="1"/>
  <c r="AF35" i="1" s="1"/>
  <c r="AB35" i="1"/>
  <c r="AE35" i="1" s="1"/>
  <c r="AD34" i="1"/>
  <c r="AG34" i="1" s="1"/>
  <c r="AC34" i="1"/>
  <c r="AF34" i="1" s="1"/>
  <c r="AB34" i="1"/>
  <c r="AE34" i="1" s="1"/>
  <c r="AD33" i="1"/>
  <c r="AC33" i="1"/>
  <c r="AF33" i="1" s="1"/>
  <c r="AB33" i="1"/>
  <c r="AE33" i="1" s="1"/>
  <c r="AD32" i="1"/>
  <c r="AC32" i="1"/>
  <c r="AF32" i="1" s="1"/>
  <c r="AB32" i="1"/>
  <c r="AE32" i="1" s="1"/>
  <c r="AD31" i="1"/>
  <c r="AC31" i="1"/>
  <c r="AF31" i="1" s="1"/>
  <c r="AB31" i="1"/>
  <c r="AE31" i="1" s="1"/>
  <c r="AD30" i="1"/>
  <c r="AC30" i="1"/>
  <c r="AF30" i="1" s="1"/>
  <c r="AB30" i="1"/>
  <c r="AE30" i="1" s="1"/>
  <c r="AD29" i="1"/>
  <c r="AG29" i="1" s="1"/>
  <c r="AC29" i="1"/>
  <c r="AF29" i="1" s="1"/>
  <c r="AB29" i="1"/>
  <c r="AE29" i="1" s="1"/>
  <c r="AD28" i="1"/>
  <c r="AC28" i="1"/>
  <c r="AF28" i="1" s="1"/>
  <c r="AB28" i="1"/>
  <c r="AE28" i="1" s="1"/>
  <c r="AD26" i="1"/>
  <c r="AC26" i="1"/>
  <c r="AF26" i="1" s="1"/>
  <c r="AB26" i="1"/>
  <c r="AE26" i="1" s="1"/>
  <c r="AD25" i="1"/>
  <c r="AC25" i="1"/>
  <c r="AF25" i="1" s="1"/>
  <c r="AB25" i="1"/>
  <c r="AE25" i="1" s="1"/>
  <c r="AD24" i="1"/>
  <c r="AC24" i="1"/>
  <c r="AF24" i="1" s="1"/>
  <c r="AB24" i="1"/>
  <c r="AE24" i="1" s="1"/>
  <c r="AD23" i="1"/>
  <c r="AG23" i="1" s="1"/>
  <c r="AC23" i="1"/>
  <c r="AF23" i="1" s="1"/>
  <c r="AB23" i="1"/>
  <c r="AE23" i="1" s="1"/>
  <c r="AD22" i="1"/>
  <c r="AH22" i="1" s="1"/>
  <c r="AC22" i="1"/>
  <c r="AF22" i="1" s="1"/>
  <c r="AB22" i="1"/>
  <c r="AE22" i="1" s="1"/>
  <c r="AD21" i="1"/>
  <c r="AC21" i="1"/>
  <c r="AF21" i="1" s="1"/>
  <c r="AB21" i="1"/>
  <c r="AE21" i="1" s="1"/>
  <c r="AD20" i="1"/>
  <c r="AC20" i="1"/>
  <c r="AF20" i="1" s="1"/>
  <c r="AB20" i="1"/>
  <c r="AE20" i="1" s="1"/>
  <c r="AD19" i="1"/>
  <c r="AC19" i="1"/>
  <c r="AF19" i="1" s="1"/>
  <c r="AB19" i="1"/>
  <c r="AE19" i="1" s="1"/>
  <c r="AD17" i="1"/>
  <c r="AC17" i="1"/>
  <c r="AF17" i="1" s="1"/>
  <c r="AB17" i="1"/>
  <c r="AE17" i="1" s="1"/>
  <c r="AD16" i="1"/>
  <c r="AC16" i="1"/>
  <c r="AF16" i="1" s="1"/>
  <c r="AB16" i="1"/>
  <c r="AE16" i="1" s="1"/>
  <c r="AD15" i="1"/>
  <c r="AH15" i="1" s="1"/>
  <c r="AC15" i="1"/>
  <c r="AF15" i="1" s="1"/>
  <c r="AB15" i="1"/>
  <c r="AE15" i="1" s="1"/>
  <c r="AD13" i="1"/>
  <c r="AG13" i="1" s="1"/>
  <c r="AC13" i="1"/>
  <c r="AF13" i="1" s="1"/>
  <c r="AB13" i="1"/>
  <c r="AE13" i="1" s="1"/>
  <c r="AD12" i="1"/>
  <c r="AH12" i="1" s="1"/>
  <c r="AC12" i="1"/>
  <c r="AF12" i="1" s="1"/>
  <c r="AB12" i="1"/>
  <c r="AE12" i="1" s="1"/>
  <c r="AD11" i="1"/>
  <c r="AC11" i="1"/>
  <c r="AF11" i="1" s="1"/>
  <c r="AB11" i="1"/>
  <c r="AE11" i="1" s="1"/>
  <c r="AD10" i="1"/>
  <c r="AH10" i="1" s="1"/>
  <c r="AC10" i="1"/>
  <c r="AF10" i="1" s="1"/>
  <c r="AB10" i="1"/>
  <c r="AE10" i="1" s="1"/>
  <c r="AD9" i="1"/>
  <c r="AC9" i="1"/>
  <c r="AF9" i="1" s="1"/>
  <c r="AB9" i="1"/>
  <c r="AE9" i="1" s="1"/>
  <c r="AD8" i="1"/>
  <c r="AC8" i="1"/>
  <c r="AF8" i="1" s="1"/>
  <c r="AB8" i="1"/>
  <c r="AE8" i="1" s="1"/>
  <c r="AD7" i="1"/>
  <c r="AG7" i="1" s="1"/>
  <c r="AC7" i="1"/>
  <c r="AF7" i="1" s="1"/>
  <c r="AB7" i="1"/>
  <c r="AE7" i="1" s="1"/>
  <c r="AD6" i="1"/>
  <c r="AH6" i="1" s="1"/>
  <c r="AC6" i="1"/>
  <c r="AF6" i="1" s="1"/>
  <c r="AB6" i="1"/>
  <c r="AE6" i="1" s="1"/>
  <c r="AD5" i="1"/>
  <c r="AG5" i="1" s="1"/>
  <c r="AC5" i="1"/>
  <c r="AF5" i="1" s="1"/>
  <c r="AB5" i="1"/>
  <c r="AE5" i="1" s="1"/>
  <c r="AD4" i="1"/>
  <c r="AC4" i="1"/>
  <c r="AF4" i="1" s="1"/>
  <c r="AB4" i="1"/>
  <c r="AE4" i="1" s="1"/>
  <c r="AD3" i="1"/>
  <c r="AC3" i="1"/>
  <c r="AF3" i="1" s="1"/>
  <c r="AB3" i="1"/>
  <c r="AE3" i="1" s="1"/>
  <c r="J80" i="1"/>
  <c r="U80" i="1" s="1"/>
  <c r="P80" i="1" s="1"/>
  <c r="I80" i="1"/>
  <c r="H80" i="1"/>
  <c r="J79" i="1"/>
  <c r="U79" i="1" s="1"/>
  <c r="P79" i="1" s="1"/>
  <c r="I79" i="1"/>
  <c r="H79" i="1"/>
  <c r="J78" i="1"/>
  <c r="I78" i="1"/>
  <c r="H78" i="1"/>
  <c r="S78" i="1" s="1"/>
  <c r="M78" i="1" s="1"/>
  <c r="J77" i="1"/>
  <c r="U77" i="1" s="1"/>
  <c r="P77" i="1" s="1"/>
  <c r="I77" i="1"/>
  <c r="H77" i="1"/>
  <c r="S77" i="1" s="1"/>
  <c r="M77" i="1" s="1"/>
  <c r="J76" i="1"/>
  <c r="U76" i="1" s="1"/>
  <c r="P76" i="1" s="1"/>
  <c r="I76" i="1"/>
  <c r="H76" i="1"/>
  <c r="J75" i="1"/>
  <c r="I75" i="1"/>
  <c r="H75" i="1"/>
  <c r="S75" i="1" s="1"/>
  <c r="M75" i="1" s="1"/>
  <c r="J74" i="1"/>
  <c r="I74" i="1"/>
  <c r="H74" i="1"/>
  <c r="S74" i="1" s="1"/>
  <c r="M74" i="1" s="1"/>
  <c r="J73" i="1"/>
  <c r="U73" i="1" s="1"/>
  <c r="P73" i="1" s="1"/>
  <c r="I73" i="1"/>
  <c r="H73" i="1"/>
  <c r="S73" i="1" s="1"/>
  <c r="M73" i="1" s="1"/>
  <c r="J72" i="1"/>
  <c r="U72" i="1" s="1"/>
  <c r="P72" i="1" s="1"/>
  <c r="I72" i="1"/>
  <c r="H72" i="1"/>
  <c r="J71" i="1"/>
  <c r="I71" i="1"/>
  <c r="H71" i="1"/>
  <c r="S71" i="1" s="1"/>
  <c r="M71" i="1" s="1"/>
  <c r="J70" i="1"/>
  <c r="I70" i="1"/>
  <c r="H70" i="1"/>
  <c r="S70" i="1" s="1"/>
  <c r="M70" i="1" s="1"/>
  <c r="J69" i="1"/>
  <c r="U69" i="1" s="1"/>
  <c r="P69" i="1" s="1"/>
  <c r="I69" i="1"/>
  <c r="H69" i="1"/>
  <c r="S69" i="1" s="1"/>
  <c r="M69" i="1" s="1"/>
  <c r="J68" i="1"/>
  <c r="U68" i="1" s="1"/>
  <c r="P68" i="1" s="1"/>
  <c r="I68" i="1"/>
  <c r="H68" i="1"/>
  <c r="J67" i="1"/>
  <c r="I67" i="1"/>
  <c r="H67" i="1"/>
  <c r="S67" i="1" s="1"/>
  <c r="M67" i="1" s="1"/>
  <c r="J66" i="1"/>
  <c r="U66" i="1" s="1"/>
  <c r="P66" i="1" s="1"/>
  <c r="I66" i="1"/>
  <c r="H66" i="1"/>
  <c r="J65" i="1"/>
  <c r="U65" i="1" s="1"/>
  <c r="P65" i="1" s="1"/>
  <c r="I65" i="1"/>
  <c r="H65" i="1"/>
  <c r="S65" i="1" s="1"/>
  <c r="M65" i="1" s="1"/>
  <c r="J64" i="1"/>
  <c r="U64" i="1" s="1"/>
  <c r="P64" i="1" s="1"/>
  <c r="I64" i="1"/>
  <c r="H64" i="1"/>
  <c r="J63" i="1"/>
  <c r="I63" i="1"/>
  <c r="H63" i="1"/>
  <c r="S63" i="1" s="1"/>
  <c r="M63" i="1" s="1"/>
  <c r="J62" i="1"/>
  <c r="U62" i="1" s="1"/>
  <c r="P62" i="1" s="1"/>
  <c r="I62" i="1"/>
  <c r="H62" i="1"/>
  <c r="J61" i="1"/>
  <c r="I61" i="1"/>
  <c r="H61" i="1"/>
  <c r="S61" i="1" s="1"/>
  <c r="M61" i="1" s="1"/>
  <c r="J60" i="1"/>
  <c r="U60" i="1" s="1"/>
  <c r="P60" i="1" s="1"/>
  <c r="I60" i="1"/>
  <c r="H60" i="1"/>
  <c r="J59" i="1"/>
  <c r="U59" i="1" s="1"/>
  <c r="P59" i="1" s="1"/>
  <c r="I59" i="1"/>
  <c r="H59" i="1"/>
  <c r="S59" i="1" s="1"/>
  <c r="M59" i="1" s="1"/>
  <c r="J58" i="1"/>
  <c r="I58" i="1"/>
  <c r="H58" i="1"/>
  <c r="J57" i="1"/>
  <c r="I57" i="1"/>
  <c r="H57" i="1"/>
  <c r="J56" i="1"/>
  <c r="I56" i="1"/>
  <c r="H56" i="1"/>
  <c r="J55" i="1"/>
  <c r="I55" i="1"/>
  <c r="H55" i="1"/>
  <c r="S55" i="1" s="1"/>
  <c r="M55" i="1" s="1"/>
  <c r="J54" i="1"/>
  <c r="U54" i="1" s="1"/>
  <c r="P54" i="1" s="1"/>
  <c r="I54" i="1"/>
  <c r="H54" i="1"/>
  <c r="J53" i="1"/>
  <c r="I53" i="1"/>
  <c r="H53" i="1"/>
  <c r="J52" i="1"/>
  <c r="U52" i="1" s="1"/>
  <c r="P52" i="1" s="1"/>
  <c r="I52" i="1"/>
  <c r="H52" i="1"/>
  <c r="S52" i="1" s="1"/>
  <c r="M52" i="1" s="1"/>
  <c r="J51" i="1"/>
  <c r="I51" i="1"/>
  <c r="H51" i="1"/>
  <c r="J50" i="1"/>
  <c r="U50" i="1" s="1"/>
  <c r="P50" i="1" s="1"/>
  <c r="I50" i="1"/>
  <c r="H50" i="1"/>
  <c r="S50" i="1" s="1"/>
  <c r="M50" i="1" s="1"/>
  <c r="J49" i="1"/>
  <c r="I49" i="1"/>
  <c r="H49" i="1"/>
  <c r="S49" i="1" s="1"/>
  <c r="M49" i="1" s="1"/>
  <c r="J48" i="1"/>
  <c r="U48" i="1" s="1"/>
  <c r="P48" i="1" s="1"/>
  <c r="I48" i="1"/>
  <c r="H48" i="1"/>
  <c r="S48" i="1" s="1"/>
  <c r="M48" i="1" s="1"/>
  <c r="J47" i="1"/>
  <c r="U47" i="1" s="1"/>
  <c r="P47" i="1" s="1"/>
  <c r="I47" i="1"/>
  <c r="H47" i="1"/>
  <c r="J46" i="1"/>
  <c r="U46" i="1" s="1"/>
  <c r="P46" i="1" s="1"/>
  <c r="I46" i="1"/>
  <c r="H46" i="1"/>
  <c r="S46" i="1" s="1"/>
  <c r="M46" i="1" s="1"/>
  <c r="J45" i="1"/>
  <c r="I45" i="1"/>
  <c r="H45" i="1"/>
  <c r="S45" i="1" s="1"/>
  <c r="M45" i="1" s="1"/>
  <c r="J44" i="1"/>
  <c r="U44" i="1" s="1"/>
  <c r="P44" i="1" s="1"/>
  <c r="I44" i="1"/>
  <c r="L44" i="1" s="1"/>
  <c r="Q44" i="1" s="1"/>
  <c r="H44" i="1"/>
  <c r="J43" i="1"/>
  <c r="U43" i="1" s="1"/>
  <c r="P43" i="1" s="1"/>
  <c r="I43" i="1"/>
  <c r="H43" i="1"/>
  <c r="S43" i="1" s="1"/>
  <c r="M43" i="1" s="1"/>
  <c r="J42" i="1"/>
  <c r="I42" i="1"/>
  <c r="H42" i="1"/>
  <c r="J41" i="1"/>
  <c r="I41" i="1"/>
  <c r="H41" i="1"/>
  <c r="S41" i="1" s="1"/>
  <c r="M41" i="1" s="1"/>
  <c r="J40" i="1"/>
  <c r="U40" i="1" s="1"/>
  <c r="P40" i="1" s="1"/>
  <c r="I40" i="1"/>
  <c r="H40" i="1"/>
  <c r="J39" i="1"/>
  <c r="U39" i="1" s="1"/>
  <c r="P39" i="1" s="1"/>
  <c r="I39" i="1"/>
  <c r="H39" i="1"/>
  <c r="S39" i="1" s="1"/>
  <c r="M39" i="1" s="1"/>
  <c r="J38" i="1"/>
  <c r="I38" i="1"/>
  <c r="H38" i="1"/>
  <c r="S38" i="1" s="1"/>
  <c r="M38" i="1" s="1"/>
  <c r="J37" i="1"/>
  <c r="I37" i="1"/>
  <c r="H37" i="1"/>
  <c r="S37" i="1" s="1"/>
  <c r="M37" i="1" s="1"/>
  <c r="J36" i="1"/>
  <c r="U36" i="1" s="1"/>
  <c r="P36" i="1" s="1"/>
  <c r="I36" i="1"/>
  <c r="L36" i="1" s="1"/>
  <c r="Q36" i="1" s="1"/>
  <c r="H36" i="1"/>
  <c r="J35" i="1"/>
  <c r="U35" i="1" s="1"/>
  <c r="P35" i="1" s="1"/>
  <c r="I35" i="1"/>
  <c r="H35" i="1"/>
  <c r="S35" i="1" s="1"/>
  <c r="M35" i="1" s="1"/>
  <c r="J34" i="1"/>
  <c r="I34" i="1"/>
  <c r="H34" i="1"/>
  <c r="S34" i="1" s="1"/>
  <c r="M34" i="1" s="1"/>
  <c r="J33" i="1"/>
  <c r="I33" i="1"/>
  <c r="H33" i="1"/>
  <c r="S33" i="1" s="1"/>
  <c r="M33" i="1" s="1"/>
  <c r="J32" i="1"/>
  <c r="U32" i="1" s="1"/>
  <c r="P32" i="1" s="1"/>
  <c r="I32" i="1"/>
  <c r="H32" i="1"/>
  <c r="J31" i="1"/>
  <c r="I31" i="1"/>
  <c r="H31" i="1"/>
  <c r="S31" i="1" s="1"/>
  <c r="M31" i="1" s="1"/>
  <c r="J30" i="1"/>
  <c r="I30" i="1"/>
  <c r="H30" i="1"/>
  <c r="J29" i="1"/>
  <c r="U29" i="1" s="1"/>
  <c r="P29" i="1" s="1"/>
  <c r="I29" i="1"/>
  <c r="H29" i="1"/>
  <c r="J28" i="1"/>
  <c r="U28" i="1" s="1"/>
  <c r="P28" i="1" s="1"/>
  <c r="I28" i="1"/>
  <c r="H28" i="1"/>
  <c r="S28" i="1" s="1"/>
  <c r="M28" i="1" s="1"/>
  <c r="J27" i="1"/>
  <c r="U27" i="1" s="1"/>
  <c r="P27" i="1" s="1"/>
  <c r="I27" i="1"/>
  <c r="H27" i="1"/>
  <c r="K27" i="1" s="1"/>
  <c r="N27" i="1" s="1"/>
  <c r="J26" i="1"/>
  <c r="I26" i="1"/>
  <c r="H26" i="1"/>
  <c r="S26" i="1" s="1"/>
  <c r="M26" i="1" s="1"/>
  <c r="J25" i="1"/>
  <c r="U25" i="1" s="1"/>
  <c r="P25" i="1" s="1"/>
  <c r="I25" i="1"/>
  <c r="L25" i="1" s="1"/>
  <c r="Q25" i="1" s="1"/>
  <c r="H25" i="1"/>
  <c r="J24" i="1"/>
  <c r="U24" i="1" s="1"/>
  <c r="P24" i="1" s="1"/>
  <c r="I24" i="1"/>
  <c r="L24" i="1" s="1"/>
  <c r="Q24" i="1" s="1"/>
  <c r="H24" i="1"/>
  <c r="S24" i="1" s="1"/>
  <c r="M24" i="1" s="1"/>
  <c r="J23" i="1"/>
  <c r="U23" i="1" s="1"/>
  <c r="P23" i="1" s="1"/>
  <c r="I23" i="1"/>
  <c r="H23" i="1"/>
  <c r="S23" i="1" s="1"/>
  <c r="M23" i="1" s="1"/>
  <c r="J22" i="1"/>
  <c r="I22" i="1"/>
  <c r="H22" i="1"/>
  <c r="S22" i="1" s="1"/>
  <c r="M22" i="1" s="1"/>
  <c r="J21" i="1"/>
  <c r="I21" i="1"/>
  <c r="H21" i="1"/>
  <c r="J20" i="1"/>
  <c r="U20" i="1" s="1"/>
  <c r="P20" i="1" s="1"/>
  <c r="I20" i="1"/>
  <c r="H20" i="1"/>
  <c r="J19" i="1"/>
  <c r="U19" i="1" s="1"/>
  <c r="P19" i="1" s="1"/>
  <c r="I19" i="1"/>
  <c r="L19" i="1" s="1"/>
  <c r="Q19" i="1" s="1"/>
  <c r="H19" i="1"/>
  <c r="S19" i="1" s="1"/>
  <c r="M19" i="1" s="1"/>
  <c r="J18" i="1"/>
  <c r="I18" i="1"/>
  <c r="H18" i="1"/>
  <c r="S18" i="1" s="1"/>
  <c r="M18" i="1" s="1"/>
  <c r="J17" i="1"/>
  <c r="I17" i="1"/>
  <c r="H17" i="1"/>
  <c r="J16" i="1"/>
  <c r="U16" i="1" s="1"/>
  <c r="P16" i="1" s="1"/>
  <c r="I16" i="1"/>
  <c r="H16" i="1"/>
  <c r="J15" i="1"/>
  <c r="I15" i="1"/>
  <c r="H15" i="1"/>
  <c r="S15" i="1" s="1"/>
  <c r="M15" i="1" s="1"/>
  <c r="J14" i="1"/>
  <c r="I14" i="1"/>
  <c r="H14" i="1"/>
  <c r="S14" i="1" s="1"/>
  <c r="M14" i="1" s="1"/>
  <c r="J13" i="1"/>
  <c r="U13" i="1" s="1"/>
  <c r="P13" i="1" s="1"/>
  <c r="I13" i="1"/>
  <c r="H13" i="1"/>
  <c r="J12" i="1"/>
  <c r="U12" i="1" s="1"/>
  <c r="P12" i="1" s="1"/>
  <c r="I12" i="1"/>
  <c r="H12" i="1"/>
  <c r="K12" i="1" s="1"/>
  <c r="N12" i="1" s="1"/>
  <c r="J11" i="1"/>
  <c r="I11" i="1"/>
  <c r="H11" i="1"/>
  <c r="J10" i="1"/>
  <c r="I10" i="1"/>
  <c r="H10" i="1"/>
  <c r="J9" i="1"/>
  <c r="U9" i="1" s="1"/>
  <c r="P9" i="1" s="1"/>
  <c r="I9" i="1"/>
  <c r="H9" i="1"/>
  <c r="S9" i="1" s="1"/>
  <c r="M9" i="1" s="1"/>
  <c r="J8" i="1"/>
  <c r="U8" i="1" s="1"/>
  <c r="P8" i="1" s="1"/>
  <c r="I8" i="1"/>
  <c r="H8" i="1"/>
  <c r="J7" i="1"/>
  <c r="I7" i="1"/>
  <c r="H7" i="1"/>
  <c r="S7" i="1" s="1"/>
  <c r="M7" i="1" s="1"/>
  <c r="J6" i="1"/>
  <c r="U6" i="1" s="1"/>
  <c r="P6" i="1" s="1"/>
  <c r="I6" i="1"/>
  <c r="H6" i="1"/>
  <c r="S6" i="1" s="1"/>
  <c r="M6" i="1" s="1"/>
  <c r="J5" i="1"/>
  <c r="U5" i="1" s="1"/>
  <c r="P5" i="1" s="1"/>
  <c r="I5" i="1"/>
  <c r="H5" i="1"/>
  <c r="S5" i="1" s="1"/>
  <c r="M5" i="1" s="1"/>
  <c r="J3" i="1"/>
  <c r="U3" i="1" s="1"/>
  <c r="P3" i="1" s="1"/>
  <c r="I3" i="1"/>
  <c r="H3" i="1"/>
  <c r="S3" i="1" s="1"/>
  <c r="M3" i="1" s="1"/>
  <c r="K9" i="1" l="1"/>
  <c r="N9" i="1" s="1"/>
  <c r="U15" i="1"/>
  <c r="P15" i="1" s="1"/>
  <c r="L15" i="1"/>
  <c r="Q15" i="1" s="1"/>
  <c r="S30" i="1"/>
  <c r="M30" i="1" s="1"/>
  <c r="K30" i="1"/>
  <c r="N30" i="1" s="1"/>
  <c r="S32" i="1"/>
  <c r="M32" i="1" s="1"/>
  <c r="K32" i="1"/>
  <c r="N32" i="1" s="1"/>
  <c r="S42" i="1"/>
  <c r="M42" i="1" s="1"/>
  <c r="K42" i="1"/>
  <c r="N42" i="1" s="1"/>
  <c r="K50" i="1"/>
  <c r="N50" i="1" s="1"/>
  <c r="O50" i="1" s="1"/>
  <c r="T50" i="1" s="1"/>
  <c r="S53" i="1"/>
  <c r="M53" i="1" s="1"/>
  <c r="K53" i="1"/>
  <c r="N53" i="1" s="1"/>
  <c r="AG42" i="1"/>
  <c r="AH42" i="1"/>
  <c r="AG75" i="1"/>
  <c r="AH75" i="1"/>
  <c r="AH76" i="1"/>
  <c r="AG76" i="1"/>
  <c r="M3" i="5"/>
  <c r="Q3" i="5" s="1"/>
  <c r="K3" i="5"/>
  <c r="R3" i="5" s="1"/>
  <c r="S3" i="5" s="1"/>
  <c r="N3" i="5" s="1"/>
  <c r="L3" i="5"/>
  <c r="U3" i="5" s="1"/>
  <c r="AI3" i="5"/>
  <c r="AH3" i="5"/>
  <c r="K4" i="5"/>
  <c r="R4" i="5" s="1"/>
  <c r="AI4" i="5"/>
  <c r="AH4" i="5"/>
  <c r="O5" i="5"/>
  <c r="T5" i="5" s="1"/>
  <c r="L5" i="5"/>
  <c r="U5" i="5" s="1"/>
  <c r="AI5" i="5"/>
  <c r="AH5" i="5"/>
  <c r="M6" i="5"/>
  <c r="Q6" i="5" s="1"/>
  <c r="K6" i="5"/>
  <c r="R6" i="5" s="1"/>
  <c r="O6" i="5"/>
  <c r="T6" i="5" s="1"/>
  <c r="L6" i="5"/>
  <c r="U6" i="5" s="1"/>
  <c r="M7" i="5"/>
  <c r="Q7" i="5" s="1"/>
  <c r="K7" i="5"/>
  <c r="R7" i="5" s="1"/>
  <c r="AI7" i="5"/>
  <c r="AH7" i="5"/>
  <c r="K8" i="5"/>
  <c r="R8" i="5" s="1"/>
  <c r="S8" i="5" s="1"/>
  <c r="N8" i="5" s="1"/>
  <c r="AI8" i="5"/>
  <c r="AH8" i="5"/>
  <c r="O9" i="5"/>
  <c r="T9" i="5" s="1"/>
  <c r="L9" i="5"/>
  <c r="U9" i="5" s="1"/>
  <c r="AH9" i="5"/>
  <c r="AI9" i="5"/>
  <c r="M10" i="5"/>
  <c r="Q10" i="5" s="1"/>
  <c r="K10" i="5"/>
  <c r="R10" i="5" s="1"/>
  <c r="L10" i="5"/>
  <c r="U10" i="5" s="1"/>
  <c r="AI10" i="5"/>
  <c r="AH10" i="5"/>
  <c r="K11" i="5"/>
  <c r="R11" i="5" s="1"/>
  <c r="M11" i="5"/>
  <c r="Q11" i="5" s="1"/>
  <c r="AI11" i="5"/>
  <c r="AH11" i="5"/>
  <c r="O12" i="5"/>
  <c r="T12" i="5" s="1"/>
  <c r="L12" i="5"/>
  <c r="U12" i="5" s="1"/>
  <c r="O13" i="5"/>
  <c r="T13" i="5" s="1"/>
  <c r="L13" i="5"/>
  <c r="U13" i="5" s="1"/>
  <c r="AH13" i="5"/>
  <c r="AI13" i="5"/>
  <c r="M14" i="5"/>
  <c r="Q14" i="5" s="1"/>
  <c r="K14" i="5"/>
  <c r="R14" i="5" s="1"/>
  <c r="L14" i="5"/>
  <c r="U14" i="5" s="1"/>
  <c r="O14" i="5"/>
  <c r="T14" i="5" s="1"/>
  <c r="AI14" i="5"/>
  <c r="AH14" i="5"/>
  <c r="K15" i="5"/>
  <c r="R15" i="5" s="1"/>
  <c r="M15" i="5"/>
  <c r="Q15" i="5" s="1"/>
  <c r="AI15" i="5"/>
  <c r="AH15" i="5"/>
  <c r="O16" i="5"/>
  <c r="T16" i="5" s="1"/>
  <c r="L16" i="5"/>
  <c r="U16" i="5" s="1"/>
  <c r="O17" i="5"/>
  <c r="T17" i="5" s="1"/>
  <c r="L17" i="5"/>
  <c r="U17" i="5" s="1"/>
  <c r="AH17" i="5"/>
  <c r="AI17" i="5"/>
  <c r="M18" i="5"/>
  <c r="Q18" i="5" s="1"/>
  <c r="K18" i="5"/>
  <c r="R18" i="5" s="1"/>
  <c r="L18" i="5"/>
  <c r="U18" i="5" s="1"/>
  <c r="AI18" i="5"/>
  <c r="AH18" i="5"/>
  <c r="K19" i="5"/>
  <c r="R19" i="5" s="1"/>
  <c r="M19" i="5"/>
  <c r="Q19" i="5" s="1"/>
  <c r="AI19" i="5"/>
  <c r="AH19" i="5"/>
  <c r="O20" i="5"/>
  <c r="T20" i="5" s="1"/>
  <c r="L20" i="5"/>
  <c r="U20" i="5" s="1"/>
  <c r="O21" i="5"/>
  <c r="T21" i="5" s="1"/>
  <c r="L21" i="5"/>
  <c r="U21" i="5" s="1"/>
  <c r="AH21" i="5"/>
  <c r="AI21" i="5"/>
  <c r="M22" i="5"/>
  <c r="Q22" i="5" s="1"/>
  <c r="K22" i="5"/>
  <c r="R22" i="5" s="1"/>
  <c r="L22" i="5"/>
  <c r="U22" i="5" s="1"/>
  <c r="O22" i="5"/>
  <c r="T22" i="5" s="1"/>
  <c r="AI22" i="5"/>
  <c r="AH22" i="5"/>
  <c r="K23" i="5"/>
  <c r="R23" i="5" s="1"/>
  <c r="M23" i="5"/>
  <c r="Q23" i="5" s="1"/>
  <c r="AI23" i="5"/>
  <c r="AH23" i="5"/>
  <c r="O25" i="5"/>
  <c r="T25" i="5" s="1"/>
  <c r="L25" i="5"/>
  <c r="U25" i="5" s="1"/>
  <c r="AH25" i="5"/>
  <c r="AI25" i="5"/>
  <c r="M26" i="5"/>
  <c r="Q26" i="5" s="1"/>
  <c r="K26" i="5"/>
  <c r="R26" i="5" s="1"/>
  <c r="L26" i="5"/>
  <c r="U26" i="5" s="1"/>
  <c r="O26" i="5"/>
  <c r="T26" i="5" s="1"/>
  <c r="V26" i="5" s="1"/>
  <c r="P26" i="5" s="1"/>
  <c r="AH26" i="5"/>
  <c r="AI26" i="5"/>
  <c r="K27" i="5"/>
  <c r="R27" i="5" s="1"/>
  <c r="M27" i="5"/>
  <c r="Q27" i="5" s="1"/>
  <c r="S27" i="5" s="1"/>
  <c r="N27" i="5" s="1"/>
  <c r="AI27" i="5"/>
  <c r="AH27" i="5"/>
  <c r="M29" i="5"/>
  <c r="Q29" i="5" s="1"/>
  <c r="K29" i="5"/>
  <c r="R29" i="5" s="1"/>
  <c r="S29" i="5" s="1"/>
  <c r="N29" i="5" s="1"/>
  <c r="O29" i="5"/>
  <c r="T29" i="5" s="1"/>
  <c r="L29" i="5"/>
  <c r="U29" i="5" s="1"/>
  <c r="M30" i="5"/>
  <c r="Q30" i="5" s="1"/>
  <c r="K30" i="5"/>
  <c r="R30" i="5" s="1"/>
  <c r="L30" i="5"/>
  <c r="U30" i="5" s="1"/>
  <c r="AI30" i="5"/>
  <c r="AH30" i="5"/>
  <c r="K31" i="5"/>
  <c r="R31" i="5" s="1"/>
  <c r="M31" i="5"/>
  <c r="Q31" i="5" s="1"/>
  <c r="S31" i="5" s="1"/>
  <c r="N31" i="5" s="1"/>
  <c r="AI31" i="5"/>
  <c r="AH31" i="5"/>
  <c r="O32" i="5"/>
  <c r="T32" i="5" s="1"/>
  <c r="L32" i="5"/>
  <c r="U32" i="5" s="1"/>
  <c r="M33" i="5"/>
  <c r="Q33" i="5" s="1"/>
  <c r="K33" i="5"/>
  <c r="R33" i="5" s="1"/>
  <c r="S33" i="5" s="1"/>
  <c r="N33" i="5" s="1"/>
  <c r="O33" i="5"/>
  <c r="T33" i="5" s="1"/>
  <c r="L33" i="5"/>
  <c r="U33" i="5" s="1"/>
  <c r="AI33" i="5"/>
  <c r="M34" i="5"/>
  <c r="Q34" i="5" s="1"/>
  <c r="K34" i="5"/>
  <c r="R34" i="5" s="1"/>
  <c r="L34" i="5"/>
  <c r="U34" i="5" s="1"/>
  <c r="AI34" i="5"/>
  <c r="AH34" i="5"/>
  <c r="K35" i="5"/>
  <c r="R35" i="5" s="1"/>
  <c r="M35" i="5"/>
  <c r="Q35" i="5" s="1"/>
  <c r="AI35" i="5"/>
  <c r="AH35" i="5"/>
  <c r="O36" i="5"/>
  <c r="T36" i="5" s="1"/>
  <c r="L36" i="5"/>
  <c r="U36" i="5" s="1"/>
  <c r="M37" i="5"/>
  <c r="Q37" i="5" s="1"/>
  <c r="K37" i="5"/>
  <c r="R37" i="5" s="1"/>
  <c r="S37" i="5" s="1"/>
  <c r="N37" i="5" s="1"/>
  <c r="O37" i="5"/>
  <c r="T37" i="5" s="1"/>
  <c r="L37" i="5"/>
  <c r="U37" i="5" s="1"/>
  <c r="AH37" i="5"/>
  <c r="AI37" i="5"/>
  <c r="M38" i="5"/>
  <c r="Q38" i="5" s="1"/>
  <c r="K38" i="5"/>
  <c r="R38" i="5" s="1"/>
  <c r="L38" i="5"/>
  <c r="U38" i="5" s="1"/>
  <c r="AI38" i="5"/>
  <c r="AH38" i="5"/>
  <c r="AI39" i="5"/>
  <c r="AH39" i="5"/>
  <c r="K40" i="5"/>
  <c r="R40" i="5" s="1"/>
  <c r="M40" i="5"/>
  <c r="Q40" i="5" s="1"/>
  <c r="S40" i="5" s="1"/>
  <c r="N40" i="5" s="1"/>
  <c r="O41" i="5"/>
  <c r="T41" i="5" s="1"/>
  <c r="L41" i="5"/>
  <c r="U41" i="5" s="1"/>
  <c r="V41" i="5" s="1"/>
  <c r="P41" i="5" s="1"/>
  <c r="AI41" i="5"/>
  <c r="AH41" i="5"/>
  <c r="K42" i="5"/>
  <c r="R42" i="5" s="1"/>
  <c r="M42" i="5"/>
  <c r="Q42" i="5" s="1"/>
  <c r="S42" i="5" s="1"/>
  <c r="N42" i="5" s="1"/>
  <c r="AI42" i="5"/>
  <c r="AH42" i="5"/>
  <c r="V43" i="5"/>
  <c r="P43" i="5" s="1"/>
  <c r="O44" i="5"/>
  <c r="T44" i="5" s="1"/>
  <c r="L44" i="5"/>
  <c r="U44" i="5" s="1"/>
  <c r="M45" i="5"/>
  <c r="Q45" i="5" s="1"/>
  <c r="K45" i="5"/>
  <c r="R45" i="5" s="1"/>
  <c r="L45" i="5"/>
  <c r="U45" i="5" s="1"/>
  <c r="O45" i="5"/>
  <c r="T45" i="5" s="1"/>
  <c r="AI45" i="5"/>
  <c r="AH45" i="5"/>
  <c r="K46" i="5"/>
  <c r="R46" i="5" s="1"/>
  <c r="M46" i="5"/>
  <c r="Q46" i="5" s="1"/>
  <c r="AI46" i="5"/>
  <c r="AH46" i="5"/>
  <c r="K48" i="5"/>
  <c r="R48" i="5" s="1"/>
  <c r="M48" i="5"/>
  <c r="Q48" i="5" s="1"/>
  <c r="S48" i="5" s="1"/>
  <c r="N48" i="5" s="1"/>
  <c r="L48" i="5"/>
  <c r="U48" i="5" s="1"/>
  <c r="O48" i="5"/>
  <c r="T48" i="5" s="1"/>
  <c r="V48" i="5" s="1"/>
  <c r="P48" i="5" s="1"/>
  <c r="AI48" i="5"/>
  <c r="AH48" i="5"/>
  <c r="AI49" i="5"/>
  <c r="AH49" i="5"/>
  <c r="O50" i="5"/>
  <c r="T50" i="5" s="1"/>
  <c r="L50" i="5"/>
  <c r="U50" i="5" s="1"/>
  <c r="O51" i="5"/>
  <c r="T51" i="5" s="1"/>
  <c r="L51" i="5"/>
  <c r="U51" i="5" s="1"/>
  <c r="AH51" i="5"/>
  <c r="AI51" i="5"/>
  <c r="M52" i="5"/>
  <c r="Q52" i="5" s="1"/>
  <c r="K52" i="5"/>
  <c r="R52" i="5" s="1"/>
  <c r="L52" i="5"/>
  <c r="U52" i="5" s="1"/>
  <c r="O52" i="5"/>
  <c r="T52" i="5" s="1"/>
  <c r="V52" i="5" s="1"/>
  <c r="P52" i="5" s="1"/>
  <c r="AI52" i="5"/>
  <c r="AH52" i="5"/>
  <c r="K54" i="5"/>
  <c r="R54" i="5" s="1"/>
  <c r="M54" i="5"/>
  <c r="Q54" i="5" s="1"/>
  <c r="S54" i="5" s="1"/>
  <c r="N54" i="5" s="1"/>
  <c r="V54" i="5"/>
  <c r="P54" i="5" s="1"/>
  <c r="L55" i="5"/>
  <c r="U55" i="5" s="1"/>
  <c r="O55" i="5"/>
  <c r="T55" i="5" s="1"/>
  <c r="V55" i="5" s="1"/>
  <c r="P55" i="5" s="1"/>
  <c r="M56" i="5"/>
  <c r="Q56" i="5" s="1"/>
  <c r="K56" i="5"/>
  <c r="R56" i="5" s="1"/>
  <c r="L56" i="5"/>
  <c r="U56" i="5" s="1"/>
  <c r="AI56" i="5"/>
  <c r="AH56" i="5"/>
  <c r="K58" i="5"/>
  <c r="R58" i="5" s="1"/>
  <c r="M58" i="5"/>
  <c r="Q58" i="5" s="1"/>
  <c r="V58" i="5"/>
  <c r="P58" i="5" s="1"/>
  <c r="AI59" i="5"/>
  <c r="AH59" i="5"/>
  <c r="O60" i="5"/>
  <c r="T60" i="5" s="1"/>
  <c r="L60" i="5"/>
  <c r="U60" i="5" s="1"/>
  <c r="AI61" i="5"/>
  <c r="AH61" i="5"/>
  <c r="K62" i="5"/>
  <c r="R62" i="5" s="1"/>
  <c r="S62" i="5" s="1"/>
  <c r="N62" i="5" s="1"/>
  <c r="AH62" i="5"/>
  <c r="AI62" i="5"/>
  <c r="AI63" i="5"/>
  <c r="AH63" i="5"/>
  <c r="M64" i="5"/>
  <c r="Q64" i="5" s="1"/>
  <c r="K64" i="5"/>
  <c r="R64" i="5" s="1"/>
  <c r="O64" i="5"/>
  <c r="T64" i="5" s="1"/>
  <c r="L64" i="5"/>
  <c r="U64" i="5" s="1"/>
  <c r="M65" i="5"/>
  <c r="Q65" i="5" s="1"/>
  <c r="K65" i="5"/>
  <c r="R65" i="5" s="1"/>
  <c r="S65" i="5" s="1"/>
  <c r="N65" i="5" s="1"/>
  <c r="O65" i="5"/>
  <c r="T65" i="5" s="1"/>
  <c r="L65" i="5"/>
  <c r="U65" i="5" s="1"/>
  <c r="M66" i="5"/>
  <c r="Q66" i="5" s="1"/>
  <c r="K66" i="5"/>
  <c r="R66" i="5" s="1"/>
  <c r="L66" i="5"/>
  <c r="U66" i="5" s="1"/>
  <c r="AI66" i="5"/>
  <c r="AH66" i="5"/>
  <c r="K67" i="5"/>
  <c r="R67" i="5" s="1"/>
  <c r="M67" i="5"/>
  <c r="Q67" i="5" s="1"/>
  <c r="AI67" i="5"/>
  <c r="AH67" i="5"/>
  <c r="O68" i="5"/>
  <c r="T68" i="5" s="1"/>
  <c r="L68" i="5"/>
  <c r="U68" i="5" s="1"/>
  <c r="M69" i="5"/>
  <c r="Q69" i="5" s="1"/>
  <c r="K69" i="5"/>
  <c r="R69" i="5" s="1"/>
  <c r="S69" i="5" s="1"/>
  <c r="N69" i="5" s="1"/>
  <c r="O69" i="5"/>
  <c r="T69" i="5" s="1"/>
  <c r="L69" i="5"/>
  <c r="U69" i="5" s="1"/>
  <c r="AI69" i="5"/>
  <c r="M70" i="5"/>
  <c r="Q70" i="5" s="1"/>
  <c r="K70" i="5"/>
  <c r="R70" i="5" s="1"/>
  <c r="L70" i="5"/>
  <c r="U70" i="5" s="1"/>
  <c r="AI70" i="5"/>
  <c r="AH70" i="5"/>
  <c r="K71" i="5"/>
  <c r="R71" i="5" s="1"/>
  <c r="M71" i="5"/>
  <c r="Q71" i="5" s="1"/>
  <c r="AI71" i="5"/>
  <c r="AH71" i="5"/>
  <c r="O72" i="5"/>
  <c r="T72" i="5" s="1"/>
  <c r="L72" i="5"/>
  <c r="U72" i="5" s="1"/>
  <c r="M73" i="5"/>
  <c r="Q73" i="5" s="1"/>
  <c r="K73" i="5"/>
  <c r="R73" i="5" s="1"/>
  <c r="O73" i="5"/>
  <c r="T73" i="5" s="1"/>
  <c r="L73" i="5"/>
  <c r="U73" i="5" s="1"/>
  <c r="AH73" i="5"/>
  <c r="AI73" i="5"/>
  <c r="M74" i="5"/>
  <c r="Q74" i="5" s="1"/>
  <c r="K74" i="5"/>
  <c r="R74" i="5" s="1"/>
  <c r="AI74" i="5"/>
  <c r="AH74" i="5"/>
  <c r="AI75" i="5"/>
  <c r="AH75" i="5"/>
  <c r="K76" i="5"/>
  <c r="R76" i="5" s="1"/>
  <c r="M76" i="5"/>
  <c r="Q76" i="5" s="1"/>
  <c r="S76" i="5" s="1"/>
  <c r="N76" i="5" s="1"/>
  <c r="O77" i="5"/>
  <c r="T77" i="5" s="1"/>
  <c r="L77" i="5"/>
  <c r="U77" i="5" s="1"/>
  <c r="M78" i="5"/>
  <c r="Q78" i="5" s="1"/>
  <c r="K78" i="5"/>
  <c r="R78" i="5" s="1"/>
  <c r="L78" i="5"/>
  <c r="U78" i="5" s="1"/>
  <c r="AI79" i="5"/>
  <c r="AH79" i="5"/>
  <c r="L27" i="1"/>
  <c r="Q27" i="1" s="1"/>
  <c r="R27" i="1" s="1"/>
  <c r="V27" i="1" s="1"/>
  <c r="R36" i="1"/>
  <c r="V36" i="1" s="1"/>
  <c r="AH29" i="1"/>
  <c r="AH34" i="1"/>
  <c r="K38" i="1"/>
  <c r="N38" i="1" s="1"/>
  <c r="K73" i="1"/>
  <c r="N73" i="1" s="1"/>
  <c r="AG6" i="1"/>
  <c r="AH37" i="1"/>
  <c r="AG60" i="1"/>
  <c r="L13" i="1"/>
  <c r="Q13" i="1" s="1"/>
  <c r="K15" i="1"/>
  <c r="N15" i="1" s="1"/>
  <c r="L20" i="1"/>
  <c r="Q20" i="1" s="1"/>
  <c r="R20" i="1" s="1"/>
  <c r="V20" i="1" s="1"/>
  <c r="K23" i="1"/>
  <c r="N23" i="1" s="1"/>
  <c r="O23" i="1" s="1"/>
  <c r="T23" i="1" s="1"/>
  <c r="K46" i="1"/>
  <c r="N46" i="1" s="1"/>
  <c r="L66" i="1"/>
  <c r="Q66" i="1" s="1"/>
  <c r="K79" i="1"/>
  <c r="N79" i="1" s="1"/>
  <c r="AH7" i="1"/>
  <c r="AG48" i="1"/>
  <c r="AG61" i="1"/>
  <c r="AH67" i="1"/>
  <c r="AH70" i="1"/>
  <c r="AQ29" i="1"/>
  <c r="AQ77" i="1"/>
  <c r="AR77" i="1" s="1"/>
  <c r="AQ76" i="1"/>
  <c r="AR76" i="1" s="1"/>
  <c r="L41" i="1"/>
  <c r="Q41" i="1" s="1"/>
  <c r="O53" i="1"/>
  <c r="T53" i="1" s="1"/>
  <c r="K59" i="1"/>
  <c r="N59" i="1" s="1"/>
  <c r="K61" i="1"/>
  <c r="N61" i="1" s="1"/>
  <c r="O61" i="1" s="1"/>
  <c r="T61" i="1" s="1"/>
  <c r="L63" i="1"/>
  <c r="Q63" i="1" s="1"/>
  <c r="L80" i="1"/>
  <c r="Q80" i="1" s="1"/>
  <c r="R80" i="1" s="1"/>
  <c r="V80" i="1" s="1"/>
  <c r="AG44" i="1"/>
  <c r="AQ36" i="1"/>
  <c r="AR36" i="1" s="1"/>
  <c r="AQ40" i="1"/>
  <c r="AR40" i="1" s="1"/>
  <c r="AQ53" i="1"/>
  <c r="AR53" i="1" s="1"/>
  <c r="AQ65" i="1"/>
  <c r="AR65" i="1" s="1"/>
  <c r="K3" i="1"/>
  <c r="N3" i="1" s="1"/>
  <c r="O3" i="1" s="1"/>
  <c r="T3" i="1" s="1"/>
  <c r="K7" i="1"/>
  <c r="N7" i="1" s="1"/>
  <c r="O7" i="1" s="1"/>
  <c r="T7" i="1" s="1"/>
  <c r="L12" i="1"/>
  <c r="Q12" i="1" s="1"/>
  <c r="R12" i="1" s="1"/>
  <c r="V12" i="1" s="1"/>
  <c r="L28" i="1"/>
  <c r="Q28" i="1" s="1"/>
  <c r="K31" i="1"/>
  <c r="N31" i="1" s="1"/>
  <c r="O31" i="1" s="1"/>
  <c r="T31" i="1" s="1"/>
  <c r="O38" i="1"/>
  <c r="T38" i="1" s="1"/>
  <c r="L40" i="1"/>
  <c r="Q40" i="1" s="1"/>
  <c r="R40" i="1" s="1"/>
  <c r="V40" i="1" s="1"/>
  <c r="K65" i="1"/>
  <c r="N65" i="1" s="1"/>
  <c r="K71" i="1"/>
  <c r="N71" i="1" s="1"/>
  <c r="O71" i="1" s="1"/>
  <c r="T71" i="1" s="1"/>
  <c r="AG15" i="1"/>
  <c r="AG22" i="1"/>
  <c r="AH58" i="1"/>
  <c r="AH66" i="1"/>
  <c r="AG73" i="1"/>
  <c r="AH74" i="1"/>
  <c r="AQ19" i="1"/>
  <c r="AR19" i="1" s="1"/>
  <c r="AQ64" i="1"/>
  <c r="AR64" i="1" s="1"/>
  <c r="AQ22" i="1"/>
  <c r="AR22" i="1" s="1"/>
  <c r="AQ45" i="1"/>
  <c r="AG10" i="1"/>
  <c r="L6" i="1"/>
  <c r="Q6" i="1" s="1"/>
  <c r="R6" i="1" s="1"/>
  <c r="V6" i="1" s="1"/>
  <c r="L7" i="1"/>
  <c r="Q7" i="1" s="1"/>
  <c r="K18" i="1"/>
  <c r="N18" i="1" s="1"/>
  <c r="K34" i="1"/>
  <c r="N34" i="1" s="1"/>
  <c r="O34" i="1" s="1"/>
  <c r="T34" i="1" s="1"/>
  <c r="O42" i="1"/>
  <c r="T42" i="1" s="1"/>
  <c r="O46" i="1"/>
  <c r="T46" i="1" s="1"/>
  <c r="L47" i="1"/>
  <c r="Q47" i="1" s="1"/>
  <c r="L52" i="1"/>
  <c r="Q52" i="1" s="1"/>
  <c r="R52" i="1" s="1"/>
  <c r="V52" i="1" s="1"/>
  <c r="K57" i="1"/>
  <c r="N57" i="1" s="1"/>
  <c r="L61" i="1"/>
  <c r="Q61" i="1" s="1"/>
  <c r="L64" i="1"/>
  <c r="Q64" i="1" s="1"/>
  <c r="R64" i="1" s="1"/>
  <c r="V64" i="1" s="1"/>
  <c r="L65" i="1"/>
  <c r="Q65" i="1" s="1"/>
  <c r="R65" i="1" s="1"/>
  <c r="V65" i="1" s="1"/>
  <c r="K75" i="1"/>
  <c r="N75" i="1" s="1"/>
  <c r="O75" i="1" s="1"/>
  <c r="T75" i="1" s="1"/>
  <c r="AG12" i="1"/>
  <c r="AH13" i="1"/>
  <c r="AH54" i="1"/>
  <c r="AG57" i="1"/>
  <c r="AG64" i="1"/>
  <c r="AG65" i="1"/>
  <c r="AG68" i="1"/>
  <c r="AG69" i="1"/>
  <c r="AQ9" i="1"/>
  <c r="AR9" i="1" s="1"/>
  <c r="AQ13" i="1"/>
  <c r="AR13" i="1" s="1"/>
  <c r="AQ74" i="1"/>
  <c r="R19" i="1"/>
  <c r="V19" i="1" s="1"/>
  <c r="U51" i="1"/>
  <c r="P51" i="1" s="1"/>
  <c r="L51" i="1"/>
  <c r="Q51" i="1" s="1"/>
  <c r="U56" i="1"/>
  <c r="P56" i="1" s="1"/>
  <c r="L56" i="1"/>
  <c r="Q56" i="1" s="1"/>
  <c r="U58" i="1"/>
  <c r="P58" i="1" s="1"/>
  <c r="L58" i="1"/>
  <c r="Q58" i="1" s="1"/>
  <c r="AH4" i="1"/>
  <c r="AG4" i="1"/>
  <c r="AG9" i="1"/>
  <c r="AH9" i="1"/>
  <c r="AH31" i="1"/>
  <c r="AG31" i="1"/>
  <c r="AG32" i="1"/>
  <c r="AH32" i="1"/>
  <c r="AH43" i="1"/>
  <c r="AG43" i="1"/>
  <c r="AH50" i="1"/>
  <c r="AG50" i="1"/>
  <c r="AG51" i="1"/>
  <c r="AH51" i="1"/>
  <c r="AG59" i="1"/>
  <c r="AH59" i="1"/>
  <c r="AQ7" i="1"/>
  <c r="AR7" i="1" s="1"/>
  <c r="AQ55" i="1"/>
  <c r="AR55" i="1" s="1"/>
  <c r="AQ60" i="1"/>
  <c r="AR60" i="1" s="1"/>
  <c r="AQ66" i="1"/>
  <c r="AR66" i="1" s="1"/>
  <c r="L8" i="1"/>
  <c r="Q8" i="1" s="1"/>
  <c r="R8" i="1" s="1"/>
  <c r="V8" i="1" s="1"/>
  <c r="O15" i="1"/>
  <c r="T15" i="1" s="1"/>
  <c r="U17" i="1"/>
  <c r="P17" i="1" s="1"/>
  <c r="L17" i="1"/>
  <c r="Q17" i="1" s="1"/>
  <c r="R28" i="1"/>
  <c r="V28" i="1" s="1"/>
  <c r="L29" i="1"/>
  <c r="Q29" i="1" s="1"/>
  <c r="R29" i="1" s="1"/>
  <c r="V29" i="1" s="1"/>
  <c r="U31" i="1"/>
  <c r="P31" i="1" s="1"/>
  <c r="L31" i="1"/>
  <c r="Q31" i="1" s="1"/>
  <c r="S57" i="1"/>
  <c r="M57" i="1" s="1"/>
  <c r="L60" i="1"/>
  <c r="Q60" i="1" s="1"/>
  <c r="R60" i="1" s="1"/>
  <c r="V60" i="1" s="1"/>
  <c r="O65" i="1"/>
  <c r="T65" i="1" s="1"/>
  <c r="AG16" i="1"/>
  <c r="AH16" i="1"/>
  <c r="AH17" i="1"/>
  <c r="AG17" i="1"/>
  <c r="AH20" i="1"/>
  <c r="AG20" i="1"/>
  <c r="AH24" i="1"/>
  <c r="AG24" i="1"/>
  <c r="AG25" i="1"/>
  <c r="AH25" i="1"/>
  <c r="AH39" i="1"/>
  <c r="AG39" i="1"/>
  <c r="AG49" i="1"/>
  <c r="AH72" i="1"/>
  <c r="AG72" i="1"/>
  <c r="AG79" i="1"/>
  <c r="AH79" i="1"/>
  <c r="AQ51" i="1"/>
  <c r="AR51" i="1" s="1"/>
  <c r="AQ62" i="1"/>
  <c r="AR62" i="1" s="1"/>
  <c r="L5" i="1"/>
  <c r="Q5" i="1" s="1"/>
  <c r="R5" i="1" s="1"/>
  <c r="V5" i="1" s="1"/>
  <c r="S8" i="1"/>
  <c r="M8" i="1" s="1"/>
  <c r="K8" i="1"/>
  <c r="N8" i="1" s="1"/>
  <c r="U10" i="1"/>
  <c r="P10" i="1" s="1"/>
  <c r="L10" i="1"/>
  <c r="Q10" i="1" s="1"/>
  <c r="K14" i="1"/>
  <c r="N14" i="1" s="1"/>
  <c r="O14" i="1" s="1"/>
  <c r="T14" i="1" s="1"/>
  <c r="R15" i="1"/>
  <c r="V15" i="1" s="1"/>
  <c r="L16" i="1"/>
  <c r="Q16" i="1" s="1"/>
  <c r="K19" i="1"/>
  <c r="N19" i="1" s="1"/>
  <c r="O19" i="1" s="1"/>
  <c r="T19" i="1" s="1"/>
  <c r="K22" i="1"/>
  <c r="N22" i="1" s="1"/>
  <c r="O22" i="1" s="1"/>
  <c r="T22" i="1" s="1"/>
  <c r="L23" i="1"/>
  <c r="Q23" i="1" s="1"/>
  <c r="R23" i="1" s="1"/>
  <c r="V23" i="1" s="1"/>
  <c r="S27" i="1"/>
  <c r="M27" i="1" s="1"/>
  <c r="R44" i="1"/>
  <c r="V44" i="1" s="1"/>
  <c r="R47" i="1"/>
  <c r="V47" i="1" s="1"/>
  <c r="K55" i="1"/>
  <c r="N55" i="1" s="1"/>
  <c r="O55" i="1" s="1"/>
  <c r="T55" i="1" s="1"/>
  <c r="O59" i="1"/>
  <c r="T59" i="1" s="1"/>
  <c r="U61" i="1"/>
  <c r="P61" i="1" s="1"/>
  <c r="L62" i="1"/>
  <c r="Q62" i="1" s="1"/>
  <c r="R62" i="1" s="1"/>
  <c r="V62" i="1" s="1"/>
  <c r="L71" i="1"/>
  <c r="Q71" i="1" s="1"/>
  <c r="U71" i="1"/>
  <c r="P71" i="1" s="1"/>
  <c r="AH23" i="1"/>
  <c r="AG63" i="1"/>
  <c r="AH63" i="1"/>
  <c r="AR10" i="1"/>
  <c r="AQ37" i="1"/>
  <c r="AR37" i="1" s="1"/>
  <c r="AR41" i="1"/>
  <c r="AQ4" i="1"/>
  <c r="AR4" i="1" s="1"/>
  <c r="AQ16" i="1"/>
  <c r="AR16" i="1" s="1"/>
  <c r="L3" i="1"/>
  <c r="Q3" i="1" s="1"/>
  <c r="R3" i="1" s="1"/>
  <c r="V3" i="1" s="1"/>
  <c r="O9" i="1"/>
  <c r="T9" i="1" s="1"/>
  <c r="L9" i="1"/>
  <c r="Q9" i="1" s="1"/>
  <c r="R9" i="1" s="1"/>
  <c r="V9" i="1" s="1"/>
  <c r="K11" i="1"/>
  <c r="N11" i="1" s="1"/>
  <c r="S11" i="1"/>
  <c r="M11" i="1" s="1"/>
  <c r="R13" i="1"/>
  <c r="V13" i="1" s="1"/>
  <c r="U21" i="1"/>
  <c r="P21" i="1" s="1"/>
  <c r="L21" i="1"/>
  <c r="Q21" i="1" s="1"/>
  <c r="K28" i="1"/>
  <c r="N28" i="1" s="1"/>
  <c r="L32" i="1"/>
  <c r="Q32" i="1" s="1"/>
  <c r="R32" i="1" s="1"/>
  <c r="V32" i="1" s="1"/>
  <c r="L35" i="1"/>
  <c r="Q35" i="1" s="1"/>
  <c r="R35" i="1" s="1"/>
  <c r="V35" i="1" s="1"/>
  <c r="L37" i="1"/>
  <c r="Q37" i="1" s="1"/>
  <c r="L43" i="1"/>
  <c r="Q43" i="1" s="1"/>
  <c r="R43" i="1" s="1"/>
  <c r="V43" i="1" s="1"/>
  <c r="L59" i="1"/>
  <c r="Q59" i="1" s="1"/>
  <c r="R59" i="1" s="1"/>
  <c r="V59" i="1" s="1"/>
  <c r="U63" i="1"/>
  <c r="P63" i="1" s="1"/>
  <c r="S79" i="1"/>
  <c r="M79" i="1" s="1"/>
  <c r="O79" i="1" s="1"/>
  <c r="T79" i="1" s="1"/>
  <c r="AG3" i="1"/>
  <c r="AH3" i="1"/>
  <c r="AH8" i="1"/>
  <c r="AG8" i="1"/>
  <c r="AG11" i="1"/>
  <c r="AH11" i="1"/>
  <c r="AH33" i="1"/>
  <c r="AG33" i="1"/>
  <c r="AH56" i="1"/>
  <c r="AG56" i="1"/>
  <c r="AQ20" i="1"/>
  <c r="AR20" i="1" s="1"/>
  <c r="AR24" i="1"/>
  <c r="AQ26" i="1"/>
  <c r="AR26" i="1" s="1"/>
  <c r="AQ39" i="1"/>
  <c r="AR39" i="1" s="1"/>
  <c r="L55" i="1"/>
  <c r="Q55" i="1" s="1"/>
  <c r="U55" i="1"/>
  <c r="P55" i="1" s="1"/>
  <c r="R55" i="1" s="1"/>
  <c r="V55" i="1" s="1"/>
  <c r="L57" i="1"/>
  <c r="Q57" i="1" s="1"/>
  <c r="U57" i="1"/>
  <c r="P57" i="1" s="1"/>
  <c r="R57" i="1" s="1"/>
  <c r="V57" i="1" s="1"/>
  <c r="K67" i="1"/>
  <c r="N67" i="1" s="1"/>
  <c r="O67" i="1" s="1"/>
  <c r="T67" i="1" s="1"/>
  <c r="K69" i="1"/>
  <c r="N69" i="1" s="1"/>
  <c r="O69" i="1" s="1"/>
  <c r="T69" i="1" s="1"/>
  <c r="K77" i="1"/>
  <c r="N77" i="1" s="1"/>
  <c r="O77" i="1" s="1"/>
  <c r="T77" i="1" s="1"/>
  <c r="AG19" i="1"/>
  <c r="AH19" i="1"/>
  <c r="AG21" i="1"/>
  <c r="AH21" i="1"/>
  <c r="AH26" i="1"/>
  <c r="AG26" i="1"/>
  <c r="AH40" i="1"/>
  <c r="AG40" i="1"/>
  <c r="AG46" i="1"/>
  <c r="AH46" i="1"/>
  <c r="AH52" i="1"/>
  <c r="AG52" i="1"/>
  <c r="AH77" i="1"/>
  <c r="AG77" i="1"/>
  <c r="AH80" i="1"/>
  <c r="AG80" i="1"/>
  <c r="AR52" i="1"/>
  <c r="AR78" i="1"/>
  <c r="AQ31" i="1"/>
  <c r="AR31" i="1" s="1"/>
  <c r="AQ70" i="1"/>
  <c r="AR70" i="1" s="1"/>
  <c r="AQ75" i="1"/>
  <c r="AR75" i="1" s="1"/>
  <c r="K16" i="1"/>
  <c r="N16" i="1" s="1"/>
  <c r="K20" i="1"/>
  <c r="N20" i="1" s="1"/>
  <c r="K26" i="1"/>
  <c r="N26" i="1" s="1"/>
  <c r="O26" i="1" s="1"/>
  <c r="T26" i="1" s="1"/>
  <c r="L39" i="1"/>
  <c r="Q39" i="1" s="1"/>
  <c r="R39" i="1" s="1"/>
  <c r="V39" i="1" s="1"/>
  <c r="L48" i="1"/>
  <c r="Q48" i="1" s="1"/>
  <c r="L53" i="1"/>
  <c r="Q53" i="1" s="1"/>
  <c r="U53" i="1"/>
  <c r="P53" i="1" s="1"/>
  <c r="L54" i="1"/>
  <c r="Q54" i="1" s="1"/>
  <c r="R54" i="1" s="1"/>
  <c r="V54" i="1" s="1"/>
  <c r="K63" i="1"/>
  <c r="N63" i="1" s="1"/>
  <c r="O63" i="1" s="1"/>
  <c r="T63" i="1" s="1"/>
  <c r="R66" i="1"/>
  <c r="V66" i="1" s="1"/>
  <c r="L67" i="1"/>
  <c r="Q67" i="1" s="1"/>
  <c r="U67" i="1"/>
  <c r="P67" i="1" s="1"/>
  <c r="R67" i="1" s="1"/>
  <c r="V67" i="1" s="1"/>
  <c r="L68" i="1"/>
  <c r="Q68" i="1" s="1"/>
  <c r="R68" i="1" s="1"/>
  <c r="V68" i="1" s="1"/>
  <c r="L69" i="1"/>
  <c r="Q69" i="1" s="1"/>
  <c r="R69" i="1" s="1"/>
  <c r="V69" i="1" s="1"/>
  <c r="L72" i="1"/>
  <c r="Q72" i="1" s="1"/>
  <c r="R72" i="1" s="1"/>
  <c r="V72" i="1" s="1"/>
  <c r="L75" i="1"/>
  <c r="Q75" i="1" s="1"/>
  <c r="U75" i="1"/>
  <c r="P75" i="1" s="1"/>
  <c r="L76" i="1"/>
  <c r="Q76" i="1" s="1"/>
  <c r="R76" i="1" s="1"/>
  <c r="V76" i="1" s="1"/>
  <c r="L77" i="1"/>
  <c r="Q77" i="1" s="1"/>
  <c r="R77" i="1" s="1"/>
  <c r="V77" i="1" s="1"/>
  <c r="L79" i="1"/>
  <c r="Q79" i="1" s="1"/>
  <c r="R79" i="1" s="1"/>
  <c r="V79" i="1" s="1"/>
  <c r="AH5" i="1"/>
  <c r="AG28" i="1"/>
  <c r="AH28" i="1"/>
  <c r="AG30" i="1"/>
  <c r="AH30" i="1"/>
  <c r="AH35" i="1"/>
  <c r="AG35" i="1"/>
  <c r="AH41" i="1"/>
  <c r="AH53" i="1"/>
  <c r="AG53" i="1"/>
  <c r="AQ5" i="1"/>
  <c r="AR5" i="1" s="1"/>
  <c r="AR25" i="1"/>
  <c r="AR42" i="1"/>
  <c r="AR67" i="1"/>
  <c r="AR72" i="1"/>
  <c r="AQ8" i="1"/>
  <c r="AQ21" i="1"/>
  <c r="AQ33" i="1"/>
  <c r="AR33" i="1" s="1"/>
  <c r="AQ38" i="1"/>
  <c r="AR38" i="1" s="1"/>
  <c r="AQ43" i="1"/>
  <c r="AQ50" i="1"/>
  <c r="AR17" i="1"/>
  <c r="AR34" i="1"/>
  <c r="AR43" i="1"/>
  <c r="AR46" i="1"/>
  <c r="AR50" i="1"/>
  <c r="AR68" i="1"/>
  <c r="AR79" i="1"/>
  <c r="S4" i="5"/>
  <c r="N4" i="5" s="1"/>
  <c r="M9" i="5"/>
  <c r="Q9" i="5" s="1"/>
  <c r="K9" i="5"/>
  <c r="R9" i="5" s="1"/>
  <c r="S11" i="5"/>
  <c r="N11" i="5" s="1"/>
  <c r="AH12" i="5"/>
  <c r="AI12" i="5"/>
  <c r="S19" i="5"/>
  <c r="N19" i="5" s="1"/>
  <c r="AH20" i="5"/>
  <c r="AI20" i="5"/>
  <c r="M25" i="5"/>
  <c r="Q25" i="5" s="1"/>
  <c r="K25" i="5"/>
  <c r="R25" i="5" s="1"/>
  <c r="O27" i="5"/>
  <c r="T27" i="5" s="1"/>
  <c r="L27" i="5"/>
  <c r="U27" i="5" s="1"/>
  <c r="AH29" i="5"/>
  <c r="AI29" i="5"/>
  <c r="AH44" i="5"/>
  <c r="AI44" i="5"/>
  <c r="V14" i="5"/>
  <c r="P14" i="5" s="1"/>
  <c r="V24" i="5"/>
  <c r="P24" i="5" s="1"/>
  <c r="M41" i="5"/>
  <c r="Q41" i="5" s="1"/>
  <c r="K41" i="5"/>
  <c r="R41" i="5" s="1"/>
  <c r="V6" i="5"/>
  <c r="P6" i="5" s="1"/>
  <c r="L7" i="5"/>
  <c r="U7" i="5" s="1"/>
  <c r="O7" i="5"/>
  <c r="T7" i="5" s="1"/>
  <c r="V7" i="5" s="1"/>
  <c r="P7" i="5" s="1"/>
  <c r="O3" i="5"/>
  <c r="T3" i="5" s="1"/>
  <c r="V3" i="5" s="1"/>
  <c r="P3" i="5" s="1"/>
  <c r="O4" i="5"/>
  <c r="T4" i="5" s="1"/>
  <c r="L4" i="5"/>
  <c r="U4" i="5" s="1"/>
  <c r="AI6" i="5"/>
  <c r="O10" i="5"/>
  <c r="T10" i="5" s="1"/>
  <c r="V10" i="5" s="1"/>
  <c r="P10" i="5" s="1"/>
  <c r="O18" i="5"/>
  <c r="T18" i="5" s="1"/>
  <c r="V18" i="5" s="1"/>
  <c r="P18" i="5" s="1"/>
  <c r="M24" i="5"/>
  <c r="Q24" i="5" s="1"/>
  <c r="S24" i="5" s="1"/>
  <c r="N24" i="5" s="1"/>
  <c r="S26" i="5"/>
  <c r="N26" i="5" s="1"/>
  <c r="M47" i="5"/>
  <c r="Q47" i="5" s="1"/>
  <c r="S47" i="5" s="1"/>
  <c r="N47" i="5" s="1"/>
  <c r="M16" i="5"/>
  <c r="Q16" i="5" s="1"/>
  <c r="K16" i="5"/>
  <c r="R16" i="5" s="1"/>
  <c r="M17" i="5"/>
  <c r="Q17" i="5" s="1"/>
  <c r="K17" i="5"/>
  <c r="R17" i="5" s="1"/>
  <c r="V22" i="5"/>
  <c r="P22" i="5" s="1"/>
  <c r="AH47" i="5"/>
  <c r="AI47" i="5"/>
  <c r="M51" i="5"/>
  <c r="Q51" i="5" s="1"/>
  <c r="K51" i="5"/>
  <c r="R51" i="5" s="1"/>
  <c r="M5" i="5"/>
  <c r="Q5" i="5" s="1"/>
  <c r="S5" i="5" s="1"/>
  <c r="N5" i="5" s="1"/>
  <c r="K12" i="5"/>
  <c r="R12" i="5" s="1"/>
  <c r="M12" i="5"/>
  <c r="Q12" i="5" s="1"/>
  <c r="S12" i="5" s="1"/>
  <c r="N12" i="5" s="1"/>
  <c r="V12" i="5"/>
  <c r="P12" i="5" s="1"/>
  <c r="M13" i="5"/>
  <c r="Q13" i="5" s="1"/>
  <c r="K13" i="5"/>
  <c r="R13" i="5" s="1"/>
  <c r="S15" i="5"/>
  <c r="N15" i="5" s="1"/>
  <c r="AH16" i="5"/>
  <c r="AI16" i="5"/>
  <c r="K20" i="5"/>
  <c r="R20" i="5" s="1"/>
  <c r="M20" i="5"/>
  <c r="Q20" i="5" s="1"/>
  <c r="V20" i="5"/>
  <c r="P20" i="5" s="1"/>
  <c r="M21" i="5"/>
  <c r="Q21" i="5" s="1"/>
  <c r="K21" i="5"/>
  <c r="R21" i="5" s="1"/>
  <c r="S23" i="5"/>
  <c r="N23" i="5" s="1"/>
  <c r="S38" i="5"/>
  <c r="N38" i="5" s="1"/>
  <c r="V40" i="5"/>
  <c r="P40" i="5" s="1"/>
  <c r="L61" i="5"/>
  <c r="U61" i="5" s="1"/>
  <c r="O61" i="5"/>
  <c r="T61" i="5" s="1"/>
  <c r="S35" i="5"/>
  <c r="N35" i="5" s="1"/>
  <c r="M36" i="5"/>
  <c r="Q36" i="5" s="1"/>
  <c r="S36" i="5" s="1"/>
  <c r="N36" i="5" s="1"/>
  <c r="V36" i="5"/>
  <c r="P36" i="5" s="1"/>
  <c r="O38" i="5"/>
  <c r="T38" i="5" s="1"/>
  <c r="V38" i="5" s="1"/>
  <c r="P38" i="5" s="1"/>
  <c r="O39" i="5"/>
  <c r="T39" i="5" s="1"/>
  <c r="L39" i="5"/>
  <c r="U39" i="5" s="1"/>
  <c r="M44" i="5"/>
  <c r="Q44" i="5" s="1"/>
  <c r="K44" i="5"/>
  <c r="R44" i="5" s="1"/>
  <c r="S46" i="5"/>
  <c r="N46" i="5" s="1"/>
  <c r="V47" i="5"/>
  <c r="P47" i="5" s="1"/>
  <c r="K49" i="5"/>
  <c r="R49" i="5" s="1"/>
  <c r="M49" i="5"/>
  <c r="Q49" i="5" s="1"/>
  <c r="V50" i="5"/>
  <c r="P50" i="5" s="1"/>
  <c r="O53" i="5"/>
  <c r="T53" i="5" s="1"/>
  <c r="L53" i="5"/>
  <c r="U53" i="5" s="1"/>
  <c r="M60" i="5"/>
  <c r="Q60" i="5" s="1"/>
  <c r="K60" i="5"/>
  <c r="R60" i="5" s="1"/>
  <c r="L8" i="5"/>
  <c r="U8" i="5" s="1"/>
  <c r="V8" i="5" s="1"/>
  <c r="P8" i="5" s="1"/>
  <c r="L11" i="5"/>
  <c r="U11" i="5" s="1"/>
  <c r="V11" i="5" s="1"/>
  <c r="P11" i="5" s="1"/>
  <c r="L15" i="5"/>
  <c r="U15" i="5" s="1"/>
  <c r="V15" i="5" s="1"/>
  <c r="P15" i="5" s="1"/>
  <c r="L19" i="5"/>
  <c r="U19" i="5" s="1"/>
  <c r="V19" i="5" s="1"/>
  <c r="P19" i="5" s="1"/>
  <c r="L23" i="5"/>
  <c r="U23" i="5" s="1"/>
  <c r="V23" i="5" s="1"/>
  <c r="P23" i="5" s="1"/>
  <c r="K28" i="5"/>
  <c r="R28" i="5" s="1"/>
  <c r="M28" i="5"/>
  <c r="Q28" i="5" s="1"/>
  <c r="V28" i="5"/>
  <c r="P28" i="5" s="1"/>
  <c r="O30" i="5"/>
  <c r="T30" i="5" s="1"/>
  <c r="V30" i="5" s="1"/>
  <c r="P30" i="5" s="1"/>
  <c r="O31" i="5"/>
  <c r="T31" i="5" s="1"/>
  <c r="L31" i="5"/>
  <c r="U31" i="5" s="1"/>
  <c r="K39" i="5"/>
  <c r="R39" i="5" s="1"/>
  <c r="S39" i="5" s="1"/>
  <c r="N39" i="5" s="1"/>
  <c r="V42" i="5"/>
  <c r="P42" i="5" s="1"/>
  <c r="K43" i="5"/>
  <c r="R43" i="5" s="1"/>
  <c r="M43" i="5"/>
  <c r="Q43" i="5" s="1"/>
  <c r="AH43" i="5"/>
  <c r="AI43" i="5"/>
  <c r="V44" i="5"/>
  <c r="P44" i="5" s="1"/>
  <c r="S45" i="5"/>
  <c r="N45" i="5" s="1"/>
  <c r="V51" i="5"/>
  <c r="P51" i="5" s="1"/>
  <c r="S52" i="5"/>
  <c r="N52" i="5" s="1"/>
  <c r="O59" i="5"/>
  <c r="T59" i="5" s="1"/>
  <c r="L59" i="5"/>
  <c r="U59" i="5" s="1"/>
  <c r="L74" i="5"/>
  <c r="U74" i="5" s="1"/>
  <c r="O74" i="5"/>
  <c r="T74" i="5" s="1"/>
  <c r="V74" i="5" s="1"/>
  <c r="P74" i="5" s="1"/>
  <c r="M32" i="5"/>
  <c r="Q32" i="5" s="1"/>
  <c r="S32" i="5" s="1"/>
  <c r="N32" i="5" s="1"/>
  <c r="V32" i="5"/>
  <c r="P32" i="5" s="1"/>
  <c r="V33" i="5"/>
  <c r="P33" i="5" s="1"/>
  <c r="O34" i="5"/>
  <c r="T34" i="5" s="1"/>
  <c r="V34" i="5" s="1"/>
  <c r="P34" i="5" s="1"/>
  <c r="O35" i="5"/>
  <c r="T35" i="5" s="1"/>
  <c r="L35" i="5"/>
  <c r="U35" i="5" s="1"/>
  <c r="M50" i="5"/>
  <c r="Q50" i="5" s="1"/>
  <c r="S50" i="5" s="1"/>
  <c r="N50" i="5" s="1"/>
  <c r="L63" i="5"/>
  <c r="U63" i="5" s="1"/>
  <c r="V63" i="5" s="1"/>
  <c r="P63" i="5" s="1"/>
  <c r="AH77" i="5"/>
  <c r="AI77" i="5"/>
  <c r="S78" i="5"/>
  <c r="N78" i="5" s="1"/>
  <c r="AI24" i="5"/>
  <c r="AI28" i="5"/>
  <c r="AI32" i="5"/>
  <c r="AI36" i="5"/>
  <c r="AI40" i="5"/>
  <c r="L46" i="5"/>
  <c r="U46" i="5" s="1"/>
  <c r="V46" i="5" s="1"/>
  <c r="P46" i="5" s="1"/>
  <c r="O57" i="5"/>
  <c r="T57" i="5" s="1"/>
  <c r="L57" i="5"/>
  <c r="U57" i="5" s="1"/>
  <c r="V60" i="5"/>
  <c r="P60" i="5" s="1"/>
  <c r="O49" i="5"/>
  <c r="T49" i="5" s="1"/>
  <c r="L49" i="5"/>
  <c r="U49" i="5" s="1"/>
  <c r="AH50" i="5"/>
  <c r="AI50" i="5"/>
  <c r="AH65" i="5"/>
  <c r="AI65" i="5"/>
  <c r="S70" i="5"/>
  <c r="N70" i="5" s="1"/>
  <c r="S73" i="5"/>
  <c r="N73" i="5" s="1"/>
  <c r="AH78" i="5"/>
  <c r="AI78" i="5"/>
  <c r="K53" i="5"/>
  <c r="R53" i="5" s="1"/>
  <c r="M53" i="5"/>
  <c r="Q53" i="5" s="1"/>
  <c r="AI53" i="5"/>
  <c r="AI55" i="5"/>
  <c r="O56" i="5"/>
  <c r="T56" i="5" s="1"/>
  <c r="V56" i="5" s="1"/>
  <c r="P56" i="5" s="1"/>
  <c r="K57" i="5"/>
  <c r="R57" i="5" s="1"/>
  <c r="M57" i="5"/>
  <c r="Q57" i="5" s="1"/>
  <c r="S57" i="5" s="1"/>
  <c r="N57" i="5" s="1"/>
  <c r="AI57" i="5"/>
  <c r="M59" i="5"/>
  <c r="Q59" i="5" s="1"/>
  <c r="S59" i="5" s="1"/>
  <c r="N59" i="5" s="1"/>
  <c r="M72" i="5"/>
  <c r="Q72" i="5" s="1"/>
  <c r="S72" i="5" s="1"/>
  <c r="N72" i="5" s="1"/>
  <c r="V77" i="5"/>
  <c r="P77" i="5" s="1"/>
  <c r="L79" i="5"/>
  <c r="U79" i="5" s="1"/>
  <c r="O79" i="5"/>
  <c r="T79" i="5" s="1"/>
  <c r="AI54" i="5"/>
  <c r="K55" i="5"/>
  <c r="R55" i="5" s="1"/>
  <c r="S55" i="5" s="1"/>
  <c r="N55" i="5" s="1"/>
  <c r="AI58" i="5"/>
  <c r="AI60" i="5"/>
  <c r="K61" i="5"/>
  <c r="R61" i="5" s="1"/>
  <c r="S61" i="5" s="1"/>
  <c r="N61" i="5" s="1"/>
  <c r="S64" i="5"/>
  <c r="N64" i="5" s="1"/>
  <c r="S67" i="5"/>
  <c r="N67" i="5" s="1"/>
  <c r="AI68" i="5"/>
  <c r="S71" i="5"/>
  <c r="N71" i="5" s="1"/>
  <c r="V72" i="5"/>
  <c r="P72" i="5" s="1"/>
  <c r="S74" i="5"/>
  <c r="N74" i="5" s="1"/>
  <c r="L75" i="5"/>
  <c r="U75" i="5" s="1"/>
  <c r="O75" i="5"/>
  <c r="T75" i="5" s="1"/>
  <c r="V75" i="5" s="1"/>
  <c r="P75" i="5" s="1"/>
  <c r="V76" i="5"/>
  <c r="P76" i="5" s="1"/>
  <c r="M77" i="5"/>
  <c r="Q77" i="5" s="1"/>
  <c r="K77" i="5"/>
  <c r="R77" i="5" s="1"/>
  <c r="O78" i="5"/>
  <c r="T78" i="5" s="1"/>
  <c r="V78" i="5" s="1"/>
  <c r="P78" i="5" s="1"/>
  <c r="V64" i="5"/>
  <c r="P64" i="5" s="1"/>
  <c r="O66" i="5"/>
  <c r="T66" i="5" s="1"/>
  <c r="V66" i="5" s="1"/>
  <c r="P66" i="5" s="1"/>
  <c r="L67" i="5"/>
  <c r="U67" i="5" s="1"/>
  <c r="O67" i="5"/>
  <c r="T67" i="5" s="1"/>
  <c r="V67" i="5" s="1"/>
  <c r="P67" i="5" s="1"/>
  <c r="AI72" i="5"/>
  <c r="K75" i="5"/>
  <c r="R75" i="5" s="1"/>
  <c r="S75" i="5" s="1"/>
  <c r="N75" i="5" s="1"/>
  <c r="L62" i="5"/>
  <c r="U62" i="5" s="1"/>
  <c r="O62" i="5"/>
  <c r="T62" i="5" s="1"/>
  <c r="V62" i="5" s="1"/>
  <c r="P62" i="5" s="1"/>
  <c r="M63" i="5"/>
  <c r="Q63" i="5" s="1"/>
  <c r="S63" i="5" s="1"/>
  <c r="N63" i="5" s="1"/>
  <c r="M68" i="5"/>
  <c r="Q68" i="5" s="1"/>
  <c r="S68" i="5" s="1"/>
  <c r="N68" i="5" s="1"/>
  <c r="V68" i="5"/>
  <c r="P68" i="5" s="1"/>
  <c r="V69" i="5"/>
  <c r="P69" i="5" s="1"/>
  <c r="O70" i="5"/>
  <c r="T70" i="5" s="1"/>
  <c r="V70" i="5" s="1"/>
  <c r="P70" i="5" s="1"/>
  <c r="L71" i="5"/>
  <c r="U71" i="5" s="1"/>
  <c r="O71" i="5"/>
  <c r="T71" i="5" s="1"/>
  <c r="K79" i="5"/>
  <c r="R79" i="5" s="1"/>
  <c r="S79" i="5" s="1"/>
  <c r="N79" i="5" s="1"/>
  <c r="AH64" i="5"/>
  <c r="AH68" i="5"/>
  <c r="AH72" i="5"/>
  <c r="AH76" i="5"/>
  <c r="AR74" i="1"/>
  <c r="AR71" i="1"/>
  <c r="AR63" i="1"/>
  <c r="AR59" i="1"/>
  <c r="AR58" i="1"/>
  <c r="AR56" i="1"/>
  <c r="AR54" i="1"/>
  <c r="AR45" i="1"/>
  <c r="AR35" i="1"/>
  <c r="AR30" i="1"/>
  <c r="AR29" i="1"/>
  <c r="AR21" i="1"/>
  <c r="AR15" i="1"/>
  <c r="AR11" i="1"/>
  <c r="AR8" i="1"/>
  <c r="AR3" i="1"/>
  <c r="AG45" i="1"/>
  <c r="AG62" i="1"/>
  <c r="AG78" i="1"/>
  <c r="AG36" i="1"/>
  <c r="AH38" i="1"/>
  <c r="AH55" i="1"/>
  <c r="AH71" i="1"/>
  <c r="O18" i="1"/>
  <c r="T18" i="1" s="1"/>
  <c r="R16" i="1"/>
  <c r="V16" i="1" s="1"/>
  <c r="S12" i="1"/>
  <c r="M12" i="1" s="1"/>
  <c r="O12" i="1" s="1"/>
  <c r="T12" i="1" s="1"/>
  <c r="S16" i="1"/>
  <c r="M16" i="1" s="1"/>
  <c r="S20" i="1"/>
  <c r="M20" i="1" s="1"/>
  <c r="L33" i="1"/>
  <c r="Q33" i="1" s="1"/>
  <c r="U33" i="1"/>
  <c r="P33" i="1" s="1"/>
  <c r="S51" i="1"/>
  <c r="M51" i="1" s="1"/>
  <c r="K51" i="1"/>
  <c r="N51" i="1" s="1"/>
  <c r="K5" i="1"/>
  <c r="N5" i="1" s="1"/>
  <c r="O5" i="1" s="1"/>
  <c r="T5" i="1" s="1"/>
  <c r="U7" i="1"/>
  <c r="P7" i="1" s="1"/>
  <c r="U11" i="1"/>
  <c r="P11" i="1" s="1"/>
  <c r="L11" i="1"/>
  <c r="Q11" i="1" s="1"/>
  <c r="K24" i="1"/>
  <c r="N24" i="1" s="1"/>
  <c r="O24" i="1" s="1"/>
  <c r="T24" i="1" s="1"/>
  <c r="O27" i="1"/>
  <c r="T27" i="1" s="1"/>
  <c r="O30" i="1"/>
  <c r="T30" i="1" s="1"/>
  <c r="R24" i="1"/>
  <c r="V24" i="1" s="1"/>
  <c r="O28" i="1"/>
  <c r="T28" i="1" s="1"/>
  <c r="S47" i="1"/>
  <c r="M47" i="1" s="1"/>
  <c r="K47" i="1"/>
  <c r="N47" i="1" s="1"/>
  <c r="S10" i="1"/>
  <c r="M10" i="1" s="1"/>
  <c r="K10" i="1"/>
  <c r="N10" i="1" s="1"/>
  <c r="K6" i="1"/>
  <c r="N6" i="1" s="1"/>
  <c r="O6" i="1" s="1"/>
  <c r="T6" i="1" s="1"/>
  <c r="S13" i="1"/>
  <c r="M13" i="1" s="1"/>
  <c r="K13" i="1"/>
  <c r="N13" i="1" s="1"/>
  <c r="S17" i="1"/>
  <c r="M17" i="1" s="1"/>
  <c r="K17" i="1"/>
  <c r="N17" i="1" s="1"/>
  <c r="S21" i="1"/>
  <c r="M21" i="1" s="1"/>
  <c r="K21" i="1"/>
  <c r="N21" i="1" s="1"/>
  <c r="R25" i="1"/>
  <c r="V25" i="1" s="1"/>
  <c r="O32" i="1"/>
  <c r="T32" i="1" s="1"/>
  <c r="L14" i="1"/>
  <c r="Q14" i="1" s="1"/>
  <c r="U14" i="1"/>
  <c r="P14" i="1" s="1"/>
  <c r="L18" i="1"/>
  <c r="Q18" i="1" s="1"/>
  <c r="U18" i="1"/>
  <c r="P18" i="1" s="1"/>
  <c r="L22" i="1"/>
  <c r="Q22" i="1" s="1"/>
  <c r="U22" i="1"/>
  <c r="P22" i="1" s="1"/>
  <c r="L26" i="1"/>
  <c r="Q26" i="1" s="1"/>
  <c r="U26" i="1"/>
  <c r="P26" i="1" s="1"/>
  <c r="L30" i="1"/>
  <c r="Q30" i="1" s="1"/>
  <c r="U30" i="1"/>
  <c r="P30" i="1" s="1"/>
  <c r="U34" i="1"/>
  <c r="P34" i="1" s="1"/>
  <c r="L34" i="1"/>
  <c r="Q34" i="1" s="1"/>
  <c r="S36" i="1"/>
  <c r="M36" i="1" s="1"/>
  <c r="K36" i="1"/>
  <c r="N36" i="1" s="1"/>
  <c r="U37" i="1"/>
  <c r="P37" i="1" s="1"/>
  <c r="U38" i="1"/>
  <c r="P38" i="1" s="1"/>
  <c r="L38" i="1"/>
  <c r="Q38" i="1" s="1"/>
  <c r="S40" i="1"/>
  <c r="M40" i="1" s="1"/>
  <c r="K40" i="1"/>
  <c r="N40" i="1" s="1"/>
  <c r="U41" i="1"/>
  <c r="P41" i="1" s="1"/>
  <c r="R41" i="1" s="1"/>
  <c r="V41" i="1" s="1"/>
  <c r="U42" i="1"/>
  <c r="P42" i="1" s="1"/>
  <c r="L42" i="1"/>
  <c r="Q42" i="1" s="1"/>
  <c r="S44" i="1"/>
  <c r="M44" i="1" s="1"/>
  <c r="K44" i="1"/>
  <c r="N44" i="1" s="1"/>
  <c r="R48" i="1"/>
  <c r="V48" i="1" s="1"/>
  <c r="S25" i="1"/>
  <c r="M25" i="1" s="1"/>
  <c r="K25" i="1"/>
  <c r="N25" i="1" s="1"/>
  <c r="S29" i="1"/>
  <c r="M29" i="1" s="1"/>
  <c r="K29" i="1"/>
  <c r="N29" i="1" s="1"/>
  <c r="K35" i="1"/>
  <c r="N35" i="1" s="1"/>
  <c r="O35" i="1" s="1"/>
  <c r="T35" i="1" s="1"/>
  <c r="K39" i="1"/>
  <c r="N39" i="1" s="1"/>
  <c r="O39" i="1" s="1"/>
  <c r="T39" i="1" s="1"/>
  <c r="K43" i="1"/>
  <c r="N43" i="1" s="1"/>
  <c r="O43" i="1" s="1"/>
  <c r="T43" i="1" s="1"/>
  <c r="L74" i="1"/>
  <c r="Q74" i="1" s="1"/>
  <c r="U74" i="1"/>
  <c r="P74" i="1" s="1"/>
  <c r="R74" i="1" s="1"/>
  <c r="V74" i="1" s="1"/>
  <c r="L45" i="1"/>
  <c r="Q45" i="1" s="1"/>
  <c r="U45" i="1"/>
  <c r="P45" i="1" s="1"/>
  <c r="L49" i="1"/>
  <c r="Q49" i="1" s="1"/>
  <c r="U49" i="1"/>
  <c r="P49" i="1" s="1"/>
  <c r="R49" i="1" s="1"/>
  <c r="V49" i="1" s="1"/>
  <c r="R61" i="1"/>
  <c r="V61" i="1" s="1"/>
  <c r="S56" i="1"/>
  <c r="M56" i="1" s="1"/>
  <c r="K56" i="1"/>
  <c r="N56" i="1" s="1"/>
  <c r="S60" i="1"/>
  <c r="M60" i="1" s="1"/>
  <c r="K60" i="1"/>
  <c r="N60" i="1" s="1"/>
  <c r="S64" i="1"/>
  <c r="M64" i="1" s="1"/>
  <c r="K64" i="1"/>
  <c r="N64" i="1" s="1"/>
  <c r="S68" i="1"/>
  <c r="M68" i="1" s="1"/>
  <c r="K68" i="1"/>
  <c r="N68" i="1" s="1"/>
  <c r="S76" i="1"/>
  <c r="M76" i="1" s="1"/>
  <c r="K76" i="1"/>
  <c r="N76" i="1" s="1"/>
  <c r="K33" i="1"/>
  <c r="N33" i="1" s="1"/>
  <c r="O33" i="1" s="1"/>
  <c r="T33" i="1" s="1"/>
  <c r="K37" i="1"/>
  <c r="N37" i="1" s="1"/>
  <c r="O37" i="1" s="1"/>
  <c r="T37" i="1" s="1"/>
  <c r="K41" i="1"/>
  <c r="N41" i="1" s="1"/>
  <c r="O41" i="1" s="1"/>
  <c r="T41" i="1" s="1"/>
  <c r="K45" i="1"/>
  <c r="N45" i="1" s="1"/>
  <c r="O45" i="1" s="1"/>
  <c r="T45" i="1" s="1"/>
  <c r="L46" i="1"/>
  <c r="Q46" i="1" s="1"/>
  <c r="R46" i="1" s="1"/>
  <c r="V46" i="1" s="1"/>
  <c r="K49" i="1"/>
  <c r="N49" i="1" s="1"/>
  <c r="O49" i="1" s="1"/>
  <c r="T49" i="1" s="1"/>
  <c r="L50" i="1"/>
  <c r="Q50" i="1" s="1"/>
  <c r="R50" i="1" s="1"/>
  <c r="V50" i="1" s="1"/>
  <c r="S54" i="1"/>
  <c r="M54" i="1" s="1"/>
  <c r="K54" i="1"/>
  <c r="N54" i="1" s="1"/>
  <c r="S58" i="1"/>
  <c r="M58" i="1" s="1"/>
  <c r="K58" i="1"/>
  <c r="N58" i="1" s="1"/>
  <c r="S62" i="1"/>
  <c r="M62" i="1" s="1"/>
  <c r="K62" i="1"/>
  <c r="N62" i="1" s="1"/>
  <c r="S66" i="1"/>
  <c r="M66" i="1" s="1"/>
  <c r="K66" i="1"/>
  <c r="N66" i="1" s="1"/>
  <c r="S72" i="1"/>
  <c r="M72" i="1" s="1"/>
  <c r="K72" i="1"/>
  <c r="N72" i="1" s="1"/>
  <c r="L73" i="1"/>
  <c r="Q73" i="1" s="1"/>
  <c r="R73" i="1" s="1"/>
  <c r="V73" i="1" s="1"/>
  <c r="S80" i="1"/>
  <c r="M80" i="1" s="1"/>
  <c r="K80" i="1"/>
  <c r="N80" i="1" s="1"/>
  <c r="K48" i="1"/>
  <c r="N48" i="1" s="1"/>
  <c r="O48" i="1" s="1"/>
  <c r="T48" i="1" s="1"/>
  <c r="K52" i="1"/>
  <c r="N52" i="1" s="1"/>
  <c r="O52" i="1" s="1"/>
  <c r="T52" i="1" s="1"/>
  <c r="L70" i="1"/>
  <c r="Q70" i="1" s="1"/>
  <c r="U70" i="1"/>
  <c r="P70" i="1" s="1"/>
  <c r="O73" i="1"/>
  <c r="T73" i="1" s="1"/>
  <c r="L78" i="1"/>
  <c r="Q78" i="1" s="1"/>
  <c r="U78" i="1"/>
  <c r="P78" i="1" s="1"/>
  <c r="R78" i="1" s="1"/>
  <c r="V78" i="1" s="1"/>
  <c r="K70" i="1"/>
  <c r="N70" i="1" s="1"/>
  <c r="O70" i="1" s="1"/>
  <c r="T70" i="1" s="1"/>
  <c r="K74" i="1"/>
  <c r="N74" i="1" s="1"/>
  <c r="O74" i="1" s="1"/>
  <c r="T74" i="1" s="1"/>
  <c r="K78" i="1"/>
  <c r="N78" i="1" s="1"/>
  <c r="O78" i="1" s="1"/>
  <c r="T78" i="1" s="1"/>
  <c r="S77" i="5" l="1"/>
  <c r="N77" i="5" s="1"/>
  <c r="V57" i="5"/>
  <c r="P57" i="5" s="1"/>
  <c r="V59" i="5"/>
  <c r="P59" i="5" s="1"/>
  <c r="V31" i="5"/>
  <c r="P31" i="5" s="1"/>
  <c r="S60" i="5"/>
  <c r="N60" i="5" s="1"/>
  <c r="S44" i="5"/>
  <c r="N44" i="5" s="1"/>
  <c r="S17" i="5"/>
  <c r="N17" i="5" s="1"/>
  <c r="S41" i="5"/>
  <c r="N41" i="5" s="1"/>
  <c r="S25" i="5"/>
  <c r="N25" i="5" s="1"/>
  <c r="O8" i="1"/>
  <c r="T8" i="1" s="1"/>
  <c r="V73" i="5"/>
  <c r="P73" i="5" s="1"/>
  <c r="S66" i="5"/>
  <c r="N66" i="5" s="1"/>
  <c r="V65" i="5"/>
  <c r="P65" i="5" s="1"/>
  <c r="S58" i="5"/>
  <c r="N58" i="5" s="1"/>
  <c r="S56" i="5"/>
  <c r="N56" i="5" s="1"/>
  <c r="V45" i="5"/>
  <c r="P45" i="5" s="1"/>
  <c r="V37" i="5"/>
  <c r="P37" i="5" s="1"/>
  <c r="S34" i="5"/>
  <c r="N34" i="5" s="1"/>
  <c r="S30" i="5"/>
  <c r="N30" i="5" s="1"/>
  <c r="V29" i="5"/>
  <c r="P29" i="5" s="1"/>
  <c r="V25" i="5"/>
  <c r="P25" i="5" s="1"/>
  <c r="S22" i="5"/>
  <c r="N22" i="5" s="1"/>
  <c r="V21" i="5"/>
  <c r="P21" i="5" s="1"/>
  <c r="S18" i="5"/>
  <c r="N18" i="5" s="1"/>
  <c r="V17" i="5"/>
  <c r="P17" i="5" s="1"/>
  <c r="V16" i="5"/>
  <c r="P16" i="5" s="1"/>
  <c r="S14" i="5"/>
  <c r="N14" i="5" s="1"/>
  <c r="V13" i="5"/>
  <c r="P13" i="5" s="1"/>
  <c r="S10" i="5"/>
  <c r="N10" i="5" s="1"/>
  <c r="V9" i="5"/>
  <c r="P9" i="5" s="1"/>
  <c r="S7" i="5"/>
  <c r="N7" i="5" s="1"/>
  <c r="S6" i="5"/>
  <c r="N6" i="5" s="1"/>
  <c r="V5" i="5"/>
  <c r="P5" i="5" s="1"/>
  <c r="R7" i="1"/>
  <c r="V7" i="1" s="1"/>
  <c r="R63" i="1"/>
  <c r="V63" i="1" s="1"/>
  <c r="O11" i="1"/>
  <c r="T11" i="1" s="1"/>
  <c r="R17" i="1"/>
  <c r="V17" i="1" s="1"/>
  <c r="O57" i="1"/>
  <c r="T57" i="1" s="1"/>
  <c r="O60" i="1"/>
  <c r="T60" i="1" s="1"/>
  <c r="O17" i="1"/>
  <c r="T17" i="1" s="1"/>
  <c r="R33" i="1"/>
  <c r="V33" i="1" s="1"/>
  <c r="R75" i="1"/>
  <c r="V75" i="1" s="1"/>
  <c r="O68" i="1"/>
  <c r="T68" i="1" s="1"/>
  <c r="R53" i="1"/>
  <c r="V53" i="1" s="1"/>
  <c r="R38" i="1"/>
  <c r="V38" i="1" s="1"/>
  <c r="O10" i="1"/>
  <c r="T10" i="1" s="1"/>
  <c r="R11" i="1"/>
  <c r="V11" i="1" s="1"/>
  <c r="O51" i="1"/>
  <c r="T51" i="1" s="1"/>
  <c r="O20" i="1"/>
  <c r="T20" i="1" s="1"/>
  <c r="R21" i="1"/>
  <c r="V21" i="1" s="1"/>
  <c r="R58" i="1"/>
  <c r="V58" i="1" s="1"/>
  <c r="R51" i="1"/>
  <c r="V51" i="1" s="1"/>
  <c r="O25" i="1"/>
  <c r="T25" i="1" s="1"/>
  <c r="O44" i="1"/>
  <c r="T44" i="1" s="1"/>
  <c r="R37" i="1"/>
  <c r="V37" i="1" s="1"/>
  <c r="R34" i="1"/>
  <c r="V34" i="1" s="1"/>
  <c r="O16" i="1"/>
  <c r="T16" i="1" s="1"/>
  <c r="R10" i="1"/>
  <c r="V10" i="1" s="1"/>
  <c r="O80" i="1"/>
  <c r="T80" i="1" s="1"/>
  <c r="O72" i="1"/>
  <c r="T72" i="1" s="1"/>
  <c r="O62" i="1"/>
  <c r="T62" i="1" s="1"/>
  <c r="O54" i="1"/>
  <c r="T54" i="1" s="1"/>
  <c r="R30" i="1"/>
  <c r="V30" i="1" s="1"/>
  <c r="R22" i="1"/>
  <c r="V22" i="1" s="1"/>
  <c r="R14" i="1"/>
  <c r="V14" i="1" s="1"/>
  <c r="R71" i="1"/>
  <c r="V71" i="1" s="1"/>
  <c r="R31" i="1"/>
  <c r="V31" i="1" s="1"/>
  <c r="R56" i="1"/>
  <c r="V56" i="1" s="1"/>
  <c r="S49" i="5"/>
  <c r="N49" i="5" s="1"/>
  <c r="V61" i="5"/>
  <c r="P61" i="5" s="1"/>
  <c r="S20" i="5"/>
  <c r="N20" i="5" s="1"/>
  <c r="V49" i="5"/>
  <c r="P49" i="5" s="1"/>
  <c r="V53" i="5"/>
  <c r="P53" i="5" s="1"/>
  <c r="S21" i="5"/>
  <c r="N21" i="5" s="1"/>
  <c r="S51" i="5"/>
  <c r="N51" i="5" s="1"/>
  <c r="S16" i="5"/>
  <c r="N16" i="5" s="1"/>
  <c r="S9" i="5"/>
  <c r="N9" i="5" s="1"/>
  <c r="V71" i="5"/>
  <c r="P71" i="5" s="1"/>
  <c r="V79" i="5"/>
  <c r="P79" i="5" s="1"/>
  <c r="S53" i="5"/>
  <c r="N53" i="5" s="1"/>
  <c r="V35" i="5"/>
  <c r="P35" i="5" s="1"/>
  <c r="S43" i="5"/>
  <c r="N43" i="5" s="1"/>
  <c r="S28" i="5"/>
  <c r="N28" i="5" s="1"/>
  <c r="V39" i="5"/>
  <c r="P39" i="5" s="1"/>
  <c r="S13" i="5"/>
  <c r="N13" i="5" s="1"/>
  <c r="V4" i="5"/>
  <c r="P4" i="5" s="1"/>
  <c r="V27" i="5"/>
  <c r="P27" i="5" s="1"/>
  <c r="R26" i="1"/>
  <c r="V26" i="1" s="1"/>
  <c r="R18" i="1"/>
  <c r="V18" i="1" s="1"/>
  <c r="O66" i="1"/>
  <c r="T66" i="1" s="1"/>
  <c r="O58" i="1"/>
  <c r="T58" i="1" s="1"/>
  <c r="O76" i="1"/>
  <c r="T76" i="1" s="1"/>
  <c r="O29" i="1"/>
  <c r="T29" i="1" s="1"/>
  <c r="O40" i="1"/>
  <c r="T40" i="1" s="1"/>
  <c r="O21" i="1"/>
  <c r="T21" i="1" s="1"/>
  <c r="O13" i="1"/>
  <c r="T13" i="1" s="1"/>
  <c r="O47" i="1"/>
  <c r="T47" i="1" s="1"/>
  <c r="R70" i="1"/>
  <c r="V70" i="1" s="1"/>
  <c r="O64" i="1"/>
  <c r="T64" i="1" s="1"/>
  <c r="O56" i="1"/>
  <c r="T56" i="1" s="1"/>
  <c r="R45" i="1"/>
  <c r="V45" i="1" s="1"/>
  <c r="R42" i="1"/>
  <c r="V42" i="1" s="1"/>
  <c r="O36" i="1"/>
  <c r="T36" i="1" s="1"/>
</calcChain>
</file>

<file path=xl/comments1.xml><?xml version="1.0" encoding="utf-8"?>
<comments xmlns="http://schemas.openxmlformats.org/spreadsheetml/2006/main">
  <authors>
    <author>carrieta</author>
  </authors>
  <commentList>
    <comment ref="AU72" authorId="0">
      <text>
        <r>
          <rPr>
            <b/>
            <sz val="9"/>
            <color indexed="81"/>
            <rFont val="Tahoma"/>
            <family val="2"/>
          </rPr>
          <t>carrieta:</t>
        </r>
        <r>
          <rPr>
            <sz val="9"/>
            <color indexed="81"/>
            <rFont val="Tahoma"/>
            <family val="2"/>
          </rPr>
          <t xml:space="preserve">
POSITIVO LNMs I CULTIU</t>
        </r>
      </text>
    </comment>
  </commentList>
</comments>
</file>

<file path=xl/comments2.xml><?xml version="1.0" encoding="utf-8"?>
<comments xmlns="http://schemas.openxmlformats.org/spreadsheetml/2006/main">
  <authors>
    <author>Arrieta, Claudia</author>
  </authors>
  <commentList>
    <comment ref="AM2" authorId="0">
      <text>
        <r>
          <rPr>
            <b/>
            <sz val="9"/>
            <color indexed="81"/>
            <rFont val="Tahoma"/>
            <family val="2"/>
          </rPr>
          <t>Arrieta, Claudia:</t>
        </r>
        <r>
          <rPr>
            <sz val="9"/>
            <color indexed="81"/>
            <rFont val="Tahoma"/>
            <family val="2"/>
          </rPr>
          <t xml:space="preserve">
Result MPB83</t>
        </r>
      </text>
    </comment>
    <comment ref="AR2" authorId="0">
      <text>
        <r>
          <rPr>
            <b/>
            <sz val="9"/>
            <color indexed="81"/>
            <rFont val="Tahoma"/>
            <family val="2"/>
          </rPr>
          <t>Arrieta, Claudia:</t>
        </r>
        <r>
          <rPr>
            <sz val="9"/>
            <color indexed="81"/>
            <rFont val="Tahoma"/>
            <family val="2"/>
          </rPr>
          <t xml:space="preserve">
Result P22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Arrieta, Claudia:</t>
        </r>
        <r>
          <rPr>
            <sz val="9"/>
            <color indexed="81"/>
            <rFont val="Tahoma"/>
            <family val="2"/>
          </rPr>
          <t xml:space="preserve">
Falta lectura 2n dia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Arrieta, Claudia:</t>
        </r>
        <r>
          <rPr>
            <sz val="9"/>
            <color indexed="81"/>
            <rFont val="Tahoma"/>
            <family val="2"/>
          </rPr>
          <t xml:space="preserve">
Falta lectura 2n dia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Arrieta, Claudia:</t>
        </r>
        <r>
          <rPr>
            <sz val="9"/>
            <color indexed="81"/>
            <rFont val="Tahoma"/>
            <family val="2"/>
          </rPr>
          <t xml:space="preserve">
Falta lectura 2n dia
</t>
        </r>
      </text>
    </comment>
  </commentList>
</comments>
</file>

<file path=xl/comments3.xml><?xml version="1.0" encoding="utf-8"?>
<comments xmlns="http://schemas.openxmlformats.org/spreadsheetml/2006/main">
  <authors>
    <author>Arrieta, Claudia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Arrieta, Claudia:</t>
        </r>
        <r>
          <rPr>
            <sz val="9"/>
            <color indexed="81"/>
            <rFont val="Tahoma"/>
            <family val="2"/>
          </rPr>
          <t xml:space="preserve">
Vaccine batch</t>
        </r>
      </text>
    </comment>
  </commentList>
</comments>
</file>

<file path=xl/sharedStrings.xml><?xml version="1.0" encoding="utf-8"?>
<sst xmlns="http://schemas.openxmlformats.org/spreadsheetml/2006/main" count="354" uniqueCount="99">
  <si>
    <t>Skin Tests</t>
  </si>
  <si>
    <t>IGRAs</t>
  </si>
  <si>
    <t>ELISAs</t>
  </si>
  <si>
    <t>Postmortem</t>
  </si>
  <si>
    <t>ID</t>
  </si>
  <si>
    <t>BOV 0h</t>
  </si>
  <si>
    <t>AVI 0h</t>
  </si>
  <si>
    <t>P22 0h</t>
  </si>
  <si>
    <t>BOV 72h</t>
  </si>
  <si>
    <t>AVI 72h</t>
  </si>
  <si>
    <t>P22 72H</t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</si>
  <si>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 xml:space="preserve"> BOV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</si>
  <si>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 xml:space="preserve"> AVI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</si>
  <si>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 xml:space="preserve"> P22</t>
    </r>
  </si>
  <si>
    <t>∆ BOV-AVI</t>
  </si>
  <si>
    <t>∆ P22-AVI</t>
  </si>
  <si>
    <t>SIT</t>
  </si>
  <si>
    <t>SICCT</t>
  </si>
  <si>
    <t>sP22-ST</t>
  </si>
  <si>
    <t>cP22-ST</t>
  </si>
  <si>
    <t>OD PBS</t>
  </si>
  <si>
    <t>OD AVI</t>
  </si>
  <si>
    <t>OD BOV</t>
  </si>
  <si>
    <t>OD P22</t>
  </si>
  <si>
    <t>OD EC (DIVA)</t>
  </si>
  <si>
    <t>BOV-PBS</t>
  </si>
  <si>
    <t>BOV-AVI</t>
  </si>
  <si>
    <t>P22-PBS</t>
  </si>
  <si>
    <t>P22-AVI</t>
  </si>
  <si>
    <t>EC-PBS</t>
  </si>
  <si>
    <t xml:space="preserve">STDAND </t>
  </si>
  <si>
    <t>sP22</t>
  </si>
  <si>
    <t>cP22</t>
  </si>
  <si>
    <t>DIVA</t>
  </si>
  <si>
    <t>BLANK</t>
  </si>
  <si>
    <t>OD1 MPB83</t>
  </si>
  <si>
    <t>OD2 MPB83</t>
  </si>
  <si>
    <t>MPB83</t>
  </si>
  <si>
    <t>Δ MPB83-BLK</t>
  </si>
  <si>
    <t>Res MPB83</t>
  </si>
  <si>
    <t>OD1 P22</t>
  </si>
  <si>
    <t>OD2 P22</t>
  </si>
  <si>
    <t>P22</t>
  </si>
  <si>
    <t>%E</t>
  </si>
  <si>
    <t>Res P22</t>
  </si>
  <si>
    <t>Pathol</t>
  </si>
  <si>
    <t xml:space="preserve">Culture </t>
  </si>
  <si>
    <t>Positive</t>
  </si>
  <si>
    <t>-</t>
  </si>
  <si>
    <t>+</t>
  </si>
  <si>
    <t>Skin tests</t>
  </si>
  <si>
    <t>P22 72h</t>
  </si>
  <si>
    <t>D Bov</t>
  </si>
  <si>
    <t>D Av</t>
  </si>
  <si>
    <t>D P22</t>
  </si>
  <si>
    <t>Bov-Av</t>
  </si>
  <si>
    <t>P22-Av</t>
  </si>
  <si>
    <t xml:space="preserve">cP22-ST </t>
  </si>
  <si>
    <t>PBS</t>
  </si>
  <si>
    <t>AVI</t>
  </si>
  <si>
    <t>BOV</t>
  </si>
  <si>
    <t>EC (DIVA)</t>
  </si>
  <si>
    <t xml:space="preserve">Bov-PBS </t>
  </si>
  <si>
    <t xml:space="preserve">STAND </t>
  </si>
  <si>
    <t xml:space="preserve">BLK </t>
  </si>
  <si>
    <t>DDO</t>
  </si>
  <si>
    <t>DO P22</t>
  </si>
  <si>
    <t>D DO P22</t>
  </si>
  <si>
    <t>Batch</t>
  </si>
  <si>
    <t>P22  0h</t>
  </si>
  <si>
    <t xml:space="preserve">BOV 72h </t>
  </si>
  <si>
    <t xml:space="preserve">AVI 72h </t>
  </si>
  <si>
    <t xml:space="preserve">P22 72h </t>
  </si>
  <si>
    <r>
      <rPr>
        <b/>
        <sz val="11"/>
        <rFont val="Calibri"/>
        <family val="2"/>
      </rPr>
      <t xml:space="preserve">∆ </t>
    </r>
    <r>
      <rPr>
        <b/>
        <sz val="11"/>
        <rFont val="Calibri"/>
        <family val="2"/>
        <scheme val="minor"/>
      </rPr>
      <t>BOV</t>
    </r>
  </si>
  <si>
    <t>D AVI</t>
  </si>
  <si>
    <t xml:space="preserve">∆ P22 </t>
  </si>
  <si>
    <t>PPDA</t>
  </si>
  <si>
    <t>PPDB</t>
  </si>
  <si>
    <t>EC</t>
  </si>
  <si>
    <t>BOV-AVIAR</t>
  </si>
  <si>
    <t>D P22-PBS</t>
  </si>
  <si>
    <t>P22-AV</t>
  </si>
  <si>
    <t>STAND-IGRA</t>
  </si>
  <si>
    <t>sP22- IGRA</t>
  </si>
  <si>
    <t>cP22- IGRA</t>
  </si>
  <si>
    <t>DIVA-IGRA</t>
  </si>
  <si>
    <t>DO1 MPB83</t>
  </si>
  <si>
    <t>DO2 MPB83</t>
  </si>
  <si>
    <t>DO MPB83-BLANK</t>
  </si>
  <si>
    <t>MPB83-ELISA</t>
  </si>
  <si>
    <t>DO1 P22</t>
  </si>
  <si>
    <t>DO2 P22</t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</si>
  <si>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Calibri"/>
        <family val="2"/>
        <scheme val="minor"/>
      </rPr>
      <t>P22</t>
    </r>
  </si>
  <si>
    <t>P22-ELISA</t>
  </si>
  <si>
    <t>VAC-1</t>
  </si>
  <si>
    <t>VAC-2</t>
  </si>
  <si>
    <t>VAC-3</t>
  </si>
  <si>
    <t>VAC-4</t>
  </si>
  <si>
    <t>VAC-5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</si>
</sst>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5B9F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9" fontId="0" fillId="0" borderId="1" xfId="1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11" borderId="0" xfId="0" applyFill="1"/>
    <xf numFmtId="1" fontId="3" fillId="11" borderId="23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8" fillId="8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164" fontId="3" fillId="10" borderId="6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0" fillId="11" borderId="20" xfId="0" applyNumberFormat="1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0" fillId="0" borderId="13" xfId="1" applyFont="1" applyBorder="1" applyAlignment="1">
      <alignment horizontal="center"/>
    </xf>
    <xf numFmtId="1" fontId="0" fillId="11" borderId="4" xfId="0" applyNumberFormat="1" applyFill="1" applyBorder="1"/>
    <xf numFmtId="9" fontId="0" fillId="0" borderId="1" xfId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3" xfId="0" applyBorder="1"/>
    <xf numFmtId="0" fontId="8" fillId="5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/>
    <xf numFmtId="0" fontId="6" fillId="0" borderId="13" xfId="0" applyFont="1" applyFill="1" applyBorder="1"/>
    <xf numFmtId="0" fontId="0" fillId="0" borderId="13" xfId="0" applyBorder="1"/>
    <xf numFmtId="0" fontId="0" fillId="0" borderId="15" xfId="0" applyBorder="1"/>
    <xf numFmtId="0" fontId="6" fillId="0" borderId="10" xfId="0" applyFont="1" applyBorder="1"/>
    <xf numFmtId="0" fontId="6" fillId="0" borderId="11" xfId="0" applyFont="1" applyBorder="1"/>
    <xf numFmtId="0" fontId="6" fillId="0" borderId="1" xfId="0" applyFont="1" applyFill="1" applyBorder="1"/>
    <xf numFmtId="0" fontId="0" fillId="0" borderId="11" xfId="0" applyBorder="1"/>
    <xf numFmtId="0" fontId="6" fillId="0" borderId="10" xfId="0" applyFont="1" applyFill="1" applyBorder="1"/>
    <xf numFmtId="0" fontId="6" fillId="3" borderId="10" xfId="0" applyFont="1" applyFill="1" applyBorder="1"/>
    <xf numFmtId="0" fontId="6" fillId="3" borderId="1" xfId="0" applyFont="1" applyFill="1" applyBorder="1"/>
    <xf numFmtId="0" fontId="0" fillId="3" borderId="11" xfId="0" applyFill="1" applyBorder="1"/>
    <xf numFmtId="0" fontId="6" fillId="5" borderId="10" xfId="0" applyFont="1" applyFill="1" applyBorder="1"/>
    <xf numFmtId="0" fontId="6" fillId="9" borderId="10" xfId="0" applyFont="1" applyFill="1" applyBorder="1"/>
    <xf numFmtId="0" fontId="6" fillId="0" borderId="11" xfId="0" applyFont="1" applyFill="1" applyBorder="1"/>
    <xf numFmtId="0" fontId="8" fillId="8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" xfId="0" applyFont="1" applyBorder="1" applyAlignment="1">
      <alignment horizontal="center"/>
    </xf>
    <xf numFmtId="0" fontId="6" fillId="0" borderId="16" xfId="0" applyFont="1" applyFill="1" applyBorder="1"/>
    <xf numFmtId="0" fontId="8" fillId="0" borderId="8" xfId="0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center"/>
    </xf>
    <xf numFmtId="0" fontId="3" fillId="7" borderId="9" xfId="0" applyFont="1" applyFill="1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13" xfId="1" applyNumberFormat="1" applyFont="1" applyBorder="1"/>
    <xf numFmtId="2" fontId="6" fillId="0" borderId="13" xfId="1" applyNumberFormat="1" applyFont="1" applyFill="1" applyBorder="1"/>
    <xf numFmtId="9" fontId="0" fillId="0" borderId="13" xfId="1" applyFont="1" applyBorder="1"/>
    <xf numFmtId="164" fontId="0" fillId="0" borderId="1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6" fillId="0" borderId="1" xfId="1" applyNumberFormat="1" applyFont="1" applyBorder="1"/>
    <xf numFmtId="2" fontId="6" fillId="0" borderId="1" xfId="1" applyNumberFormat="1" applyFont="1" applyFill="1" applyBorder="1"/>
    <xf numFmtId="2" fontId="0" fillId="0" borderId="1" xfId="1" applyNumberFormat="1" applyFont="1" applyBorder="1"/>
    <xf numFmtId="2" fontId="0" fillId="0" borderId="1" xfId="1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3" fillId="11" borderId="6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11" borderId="1" xfId="0" applyFill="1" applyBorder="1"/>
    <xf numFmtId="0" fontId="0" fillId="11" borderId="13" xfId="0" applyFill="1" applyBorder="1"/>
    <xf numFmtId="0" fontId="0" fillId="0" borderId="13" xfId="0" applyFill="1" applyBorder="1"/>
    <xf numFmtId="164" fontId="0" fillId="0" borderId="13" xfId="0" applyNumberFormat="1" applyBorder="1"/>
    <xf numFmtId="1" fontId="3" fillId="11" borderId="6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11" borderId="23" xfId="0" applyFont="1" applyFill="1" applyBorder="1"/>
    <xf numFmtId="0" fontId="8" fillId="11" borderId="25" xfId="0" applyFont="1" applyFill="1" applyBorder="1"/>
    <xf numFmtId="0" fontId="8" fillId="11" borderId="7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164" fontId="3" fillId="11" borderId="7" xfId="0" applyNumberFormat="1" applyFont="1" applyFill="1" applyBorder="1" applyAlignment="1">
      <alignment horizontal="center"/>
    </xf>
    <xf numFmtId="164" fontId="3" fillId="11" borderId="8" xfId="0" applyNumberFormat="1" applyFont="1" applyFill="1" applyBorder="1" applyAlignment="1">
      <alignment horizontal="center"/>
    </xf>
    <xf numFmtId="2" fontId="3" fillId="11" borderId="8" xfId="0" applyNumberFormat="1" applyFont="1" applyFill="1" applyBorder="1" applyAlignment="1">
      <alignment horizontal="center"/>
    </xf>
    <xf numFmtId="9" fontId="3" fillId="11" borderId="8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-0.24994659260841701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9"/>
  <sheetViews>
    <sheetView topLeftCell="AL1" workbookViewId="0">
      <selection activeCell="AQ2" sqref="AQ2:AT2"/>
    </sheetView>
  </sheetViews>
  <sheetFormatPr baseColWidth="10" defaultColWidth="11.42578125" defaultRowHeight="15" x14ac:dyDescent="0.25"/>
  <cols>
    <col min="17" max="22" width="0" hidden="1" customWidth="1"/>
  </cols>
  <sheetData>
    <row r="1" spans="1:49" ht="15.75" customHeight="1" x14ac:dyDescent="0.25">
      <c r="A1" s="26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  <c r="W1" s="116" t="s">
        <v>1</v>
      </c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8"/>
      <c r="AK1" s="119" t="s">
        <v>2</v>
      </c>
      <c r="AL1" s="114"/>
      <c r="AM1" s="114"/>
      <c r="AN1" s="114"/>
      <c r="AO1" s="114"/>
      <c r="AP1" s="114"/>
      <c r="AQ1" s="114"/>
      <c r="AR1" s="114"/>
      <c r="AS1" s="114"/>
      <c r="AT1" s="114"/>
      <c r="AU1" s="115"/>
      <c r="AV1" s="116" t="s">
        <v>3</v>
      </c>
      <c r="AW1" s="118"/>
    </row>
    <row r="2" spans="1:49" ht="15.75" customHeight="1" x14ac:dyDescent="0.25">
      <c r="A2" s="27" t="s">
        <v>4</v>
      </c>
      <c r="B2" s="95" t="s">
        <v>5</v>
      </c>
      <c r="C2" s="96" t="s">
        <v>6</v>
      </c>
      <c r="D2" s="96" t="s">
        <v>7</v>
      </c>
      <c r="E2" s="96" t="s">
        <v>8</v>
      </c>
      <c r="F2" s="96" t="s">
        <v>9</v>
      </c>
      <c r="G2" s="96" t="s">
        <v>10</v>
      </c>
      <c r="H2" s="97" t="s">
        <v>11</v>
      </c>
      <c r="I2" s="96" t="s">
        <v>12</v>
      </c>
      <c r="J2" s="96" t="s">
        <v>13</v>
      </c>
      <c r="K2" s="96" t="s">
        <v>14</v>
      </c>
      <c r="L2" s="96" t="s">
        <v>15</v>
      </c>
      <c r="M2" s="28" t="s">
        <v>16</v>
      </c>
      <c r="N2" s="29" t="s">
        <v>17</v>
      </c>
      <c r="O2" s="30" t="s">
        <v>18</v>
      </c>
      <c r="P2" s="31" t="s">
        <v>19</v>
      </c>
      <c r="Q2" s="32"/>
      <c r="R2" s="32"/>
      <c r="S2" s="32"/>
      <c r="T2" s="32"/>
      <c r="U2" s="32"/>
      <c r="V2" s="32"/>
      <c r="W2" s="96" t="s">
        <v>20</v>
      </c>
      <c r="X2" s="96" t="s">
        <v>21</v>
      </c>
      <c r="Y2" s="96" t="s">
        <v>22</v>
      </c>
      <c r="Z2" s="96" t="s">
        <v>23</v>
      </c>
      <c r="AA2" s="96" t="s">
        <v>24</v>
      </c>
      <c r="AB2" s="96" t="s">
        <v>25</v>
      </c>
      <c r="AC2" s="96" t="s">
        <v>26</v>
      </c>
      <c r="AD2" s="96" t="s">
        <v>27</v>
      </c>
      <c r="AE2" s="96" t="s">
        <v>28</v>
      </c>
      <c r="AF2" s="96" t="s">
        <v>29</v>
      </c>
      <c r="AG2" s="28" t="s">
        <v>30</v>
      </c>
      <c r="AH2" s="30" t="s">
        <v>31</v>
      </c>
      <c r="AI2" s="33" t="s">
        <v>32</v>
      </c>
      <c r="AJ2" s="34" t="s">
        <v>33</v>
      </c>
      <c r="AK2" s="96" t="s">
        <v>34</v>
      </c>
      <c r="AL2" s="96" t="s">
        <v>35</v>
      </c>
      <c r="AM2" s="96" t="s">
        <v>36</v>
      </c>
      <c r="AN2" s="96" t="s">
        <v>37</v>
      </c>
      <c r="AO2" s="96" t="s">
        <v>38</v>
      </c>
      <c r="AP2" s="35" t="s">
        <v>39</v>
      </c>
      <c r="AQ2" s="96" t="s">
        <v>40</v>
      </c>
      <c r="AR2" s="96" t="s">
        <v>41</v>
      </c>
      <c r="AS2" s="96" t="s">
        <v>42</v>
      </c>
      <c r="AT2" s="96" t="s">
        <v>43</v>
      </c>
      <c r="AU2" s="36" t="s">
        <v>44</v>
      </c>
      <c r="AV2" s="37" t="s">
        <v>45</v>
      </c>
      <c r="AW2" s="38" t="s">
        <v>46</v>
      </c>
    </row>
    <row r="3" spans="1:49" x14ac:dyDescent="0.25">
      <c r="A3" s="39">
        <v>15146</v>
      </c>
      <c r="B3" s="19">
        <v>3</v>
      </c>
      <c r="C3" s="18">
        <v>3.2</v>
      </c>
      <c r="D3" s="18">
        <v>2</v>
      </c>
      <c r="E3" s="18">
        <v>12.3</v>
      </c>
      <c r="F3" s="18">
        <v>3.8</v>
      </c>
      <c r="G3" s="18">
        <v>9.8000000000000007</v>
      </c>
      <c r="H3" s="17">
        <f>E3-B3</f>
        <v>9.3000000000000007</v>
      </c>
      <c r="I3" s="18">
        <f>F3-C3</f>
        <v>0.59999999999999964</v>
      </c>
      <c r="J3" s="18">
        <f>G3-D3</f>
        <v>7.8000000000000007</v>
      </c>
      <c r="K3" s="18">
        <f t="shared" ref="K3:K66" si="0">H3-I3</f>
        <v>8.7000000000000011</v>
      </c>
      <c r="L3" s="18">
        <f t="shared" ref="L3:L66" si="1">J3-I3</f>
        <v>7.2000000000000011</v>
      </c>
      <c r="M3" s="18" t="str">
        <f>IF(H3&lt;=2,"Negative",IF(AND(H3&gt;2,H3&lt;4),"Positive",IF(H3&gt;=4,"Positive")))</f>
        <v>Positive</v>
      </c>
      <c r="N3" s="18" t="str">
        <f>IF(OR(S3=0,S3=1),"Negative",IF(OR(S3=2,S3=3),"Positive",IF(S3=4,"Positive")))</f>
        <v>Positive</v>
      </c>
      <c r="O3" s="18" t="str">
        <f>IF(J3&gt;=4,"Positive",IF(AND(J3&gt;2,J3&lt;4),"Positive",IF(J3&lt;=2,"Negative")))</f>
        <v>Positive</v>
      </c>
      <c r="P3" s="20" t="str">
        <f>IF(OR(V3=0,V3=1),"Negative",IF(OR(V3=2,V3=3),"Positive",IF(V3=4,"Positive")))</f>
        <v>Positive</v>
      </c>
      <c r="Q3" s="40" t="str">
        <f>IF(M3="Positive","1",IF(M3="Doubtful","1",IF(M3="Negative","0")))</f>
        <v>1</v>
      </c>
      <c r="R3" s="41" t="str">
        <f>IF(K3&gt;4,"3",IF(AND(K3&gt;1,K3&lt;=4),"1",IF(K3&lt;=1,"0")))</f>
        <v>3</v>
      </c>
      <c r="S3" s="41">
        <f>Q3+R3</f>
        <v>4</v>
      </c>
      <c r="T3" s="41" t="str">
        <f>IF(O3="Positive","1",IF(O3="Doubtful","1",IF(O3="Negative","0")))</f>
        <v>1</v>
      </c>
      <c r="U3" s="41" t="str">
        <f>IF(L3&gt;4,"3",IF(AND(L3&gt;1,L3&lt;=4),"1",IF(L3&lt;=1,"0")))</f>
        <v>3</v>
      </c>
      <c r="V3" s="42">
        <f>T3+U3</f>
        <v>4</v>
      </c>
      <c r="W3" s="40">
        <v>0.12</v>
      </c>
      <c r="X3" s="41">
        <v>0.17</v>
      </c>
      <c r="Y3" s="41">
        <v>1.141</v>
      </c>
      <c r="Z3" s="41">
        <v>0.45100000000000001</v>
      </c>
      <c r="AA3" s="41">
        <v>0.53600000000000003</v>
      </c>
      <c r="AB3" s="41">
        <v>1.0209999999999999</v>
      </c>
      <c r="AC3" s="41">
        <v>0.97099999999999997</v>
      </c>
      <c r="AD3" s="41">
        <f>Z3-W3</f>
        <v>0.33100000000000002</v>
      </c>
      <c r="AE3" s="41">
        <f t="shared" ref="AE3:AE66" si="2">Z3-X3</f>
        <v>0.28100000000000003</v>
      </c>
      <c r="AF3" s="18">
        <v>0.41600000000000004</v>
      </c>
      <c r="AG3" s="18" t="str">
        <f>IF(AND(AB3&gt;0.05,AC3&gt;0),"Positive","Negative")</f>
        <v>Positive</v>
      </c>
      <c r="AH3" s="18" t="str">
        <f>IF(AD3&gt;0.05,"Positive","Negative")</f>
        <v>Positive</v>
      </c>
      <c r="AI3" s="18" t="str">
        <f>IF(AND(AD3&gt;=0.05,AE3&gt;0),"Positive","Negative")</f>
        <v>Positive</v>
      </c>
      <c r="AJ3" s="20" t="str">
        <f>IF(AF3&gt;0.05,"Positive","Negative")</f>
        <v>Positive</v>
      </c>
      <c r="AK3" s="17">
        <v>0.06</v>
      </c>
      <c r="AL3" s="18">
        <v>1.784</v>
      </c>
      <c r="AM3" s="18">
        <v>1.7830000000000001</v>
      </c>
      <c r="AN3" s="18">
        <f t="shared" ref="AN3:AN66" si="3">(AM3+AL3)/2</f>
        <v>1.7835000000000001</v>
      </c>
      <c r="AO3" s="18">
        <f t="shared" ref="AO3:AO66" si="4">AN3-AK3</f>
        <v>1.7235</v>
      </c>
      <c r="AP3" s="18" t="str">
        <f>IF(AO3&gt;=0.2,"Positive","Negative")</f>
        <v>Positive</v>
      </c>
      <c r="AQ3" s="18">
        <v>1.5169999999999999</v>
      </c>
      <c r="AR3" s="18">
        <v>1.708</v>
      </c>
      <c r="AS3" s="18">
        <v>1.6124999999999998</v>
      </c>
      <c r="AT3" s="43">
        <v>6.7187499999999991</v>
      </c>
      <c r="AU3" s="25" t="str">
        <f>IF(AT3&lt;=110%,"Negative",IF(AND(AT3&gt;110%,AT3&lt;=150%),"Positive",IF(AT3&gt;150%,"Positive")))</f>
        <v>Positive</v>
      </c>
      <c r="AV3" s="19" t="s">
        <v>47</v>
      </c>
      <c r="AW3" s="20" t="s">
        <v>48</v>
      </c>
    </row>
    <row r="4" spans="1:49" ht="15.75" thickBot="1" x14ac:dyDescent="0.3">
      <c r="A4" s="44">
        <v>15160</v>
      </c>
      <c r="B4" s="15">
        <v>3.2</v>
      </c>
      <c r="C4" s="5">
        <v>3.7</v>
      </c>
      <c r="D4" s="5">
        <v>2.6</v>
      </c>
      <c r="E4" s="5">
        <v>11.3</v>
      </c>
      <c r="F4" s="5">
        <v>5.2</v>
      </c>
      <c r="G4" s="5">
        <v>8.8000000000000007</v>
      </c>
      <c r="H4" s="21">
        <f t="shared" ref="H4:J35" si="5">E4-B4</f>
        <v>8.1000000000000014</v>
      </c>
      <c r="I4" s="5">
        <f t="shared" si="5"/>
        <v>1.5</v>
      </c>
      <c r="J4" s="5">
        <f t="shared" si="5"/>
        <v>6.2000000000000011</v>
      </c>
      <c r="K4" s="5">
        <f t="shared" si="0"/>
        <v>6.6000000000000014</v>
      </c>
      <c r="L4" s="5">
        <f t="shared" si="1"/>
        <v>4.7000000000000011</v>
      </c>
      <c r="M4" s="18" t="str">
        <f t="shared" ref="M4:M67" si="6">IF(H4&lt;=2,"Negative",IF(AND(H4&gt;2,H4&lt;4),"Positive",IF(H4&gt;=4,"Positive")))</f>
        <v>Positive</v>
      </c>
      <c r="N4" s="18" t="str">
        <f t="shared" ref="N4:N67" si="7">IF(OR(S4=0,S4=1),"Negative",IF(OR(S4=2,S4=3),"Positive",IF(S4=4,"Positive")))</f>
        <v>Positive</v>
      </c>
      <c r="O4" s="18" t="str">
        <f t="shared" ref="O4:O67" si="8">IF(J4&gt;=4,"Positive",IF(AND(J4&gt;2,J4&lt;4),"Positive",IF(J4&lt;=2,"Negative")))</f>
        <v>Positive</v>
      </c>
      <c r="P4" s="20" t="str">
        <f t="shared" ref="P4:P67" si="9">IF(OR(V4=0,V4=1),"Negative",IF(OR(V4=2,V4=3),"Positive",IF(V4=4,"Positive")))</f>
        <v>Positive</v>
      </c>
      <c r="Q4" s="40" t="str">
        <f t="shared" ref="Q4:Q67" si="10">IF(M4="Positive","1",IF(M4="Doubtful","1",IF(M4="Negative","0")))</f>
        <v>1</v>
      </c>
      <c r="R4" s="41" t="str">
        <f t="shared" ref="R4:R67" si="11">IF(K4&gt;4,"3",IF(AND(K4&gt;1,K4&lt;=4),"1",IF(K4&lt;=1,"0")))</f>
        <v>3</v>
      </c>
      <c r="S4" s="41">
        <f t="shared" ref="S4:S67" si="12">Q4+R4</f>
        <v>4</v>
      </c>
      <c r="T4" s="41" t="str">
        <f t="shared" ref="T4:T67" si="13">IF(O4="Positive","1",IF(O4="Doubtful","1",IF(O4="Negative","0")))</f>
        <v>1</v>
      </c>
      <c r="U4" s="41" t="str">
        <f t="shared" ref="U4:U67" si="14">IF(L4&gt;4,"3",IF(AND(L4&gt;1,L4&lt;=4),"1",IF(L4&lt;=1,"0")))</f>
        <v>3</v>
      </c>
      <c r="V4" s="42">
        <f t="shared" ref="V4:V67" si="15">T4+U4</f>
        <v>4</v>
      </c>
      <c r="W4" s="15">
        <v>2.1999999999999999E-2</v>
      </c>
      <c r="X4" s="5">
        <v>5.7000000000000002E-2</v>
      </c>
      <c r="Y4" s="5">
        <v>0.65200000000000002</v>
      </c>
      <c r="Z4" s="5">
        <v>0.52200000000000002</v>
      </c>
      <c r="AA4" s="5">
        <v>0.40200000000000002</v>
      </c>
      <c r="AB4" s="5">
        <v>0.63</v>
      </c>
      <c r="AC4" s="5">
        <v>0.59499999999999997</v>
      </c>
      <c r="AD4" s="5">
        <f t="shared" ref="AD4:AD67" si="16">Z4-W4</f>
        <v>0.5</v>
      </c>
      <c r="AE4" s="5">
        <f t="shared" si="2"/>
        <v>0.46500000000000002</v>
      </c>
      <c r="AF4" s="5">
        <v>0.38</v>
      </c>
      <c r="AG4" s="5" t="str">
        <f t="shared" ref="AG4:AG67" si="17">IF(AND(AB4&gt;0.05,AC4&gt;0),"Positive","Negative")</f>
        <v>Positive</v>
      </c>
      <c r="AH4" s="5" t="str">
        <f t="shared" ref="AH4:AH67" si="18">IF(AD4&gt;0.05,"Positive","Negative")</f>
        <v>Positive</v>
      </c>
      <c r="AI4" s="5" t="str">
        <f t="shared" ref="AI4:AI67" si="19">IF(AND(AD4&gt;=0.05,AE4&gt;0),"Positive","Negative")</f>
        <v>Positive</v>
      </c>
      <c r="AJ4" s="16" t="str">
        <f t="shared" ref="AJ4:AJ67" si="20">IF(AF4&gt;0.05,"Positive","Negative")</f>
        <v>Positive</v>
      </c>
      <c r="AK4" s="21">
        <v>0.11700000000000001</v>
      </c>
      <c r="AL4" s="5">
        <v>3.3340000000000001</v>
      </c>
      <c r="AM4" s="5">
        <v>3.3180000000000001</v>
      </c>
      <c r="AN4" s="5">
        <f t="shared" si="3"/>
        <v>3.3260000000000001</v>
      </c>
      <c r="AO4" s="5">
        <f t="shared" si="4"/>
        <v>3.2090000000000001</v>
      </c>
      <c r="AP4" s="18" t="str">
        <f t="shared" ref="AP4:AP67" si="21">IF(AO4&gt;=0.2,"Positive","Negative")</f>
        <v>Positive</v>
      </c>
      <c r="AQ4" s="5">
        <v>1.3520000000000001</v>
      </c>
      <c r="AR4" s="5">
        <v>1.3640000000000001</v>
      </c>
      <c r="AS4" s="5">
        <v>1.3580000000000001</v>
      </c>
      <c r="AT4" s="45">
        <v>5.6583333333333341</v>
      </c>
      <c r="AU4" s="25" t="str">
        <f t="shared" ref="AU4:AU67" si="22">IF(AT4&lt;=110%,"Negative",IF(AND(AT4&gt;110%,AT4&lt;=150%),"Positive",IF(AT4&gt;150%,"Positive")))</f>
        <v>Positive</v>
      </c>
      <c r="AV4" s="15" t="s">
        <v>47</v>
      </c>
      <c r="AW4" s="16" t="s">
        <v>49</v>
      </c>
    </row>
    <row r="5" spans="1:49" ht="15.75" thickBot="1" x14ac:dyDescent="0.3">
      <c r="A5" s="44">
        <v>15178</v>
      </c>
      <c r="B5" s="15">
        <v>3.4</v>
      </c>
      <c r="C5" s="5">
        <v>4</v>
      </c>
      <c r="D5" s="5">
        <v>2</v>
      </c>
      <c r="E5" s="5">
        <v>10.8</v>
      </c>
      <c r="F5" s="5">
        <v>5</v>
      </c>
      <c r="G5" s="5">
        <v>6</v>
      </c>
      <c r="H5" s="21">
        <f t="shared" si="5"/>
        <v>7.4</v>
      </c>
      <c r="I5" s="5">
        <f t="shared" si="5"/>
        <v>1</v>
      </c>
      <c r="J5" s="5">
        <f t="shared" si="5"/>
        <v>4</v>
      </c>
      <c r="K5" s="5">
        <f t="shared" si="0"/>
        <v>6.4</v>
      </c>
      <c r="L5" s="5">
        <f t="shared" si="1"/>
        <v>3</v>
      </c>
      <c r="M5" s="18" t="str">
        <f t="shared" si="6"/>
        <v>Positive</v>
      </c>
      <c r="N5" s="18" t="str">
        <f t="shared" si="7"/>
        <v>Positive</v>
      </c>
      <c r="O5" s="18" t="str">
        <f t="shared" si="8"/>
        <v>Positive</v>
      </c>
      <c r="P5" s="20" t="str">
        <f t="shared" si="9"/>
        <v>Positive</v>
      </c>
      <c r="Q5" s="40" t="str">
        <f t="shared" si="10"/>
        <v>1</v>
      </c>
      <c r="R5" s="41" t="str">
        <f t="shared" si="11"/>
        <v>3</v>
      </c>
      <c r="S5" s="41">
        <f t="shared" si="12"/>
        <v>4</v>
      </c>
      <c r="T5" s="41" t="str">
        <f t="shared" si="13"/>
        <v>1</v>
      </c>
      <c r="U5" s="41" t="str">
        <f t="shared" si="14"/>
        <v>1</v>
      </c>
      <c r="V5" s="42">
        <f t="shared" si="15"/>
        <v>2</v>
      </c>
      <c r="W5" s="15">
        <v>7.0000000000000001E-3</v>
      </c>
      <c r="X5" s="5">
        <v>8.0000000000000002E-3</v>
      </c>
      <c r="Y5" s="5">
        <v>2.5000000000000001E-2</v>
      </c>
      <c r="Z5" s="5">
        <v>5.1000000000000004E-2</v>
      </c>
      <c r="AA5" s="5">
        <v>2.9000000000000001E-2</v>
      </c>
      <c r="AB5" s="5">
        <v>1.8000000000000002E-2</v>
      </c>
      <c r="AC5" s="5">
        <v>1.7000000000000001E-2</v>
      </c>
      <c r="AD5" s="5">
        <f t="shared" si="16"/>
        <v>4.4000000000000004E-2</v>
      </c>
      <c r="AE5" s="5">
        <f t="shared" si="2"/>
        <v>4.3000000000000003E-2</v>
      </c>
      <c r="AF5" s="5">
        <v>2.2000000000000002E-2</v>
      </c>
      <c r="AG5" s="5" t="str">
        <f t="shared" si="17"/>
        <v>Negative</v>
      </c>
      <c r="AH5" s="5" t="str">
        <f t="shared" si="18"/>
        <v>Negative</v>
      </c>
      <c r="AI5" s="5" t="str">
        <f t="shared" si="19"/>
        <v>Negative</v>
      </c>
      <c r="AJ5" s="16" t="str">
        <f t="shared" si="20"/>
        <v>Negative</v>
      </c>
      <c r="AK5" s="21">
        <v>6.4000000000000001E-2</v>
      </c>
      <c r="AL5" s="5">
        <v>0.70599999999999996</v>
      </c>
      <c r="AM5" s="5">
        <v>0.66600000000000004</v>
      </c>
      <c r="AN5" s="5">
        <f t="shared" si="3"/>
        <v>0.68599999999999994</v>
      </c>
      <c r="AO5" s="5">
        <f t="shared" si="4"/>
        <v>0.62199999999999989</v>
      </c>
      <c r="AP5" s="18" t="str">
        <f t="shared" si="21"/>
        <v>Positive</v>
      </c>
      <c r="AQ5" s="5">
        <v>0.25</v>
      </c>
      <c r="AR5" s="5">
        <v>0.254</v>
      </c>
      <c r="AS5" s="5">
        <v>0.252</v>
      </c>
      <c r="AT5" s="45">
        <v>1.0120481927710843</v>
      </c>
      <c r="AU5" s="25" t="str">
        <f t="shared" si="22"/>
        <v>Negative</v>
      </c>
      <c r="AV5" s="15" t="s">
        <v>47</v>
      </c>
      <c r="AW5" s="16" t="s">
        <v>49</v>
      </c>
    </row>
    <row r="6" spans="1:49" ht="15.75" thickBot="1" x14ac:dyDescent="0.3">
      <c r="A6" s="44">
        <v>15190</v>
      </c>
      <c r="B6" s="15">
        <v>3.2</v>
      </c>
      <c r="C6" s="5">
        <v>3.8</v>
      </c>
      <c r="D6" s="5">
        <v>4</v>
      </c>
      <c r="E6" s="5">
        <v>9.5</v>
      </c>
      <c r="F6" s="5">
        <v>5.4</v>
      </c>
      <c r="G6" s="5">
        <v>4.2</v>
      </c>
      <c r="H6" s="21">
        <f t="shared" si="5"/>
        <v>6.3</v>
      </c>
      <c r="I6" s="5">
        <f t="shared" si="5"/>
        <v>1.6000000000000005</v>
      </c>
      <c r="J6" s="5">
        <f t="shared" si="5"/>
        <v>0.20000000000000018</v>
      </c>
      <c r="K6" s="5">
        <f t="shared" si="0"/>
        <v>4.6999999999999993</v>
      </c>
      <c r="L6" s="5">
        <f t="shared" si="1"/>
        <v>-1.4000000000000004</v>
      </c>
      <c r="M6" s="18" t="str">
        <f t="shared" si="6"/>
        <v>Positive</v>
      </c>
      <c r="N6" s="18" t="str">
        <f t="shared" si="7"/>
        <v>Positive</v>
      </c>
      <c r="O6" s="18" t="str">
        <f t="shared" si="8"/>
        <v>Negative</v>
      </c>
      <c r="P6" s="20" t="str">
        <f t="shared" si="9"/>
        <v>Negative</v>
      </c>
      <c r="Q6" s="40" t="str">
        <f t="shared" si="10"/>
        <v>1</v>
      </c>
      <c r="R6" s="41" t="str">
        <f t="shared" si="11"/>
        <v>3</v>
      </c>
      <c r="S6" s="41">
        <f t="shared" si="12"/>
        <v>4</v>
      </c>
      <c r="T6" s="41" t="str">
        <f t="shared" si="13"/>
        <v>0</v>
      </c>
      <c r="U6" s="41" t="str">
        <f t="shared" si="14"/>
        <v>0</v>
      </c>
      <c r="V6" s="42">
        <f t="shared" si="15"/>
        <v>0</v>
      </c>
      <c r="W6" s="15">
        <v>1.4999999999999999E-2</v>
      </c>
      <c r="X6" s="5">
        <v>1.4E-2</v>
      </c>
      <c r="Y6" s="5">
        <v>9.4E-2</v>
      </c>
      <c r="Z6" s="5">
        <v>0.16</v>
      </c>
      <c r="AA6" s="5">
        <v>0.14300000000000002</v>
      </c>
      <c r="AB6" s="5">
        <v>7.9000000000000001E-2</v>
      </c>
      <c r="AC6" s="5">
        <v>0.08</v>
      </c>
      <c r="AD6" s="5">
        <f t="shared" si="16"/>
        <v>0.14500000000000002</v>
      </c>
      <c r="AE6" s="5">
        <f t="shared" si="2"/>
        <v>0.14599999999999999</v>
      </c>
      <c r="AF6" s="5">
        <v>0.128</v>
      </c>
      <c r="AG6" s="5" t="str">
        <f t="shared" si="17"/>
        <v>Positive</v>
      </c>
      <c r="AH6" s="5" t="str">
        <f t="shared" si="18"/>
        <v>Positive</v>
      </c>
      <c r="AI6" s="5" t="str">
        <f t="shared" si="19"/>
        <v>Positive</v>
      </c>
      <c r="AJ6" s="16" t="str">
        <f t="shared" si="20"/>
        <v>Positive</v>
      </c>
      <c r="AK6" s="21">
        <v>7.3999999999999996E-2</v>
      </c>
      <c r="AL6" s="5">
        <v>1.6739999999999999</v>
      </c>
      <c r="AM6" s="5">
        <v>1.591</v>
      </c>
      <c r="AN6" s="5">
        <f t="shared" si="3"/>
        <v>1.6324999999999998</v>
      </c>
      <c r="AO6" s="5">
        <f t="shared" si="4"/>
        <v>1.5584999999999998</v>
      </c>
      <c r="AP6" s="18" t="str">
        <f t="shared" si="21"/>
        <v>Positive</v>
      </c>
      <c r="AQ6" s="5">
        <v>1.1379999999999999</v>
      </c>
      <c r="AR6" s="5">
        <v>1.3919999999999999</v>
      </c>
      <c r="AS6" s="5">
        <v>1.2649999999999999</v>
      </c>
      <c r="AT6" s="45">
        <v>5.0803212851405615</v>
      </c>
      <c r="AU6" s="25" t="str">
        <f t="shared" si="22"/>
        <v>Positive</v>
      </c>
      <c r="AV6" s="15" t="s">
        <v>47</v>
      </c>
      <c r="AW6" s="16" t="s">
        <v>49</v>
      </c>
    </row>
    <row r="7" spans="1:49" ht="15.75" thickBot="1" x14ac:dyDescent="0.3">
      <c r="A7" s="44">
        <v>15192</v>
      </c>
      <c r="B7" s="15">
        <v>3</v>
      </c>
      <c r="C7" s="5">
        <v>3.8</v>
      </c>
      <c r="D7" s="5">
        <v>2.8</v>
      </c>
      <c r="E7" s="5">
        <v>8.9</v>
      </c>
      <c r="F7" s="5">
        <v>10</v>
      </c>
      <c r="G7" s="5">
        <v>8.5</v>
      </c>
      <c r="H7" s="21">
        <f t="shared" si="5"/>
        <v>5.9</v>
      </c>
      <c r="I7" s="5">
        <f t="shared" si="5"/>
        <v>6.2</v>
      </c>
      <c r="J7" s="5">
        <f t="shared" si="5"/>
        <v>5.7</v>
      </c>
      <c r="K7" s="5">
        <f t="shared" si="0"/>
        <v>-0.29999999999999982</v>
      </c>
      <c r="L7" s="5">
        <f t="shared" si="1"/>
        <v>-0.5</v>
      </c>
      <c r="M7" s="18" t="str">
        <f t="shared" si="6"/>
        <v>Positive</v>
      </c>
      <c r="N7" s="18" t="str">
        <f t="shared" si="7"/>
        <v>Negative</v>
      </c>
      <c r="O7" s="18" t="str">
        <f t="shared" si="8"/>
        <v>Positive</v>
      </c>
      <c r="P7" s="20" t="str">
        <f t="shared" si="9"/>
        <v>Negative</v>
      </c>
      <c r="Q7" s="40" t="str">
        <f t="shared" si="10"/>
        <v>1</v>
      </c>
      <c r="R7" s="41" t="str">
        <f t="shared" si="11"/>
        <v>0</v>
      </c>
      <c r="S7" s="41">
        <f t="shared" si="12"/>
        <v>1</v>
      </c>
      <c r="T7" s="41" t="str">
        <f t="shared" si="13"/>
        <v>1</v>
      </c>
      <c r="U7" s="41" t="str">
        <f t="shared" si="14"/>
        <v>0</v>
      </c>
      <c r="V7" s="42">
        <f t="shared" si="15"/>
        <v>1</v>
      </c>
      <c r="W7" s="15">
        <v>0.01</v>
      </c>
      <c r="X7" s="5">
        <v>4.7E-2</v>
      </c>
      <c r="Y7" s="5">
        <v>0.52</v>
      </c>
      <c r="Z7" s="5">
        <v>0.46800000000000003</v>
      </c>
      <c r="AA7" s="5">
        <v>0.183</v>
      </c>
      <c r="AB7" s="5">
        <v>0.51</v>
      </c>
      <c r="AC7" s="5">
        <v>0.47300000000000003</v>
      </c>
      <c r="AD7" s="5">
        <f t="shared" si="16"/>
        <v>0.45800000000000002</v>
      </c>
      <c r="AE7" s="5">
        <f t="shared" si="2"/>
        <v>0.42100000000000004</v>
      </c>
      <c r="AF7" s="5">
        <v>0.17299999999999999</v>
      </c>
      <c r="AG7" s="5" t="str">
        <f t="shared" si="17"/>
        <v>Positive</v>
      </c>
      <c r="AH7" s="5" t="str">
        <f t="shared" si="18"/>
        <v>Positive</v>
      </c>
      <c r="AI7" s="5" t="str">
        <f t="shared" si="19"/>
        <v>Positive</v>
      </c>
      <c r="AJ7" s="16" t="str">
        <f t="shared" si="20"/>
        <v>Positive</v>
      </c>
      <c r="AK7" s="21">
        <v>0.16</v>
      </c>
      <c r="AL7" s="5">
        <v>0.34500000000000003</v>
      </c>
      <c r="AM7" s="5">
        <v>0.32600000000000001</v>
      </c>
      <c r="AN7" s="5">
        <f t="shared" si="3"/>
        <v>0.33550000000000002</v>
      </c>
      <c r="AO7" s="5">
        <f t="shared" si="4"/>
        <v>0.17550000000000002</v>
      </c>
      <c r="AP7" s="18" t="str">
        <f t="shared" si="21"/>
        <v>Negative</v>
      </c>
      <c r="AQ7" s="5">
        <v>0.41499999999999998</v>
      </c>
      <c r="AR7" s="5">
        <v>0.36699999999999999</v>
      </c>
      <c r="AS7" s="5">
        <v>0.39100000000000001</v>
      </c>
      <c r="AT7" s="45">
        <v>1.570281124497992</v>
      </c>
      <c r="AU7" s="25" t="str">
        <f t="shared" si="22"/>
        <v>Positive</v>
      </c>
      <c r="AV7" s="15" t="s">
        <v>47</v>
      </c>
      <c r="AW7" s="16" t="s">
        <v>49</v>
      </c>
    </row>
    <row r="8" spans="1:49" ht="15.75" thickBot="1" x14ac:dyDescent="0.3">
      <c r="A8" s="44">
        <v>24064</v>
      </c>
      <c r="B8" s="15">
        <v>3.7</v>
      </c>
      <c r="C8" s="5">
        <v>37</v>
      </c>
      <c r="D8" s="5">
        <v>2.9</v>
      </c>
      <c r="E8" s="5">
        <v>15.3</v>
      </c>
      <c r="F8" s="5">
        <v>9.6</v>
      </c>
      <c r="G8" s="5">
        <v>13.2</v>
      </c>
      <c r="H8" s="21">
        <f t="shared" si="5"/>
        <v>11.600000000000001</v>
      </c>
      <c r="I8" s="5">
        <f t="shared" si="5"/>
        <v>-27.4</v>
      </c>
      <c r="J8" s="5">
        <f t="shared" si="5"/>
        <v>10.299999999999999</v>
      </c>
      <c r="K8" s="5">
        <f t="shared" si="0"/>
        <v>39</v>
      </c>
      <c r="L8" s="5">
        <f t="shared" si="1"/>
        <v>37.699999999999996</v>
      </c>
      <c r="M8" s="18" t="str">
        <f t="shared" si="6"/>
        <v>Positive</v>
      </c>
      <c r="N8" s="18" t="str">
        <f t="shared" si="7"/>
        <v>Positive</v>
      </c>
      <c r="O8" s="18" t="str">
        <f t="shared" si="8"/>
        <v>Positive</v>
      </c>
      <c r="P8" s="20" t="str">
        <f t="shared" si="9"/>
        <v>Positive</v>
      </c>
      <c r="Q8" s="40" t="str">
        <f t="shared" si="10"/>
        <v>1</v>
      </c>
      <c r="R8" s="41" t="str">
        <f t="shared" si="11"/>
        <v>3</v>
      </c>
      <c r="S8" s="41">
        <f t="shared" si="12"/>
        <v>4</v>
      </c>
      <c r="T8" s="41" t="str">
        <f t="shared" si="13"/>
        <v>1</v>
      </c>
      <c r="U8" s="41" t="str">
        <f t="shared" si="14"/>
        <v>3</v>
      </c>
      <c r="V8" s="42">
        <f t="shared" si="15"/>
        <v>4</v>
      </c>
      <c r="W8" s="15">
        <v>1.7000000000000001E-2</v>
      </c>
      <c r="X8" s="5">
        <v>3.6999999999999998E-2</v>
      </c>
      <c r="Y8" s="5">
        <v>0.221</v>
      </c>
      <c r="Z8" s="5">
        <v>0.41000000000000003</v>
      </c>
      <c r="AA8" s="5">
        <v>0.19500000000000001</v>
      </c>
      <c r="AB8" s="5">
        <v>0.20400000000000001</v>
      </c>
      <c r="AC8" s="5">
        <v>0.184</v>
      </c>
      <c r="AD8" s="5">
        <f t="shared" si="16"/>
        <v>0.39300000000000002</v>
      </c>
      <c r="AE8" s="5">
        <f t="shared" si="2"/>
        <v>0.37300000000000005</v>
      </c>
      <c r="AF8" s="5">
        <v>0.17799999999999999</v>
      </c>
      <c r="AG8" s="5" t="str">
        <f t="shared" si="17"/>
        <v>Positive</v>
      </c>
      <c r="AH8" s="5" t="str">
        <f t="shared" si="18"/>
        <v>Positive</v>
      </c>
      <c r="AI8" s="5" t="str">
        <f t="shared" si="19"/>
        <v>Positive</v>
      </c>
      <c r="AJ8" s="16" t="str">
        <f t="shared" si="20"/>
        <v>Positive</v>
      </c>
      <c r="AK8" s="21">
        <v>6.4000000000000001E-2</v>
      </c>
      <c r="AL8" s="5">
        <v>0.48299999999999998</v>
      </c>
      <c r="AM8" s="5">
        <v>0.47500000000000003</v>
      </c>
      <c r="AN8" s="5">
        <f t="shared" si="3"/>
        <v>0.47899999999999998</v>
      </c>
      <c r="AO8" s="5">
        <f t="shared" si="4"/>
        <v>0.41499999999999998</v>
      </c>
      <c r="AP8" s="18" t="str">
        <f t="shared" si="21"/>
        <v>Positive</v>
      </c>
      <c r="AQ8" s="5">
        <v>0.85299999999999998</v>
      </c>
      <c r="AR8" s="5">
        <v>0.83199999999999996</v>
      </c>
      <c r="AS8" s="5">
        <v>0.84250000000000003</v>
      </c>
      <c r="AT8" s="45">
        <v>3.510416666666667</v>
      </c>
      <c r="AU8" s="25" t="str">
        <f t="shared" si="22"/>
        <v>Positive</v>
      </c>
      <c r="AV8" s="15" t="s">
        <v>47</v>
      </c>
      <c r="AW8" s="16" t="s">
        <v>49</v>
      </c>
    </row>
    <row r="9" spans="1:49" ht="15.75" thickBot="1" x14ac:dyDescent="0.3">
      <c r="A9" s="44">
        <v>24068</v>
      </c>
      <c r="B9" s="15">
        <v>3.8</v>
      </c>
      <c r="C9" s="5">
        <v>4</v>
      </c>
      <c r="D9" s="5">
        <v>3.2</v>
      </c>
      <c r="E9" s="5">
        <v>14.2</v>
      </c>
      <c r="F9" s="5">
        <v>5.2</v>
      </c>
      <c r="G9" s="5">
        <v>11</v>
      </c>
      <c r="H9" s="21">
        <f t="shared" si="5"/>
        <v>10.399999999999999</v>
      </c>
      <c r="I9" s="5">
        <f t="shared" si="5"/>
        <v>1.2000000000000002</v>
      </c>
      <c r="J9" s="5">
        <f t="shared" si="5"/>
        <v>7.8</v>
      </c>
      <c r="K9" s="5">
        <f t="shared" si="0"/>
        <v>9.1999999999999993</v>
      </c>
      <c r="L9" s="5">
        <f t="shared" si="1"/>
        <v>6.6</v>
      </c>
      <c r="M9" s="18" t="str">
        <f t="shared" si="6"/>
        <v>Positive</v>
      </c>
      <c r="N9" s="18" t="str">
        <f t="shared" si="7"/>
        <v>Positive</v>
      </c>
      <c r="O9" s="18" t="str">
        <f t="shared" si="8"/>
        <v>Positive</v>
      </c>
      <c r="P9" s="20" t="str">
        <f t="shared" si="9"/>
        <v>Positive</v>
      </c>
      <c r="Q9" s="40" t="str">
        <f t="shared" si="10"/>
        <v>1</v>
      </c>
      <c r="R9" s="41" t="str">
        <f t="shared" si="11"/>
        <v>3</v>
      </c>
      <c r="S9" s="41">
        <f t="shared" si="12"/>
        <v>4</v>
      </c>
      <c r="T9" s="41" t="str">
        <f t="shared" si="13"/>
        <v>1</v>
      </c>
      <c r="U9" s="41" t="str">
        <f t="shared" si="14"/>
        <v>3</v>
      </c>
      <c r="V9" s="42">
        <f t="shared" si="15"/>
        <v>4</v>
      </c>
      <c r="W9" s="15">
        <v>1.0999999999999999E-2</v>
      </c>
      <c r="X9" s="5">
        <v>2.1000000000000001E-2</v>
      </c>
      <c r="Y9" s="5">
        <v>0.308</v>
      </c>
      <c r="Z9" s="5">
        <v>0.36499999999999999</v>
      </c>
      <c r="AA9" s="5">
        <v>0.182</v>
      </c>
      <c r="AB9" s="5">
        <v>0.29699999999999999</v>
      </c>
      <c r="AC9" s="5">
        <v>0.28699999999999998</v>
      </c>
      <c r="AD9" s="5">
        <f t="shared" si="16"/>
        <v>0.35399999999999998</v>
      </c>
      <c r="AE9" s="5">
        <f t="shared" si="2"/>
        <v>0.34399999999999997</v>
      </c>
      <c r="AF9" s="5">
        <v>0.17099999999999999</v>
      </c>
      <c r="AG9" s="5" t="str">
        <f t="shared" si="17"/>
        <v>Positive</v>
      </c>
      <c r="AH9" s="5" t="str">
        <f t="shared" si="18"/>
        <v>Positive</v>
      </c>
      <c r="AI9" s="5" t="str">
        <f t="shared" si="19"/>
        <v>Positive</v>
      </c>
      <c r="AJ9" s="16" t="str">
        <f t="shared" si="20"/>
        <v>Positive</v>
      </c>
      <c r="AK9" s="21">
        <v>5.6000000000000001E-2</v>
      </c>
      <c r="AL9" s="5">
        <v>0.75900000000000001</v>
      </c>
      <c r="AM9" s="5">
        <v>0.79900000000000004</v>
      </c>
      <c r="AN9" s="5">
        <f t="shared" si="3"/>
        <v>0.77900000000000003</v>
      </c>
      <c r="AO9" s="5">
        <f t="shared" si="4"/>
        <v>0.72299999999999998</v>
      </c>
      <c r="AP9" s="18" t="str">
        <f t="shared" si="21"/>
        <v>Positive</v>
      </c>
      <c r="AQ9" s="5">
        <v>0.218</v>
      </c>
      <c r="AR9" s="5">
        <v>0.247</v>
      </c>
      <c r="AS9" s="5">
        <v>0.23249999999999998</v>
      </c>
      <c r="AT9" s="45">
        <v>0.96875</v>
      </c>
      <c r="AU9" s="25" t="str">
        <f t="shared" si="22"/>
        <v>Negative</v>
      </c>
      <c r="AV9" s="15" t="s">
        <v>47</v>
      </c>
      <c r="AW9" s="16" t="s">
        <v>49</v>
      </c>
    </row>
    <row r="10" spans="1:49" ht="15.75" thickBot="1" x14ac:dyDescent="0.3">
      <c r="A10" s="44">
        <v>30396</v>
      </c>
      <c r="B10" s="15">
        <v>2.8</v>
      </c>
      <c r="C10" s="5">
        <v>3.3</v>
      </c>
      <c r="D10" s="5">
        <v>3</v>
      </c>
      <c r="E10" s="5">
        <v>16</v>
      </c>
      <c r="F10" s="5">
        <v>8</v>
      </c>
      <c r="G10" s="5">
        <v>12</v>
      </c>
      <c r="H10" s="21">
        <f t="shared" si="5"/>
        <v>13.2</v>
      </c>
      <c r="I10" s="5">
        <f t="shared" si="5"/>
        <v>4.7</v>
      </c>
      <c r="J10" s="5">
        <f t="shared" si="5"/>
        <v>9</v>
      </c>
      <c r="K10" s="5">
        <f t="shared" si="0"/>
        <v>8.5</v>
      </c>
      <c r="L10" s="5">
        <f t="shared" si="1"/>
        <v>4.3</v>
      </c>
      <c r="M10" s="18" t="str">
        <f t="shared" si="6"/>
        <v>Positive</v>
      </c>
      <c r="N10" s="18" t="str">
        <f t="shared" si="7"/>
        <v>Positive</v>
      </c>
      <c r="O10" s="18" t="str">
        <f t="shared" si="8"/>
        <v>Positive</v>
      </c>
      <c r="P10" s="20" t="str">
        <f t="shared" si="9"/>
        <v>Positive</v>
      </c>
      <c r="Q10" s="40" t="str">
        <f t="shared" si="10"/>
        <v>1</v>
      </c>
      <c r="R10" s="41" t="str">
        <f t="shared" si="11"/>
        <v>3</v>
      </c>
      <c r="S10" s="41">
        <f t="shared" si="12"/>
        <v>4</v>
      </c>
      <c r="T10" s="41" t="str">
        <f t="shared" si="13"/>
        <v>1</v>
      </c>
      <c r="U10" s="41" t="str">
        <f t="shared" si="14"/>
        <v>3</v>
      </c>
      <c r="V10" s="42">
        <f t="shared" si="15"/>
        <v>4</v>
      </c>
      <c r="W10" s="15">
        <v>3.7999999999999999E-2</v>
      </c>
      <c r="X10" s="5">
        <v>0.24299999999999999</v>
      </c>
      <c r="Y10" s="5">
        <v>1.901</v>
      </c>
      <c r="Z10" s="5">
        <v>0.82300000000000006</v>
      </c>
      <c r="AA10" s="5">
        <v>0.11900000000000001</v>
      </c>
      <c r="AB10" s="5">
        <v>1.863</v>
      </c>
      <c r="AC10" s="5">
        <v>1.6579999999999999</v>
      </c>
      <c r="AD10" s="5">
        <f t="shared" si="16"/>
        <v>0.78500000000000003</v>
      </c>
      <c r="AE10" s="5">
        <f t="shared" si="2"/>
        <v>0.58000000000000007</v>
      </c>
      <c r="AF10" s="5">
        <v>8.1000000000000016E-2</v>
      </c>
      <c r="AG10" s="5" t="str">
        <f t="shared" si="17"/>
        <v>Positive</v>
      </c>
      <c r="AH10" s="5" t="str">
        <f t="shared" si="18"/>
        <v>Positive</v>
      </c>
      <c r="AI10" s="5" t="str">
        <f t="shared" si="19"/>
        <v>Positive</v>
      </c>
      <c r="AJ10" s="16" t="str">
        <f t="shared" si="20"/>
        <v>Positive</v>
      </c>
      <c r="AK10" s="21">
        <v>6.2E-2</v>
      </c>
      <c r="AL10" s="5">
        <v>0.51200000000000001</v>
      </c>
      <c r="AM10" s="5">
        <v>0.48899999999999999</v>
      </c>
      <c r="AN10" s="5">
        <f t="shared" si="3"/>
        <v>0.50049999999999994</v>
      </c>
      <c r="AO10" s="5">
        <f t="shared" si="4"/>
        <v>0.43849999999999995</v>
      </c>
      <c r="AP10" s="18" t="str">
        <f t="shared" si="21"/>
        <v>Positive</v>
      </c>
      <c r="AQ10" s="5">
        <v>0.45400000000000001</v>
      </c>
      <c r="AR10" s="5">
        <v>0.47199999999999998</v>
      </c>
      <c r="AS10" s="5">
        <v>0.46299999999999997</v>
      </c>
      <c r="AT10" s="45">
        <v>1.9291666666666667</v>
      </c>
      <c r="AU10" s="25" t="str">
        <f t="shared" si="22"/>
        <v>Positive</v>
      </c>
      <c r="AV10" s="15" t="s">
        <v>47</v>
      </c>
      <c r="AW10" s="16" t="s">
        <v>49</v>
      </c>
    </row>
    <row r="11" spans="1:49" ht="15.75" thickBot="1" x14ac:dyDescent="0.3">
      <c r="A11" s="44">
        <v>33079</v>
      </c>
      <c r="B11" s="15">
        <v>3.5</v>
      </c>
      <c r="C11" s="5">
        <v>4</v>
      </c>
      <c r="D11" s="5">
        <v>3.5</v>
      </c>
      <c r="E11" s="5">
        <v>15.2</v>
      </c>
      <c r="F11" s="5">
        <v>7.8</v>
      </c>
      <c r="G11" s="5">
        <v>15.5</v>
      </c>
      <c r="H11" s="21">
        <f t="shared" si="5"/>
        <v>11.7</v>
      </c>
      <c r="I11" s="5">
        <f t="shared" si="5"/>
        <v>3.8</v>
      </c>
      <c r="J11" s="5">
        <f t="shared" si="5"/>
        <v>12</v>
      </c>
      <c r="K11" s="5">
        <f t="shared" si="0"/>
        <v>7.8999999999999995</v>
      </c>
      <c r="L11" s="5">
        <f t="shared" si="1"/>
        <v>8.1999999999999993</v>
      </c>
      <c r="M11" s="18" t="str">
        <f t="shared" si="6"/>
        <v>Positive</v>
      </c>
      <c r="N11" s="18" t="str">
        <f t="shared" si="7"/>
        <v>Positive</v>
      </c>
      <c r="O11" s="18" t="str">
        <f t="shared" si="8"/>
        <v>Positive</v>
      </c>
      <c r="P11" s="20" t="str">
        <f t="shared" si="9"/>
        <v>Positive</v>
      </c>
      <c r="Q11" s="40" t="str">
        <f t="shared" si="10"/>
        <v>1</v>
      </c>
      <c r="R11" s="41" t="str">
        <f t="shared" si="11"/>
        <v>3</v>
      </c>
      <c r="S11" s="41">
        <f t="shared" si="12"/>
        <v>4</v>
      </c>
      <c r="T11" s="41" t="str">
        <f t="shared" si="13"/>
        <v>1</v>
      </c>
      <c r="U11" s="41" t="str">
        <f t="shared" si="14"/>
        <v>3</v>
      </c>
      <c r="V11" s="42">
        <f t="shared" si="15"/>
        <v>4</v>
      </c>
      <c r="W11" s="15">
        <v>2.9000000000000001E-2</v>
      </c>
      <c r="X11" s="5">
        <v>0.03</v>
      </c>
      <c r="Y11" s="5">
        <v>0.53800000000000003</v>
      </c>
      <c r="Z11" s="5">
        <v>0.54100000000000004</v>
      </c>
      <c r="AA11" s="5">
        <v>0.36799999999999999</v>
      </c>
      <c r="AB11" s="5">
        <v>0.50900000000000001</v>
      </c>
      <c r="AC11" s="5">
        <v>0.50800000000000001</v>
      </c>
      <c r="AD11" s="5">
        <f t="shared" si="16"/>
        <v>0.51200000000000001</v>
      </c>
      <c r="AE11" s="5">
        <f t="shared" si="2"/>
        <v>0.51100000000000001</v>
      </c>
      <c r="AF11" s="5">
        <v>0.33899999999999997</v>
      </c>
      <c r="AG11" s="5" t="str">
        <f t="shared" si="17"/>
        <v>Positive</v>
      </c>
      <c r="AH11" s="5" t="str">
        <f t="shared" si="18"/>
        <v>Positive</v>
      </c>
      <c r="AI11" s="5" t="str">
        <f t="shared" si="19"/>
        <v>Positive</v>
      </c>
      <c r="AJ11" s="16" t="str">
        <f t="shared" si="20"/>
        <v>Positive</v>
      </c>
      <c r="AK11" s="21">
        <v>5.9000000000000004E-2</v>
      </c>
      <c r="AL11" s="5">
        <v>1.6879999999999999</v>
      </c>
      <c r="AM11" s="5">
        <v>1.6280000000000001</v>
      </c>
      <c r="AN11" s="5">
        <f t="shared" si="3"/>
        <v>1.6579999999999999</v>
      </c>
      <c r="AO11" s="5">
        <f t="shared" si="4"/>
        <v>1.599</v>
      </c>
      <c r="AP11" s="18" t="str">
        <f t="shared" si="21"/>
        <v>Positive</v>
      </c>
      <c r="AQ11" s="5">
        <v>0.85599999999999998</v>
      </c>
      <c r="AR11" s="5">
        <v>0.83599999999999997</v>
      </c>
      <c r="AS11" s="5">
        <v>0.84599999999999997</v>
      </c>
      <c r="AT11" s="45">
        <v>3.3975903614457832</v>
      </c>
      <c r="AU11" s="25" t="str">
        <f t="shared" si="22"/>
        <v>Positive</v>
      </c>
      <c r="AV11" s="15" t="s">
        <v>47</v>
      </c>
      <c r="AW11" s="16" t="s">
        <v>49</v>
      </c>
    </row>
    <row r="12" spans="1:49" ht="15.75" thickBot="1" x14ac:dyDescent="0.3">
      <c r="A12" s="44">
        <v>33094</v>
      </c>
      <c r="B12" s="15">
        <v>3.2</v>
      </c>
      <c r="C12" s="5">
        <v>3</v>
      </c>
      <c r="D12" s="5">
        <v>2.5</v>
      </c>
      <c r="E12" s="5">
        <v>19.5</v>
      </c>
      <c r="F12" s="5">
        <v>4.5</v>
      </c>
      <c r="G12" s="5">
        <v>11</v>
      </c>
      <c r="H12" s="21">
        <f t="shared" si="5"/>
        <v>16.3</v>
      </c>
      <c r="I12" s="5">
        <f t="shared" si="5"/>
        <v>1.5</v>
      </c>
      <c r="J12" s="5">
        <f t="shared" si="5"/>
        <v>8.5</v>
      </c>
      <c r="K12" s="5">
        <f t="shared" si="0"/>
        <v>14.8</v>
      </c>
      <c r="L12" s="5">
        <f t="shared" si="1"/>
        <v>7</v>
      </c>
      <c r="M12" s="18" t="str">
        <f t="shared" si="6"/>
        <v>Positive</v>
      </c>
      <c r="N12" s="18" t="str">
        <f t="shared" si="7"/>
        <v>Positive</v>
      </c>
      <c r="O12" s="18" t="str">
        <f t="shared" si="8"/>
        <v>Positive</v>
      </c>
      <c r="P12" s="20" t="str">
        <f t="shared" si="9"/>
        <v>Positive</v>
      </c>
      <c r="Q12" s="40" t="str">
        <f t="shared" si="10"/>
        <v>1</v>
      </c>
      <c r="R12" s="41" t="str">
        <f t="shared" si="11"/>
        <v>3</v>
      </c>
      <c r="S12" s="41">
        <f t="shared" si="12"/>
        <v>4</v>
      </c>
      <c r="T12" s="41" t="str">
        <f t="shared" si="13"/>
        <v>1</v>
      </c>
      <c r="U12" s="41" t="str">
        <f t="shared" si="14"/>
        <v>3</v>
      </c>
      <c r="V12" s="42">
        <f t="shared" si="15"/>
        <v>4</v>
      </c>
      <c r="W12" s="15">
        <v>2.1999999999999999E-2</v>
      </c>
      <c r="X12" s="5">
        <v>2.6000000000000002E-2</v>
      </c>
      <c r="Y12" s="5">
        <v>0.33300000000000002</v>
      </c>
      <c r="Z12" s="5">
        <v>0.187</v>
      </c>
      <c r="AA12" s="5">
        <v>0.27800000000000002</v>
      </c>
      <c r="AB12" s="5">
        <v>0.311</v>
      </c>
      <c r="AC12" s="5">
        <v>0.307</v>
      </c>
      <c r="AD12" s="5">
        <f t="shared" si="16"/>
        <v>0.16500000000000001</v>
      </c>
      <c r="AE12" s="5">
        <f t="shared" si="2"/>
        <v>0.161</v>
      </c>
      <c r="AF12" s="5">
        <v>0.25600000000000001</v>
      </c>
      <c r="AG12" s="5" t="str">
        <f t="shared" si="17"/>
        <v>Positive</v>
      </c>
      <c r="AH12" s="5" t="str">
        <f t="shared" si="18"/>
        <v>Positive</v>
      </c>
      <c r="AI12" s="5" t="str">
        <f t="shared" si="19"/>
        <v>Positive</v>
      </c>
      <c r="AJ12" s="16" t="str">
        <f t="shared" si="20"/>
        <v>Positive</v>
      </c>
      <c r="AK12" s="21">
        <v>5.5E-2</v>
      </c>
      <c r="AL12" s="5">
        <v>1.32</v>
      </c>
      <c r="AM12" s="5">
        <v>1.3129999999999999</v>
      </c>
      <c r="AN12" s="5">
        <f t="shared" si="3"/>
        <v>1.3165</v>
      </c>
      <c r="AO12" s="5">
        <f t="shared" si="4"/>
        <v>1.2615000000000001</v>
      </c>
      <c r="AP12" s="18" t="str">
        <f t="shared" si="21"/>
        <v>Positive</v>
      </c>
      <c r="AQ12" s="5">
        <v>0.72599999999999998</v>
      </c>
      <c r="AR12" s="5">
        <v>0.70299999999999996</v>
      </c>
      <c r="AS12" s="5">
        <v>0.71449999999999991</v>
      </c>
      <c r="AT12" s="45">
        <v>2.9770833333333329</v>
      </c>
      <c r="AU12" s="25" t="str">
        <f t="shared" si="22"/>
        <v>Positive</v>
      </c>
      <c r="AV12" s="15" t="s">
        <v>47</v>
      </c>
      <c r="AW12" s="16" t="s">
        <v>49</v>
      </c>
    </row>
    <row r="13" spans="1:49" ht="15.75" thickBot="1" x14ac:dyDescent="0.3">
      <c r="A13" s="44">
        <v>33153</v>
      </c>
      <c r="B13" s="15">
        <v>2.8</v>
      </c>
      <c r="C13" s="5">
        <v>3.9</v>
      </c>
      <c r="D13" s="5">
        <v>3</v>
      </c>
      <c r="E13" s="5">
        <v>20</v>
      </c>
      <c r="F13" s="5">
        <v>5.0999999999999996</v>
      </c>
      <c r="G13" s="5">
        <v>7</v>
      </c>
      <c r="H13" s="21">
        <f t="shared" si="5"/>
        <v>17.2</v>
      </c>
      <c r="I13" s="5">
        <f t="shared" si="5"/>
        <v>1.1999999999999997</v>
      </c>
      <c r="J13" s="5">
        <f t="shared" si="5"/>
        <v>4</v>
      </c>
      <c r="K13" s="5">
        <f t="shared" si="0"/>
        <v>16</v>
      </c>
      <c r="L13" s="5">
        <f t="shared" si="1"/>
        <v>2.8000000000000003</v>
      </c>
      <c r="M13" s="18" t="str">
        <f t="shared" si="6"/>
        <v>Positive</v>
      </c>
      <c r="N13" s="18" t="str">
        <f t="shared" si="7"/>
        <v>Positive</v>
      </c>
      <c r="O13" s="18" t="str">
        <f t="shared" si="8"/>
        <v>Positive</v>
      </c>
      <c r="P13" s="20" t="str">
        <f t="shared" si="9"/>
        <v>Positive</v>
      </c>
      <c r="Q13" s="40" t="str">
        <f t="shared" si="10"/>
        <v>1</v>
      </c>
      <c r="R13" s="41" t="str">
        <f t="shared" si="11"/>
        <v>3</v>
      </c>
      <c r="S13" s="41">
        <f t="shared" si="12"/>
        <v>4</v>
      </c>
      <c r="T13" s="41" t="str">
        <f t="shared" si="13"/>
        <v>1</v>
      </c>
      <c r="U13" s="41" t="str">
        <f t="shared" si="14"/>
        <v>1</v>
      </c>
      <c r="V13" s="42">
        <f t="shared" si="15"/>
        <v>2</v>
      </c>
      <c r="W13" s="15">
        <v>1.2E-2</v>
      </c>
      <c r="X13" s="5">
        <v>1.9E-2</v>
      </c>
      <c r="Y13" s="5">
        <v>0.39300000000000002</v>
      </c>
      <c r="Z13" s="5">
        <v>0.39900000000000002</v>
      </c>
      <c r="AA13" s="5">
        <v>0.26</v>
      </c>
      <c r="AB13" s="5">
        <v>0.38100000000000001</v>
      </c>
      <c r="AC13" s="5">
        <v>0.374</v>
      </c>
      <c r="AD13" s="5">
        <f t="shared" si="16"/>
        <v>0.38700000000000001</v>
      </c>
      <c r="AE13" s="5">
        <f t="shared" si="2"/>
        <v>0.38</v>
      </c>
      <c r="AF13" s="5">
        <v>0.248</v>
      </c>
      <c r="AG13" s="5" t="str">
        <f t="shared" si="17"/>
        <v>Positive</v>
      </c>
      <c r="AH13" s="5" t="str">
        <f t="shared" si="18"/>
        <v>Positive</v>
      </c>
      <c r="AI13" s="5" t="str">
        <f t="shared" si="19"/>
        <v>Positive</v>
      </c>
      <c r="AJ13" s="16" t="str">
        <f t="shared" si="20"/>
        <v>Positive</v>
      </c>
      <c r="AK13" s="21">
        <v>5.2000000000000005E-2</v>
      </c>
      <c r="AL13" s="5">
        <v>2.3069999999999999</v>
      </c>
      <c r="AM13" s="5">
        <v>2.4390000000000001</v>
      </c>
      <c r="AN13" s="5">
        <f t="shared" si="3"/>
        <v>2.3730000000000002</v>
      </c>
      <c r="AO13" s="5">
        <f t="shared" si="4"/>
        <v>2.3210000000000002</v>
      </c>
      <c r="AP13" s="18" t="str">
        <f t="shared" si="21"/>
        <v>Positive</v>
      </c>
      <c r="AQ13" s="5">
        <v>0.22900000000000001</v>
      </c>
      <c r="AR13" s="5">
        <v>0.23799999999999999</v>
      </c>
      <c r="AS13" s="5">
        <v>0.23349999999999999</v>
      </c>
      <c r="AT13" s="45">
        <v>0.97291666666666665</v>
      </c>
      <c r="AU13" s="25" t="str">
        <f t="shared" si="22"/>
        <v>Negative</v>
      </c>
      <c r="AV13" s="15" t="s">
        <v>47</v>
      </c>
      <c r="AW13" s="16" t="s">
        <v>48</v>
      </c>
    </row>
    <row r="14" spans="1:49" ht="15.75" thickBot="1" x14ac:dyDescent="0.3">
      <c r="A14" s="44">
        <v>33182</v>
      </c>
      <c r="B14" s="15">
        <v>4</v>
      </c>
      <c r="C14" s="5">
        <v>4.0999999999999996</v>
      </c>
      <c r="D14" s="5">
        <v>4.2</v>
      </c>
      <c r="E14" s="5">
        <v>8.8000000000000007</v>
      </c>
      <c r="F14" s="5">
        <v>5.7</v>
      </c>
      <c r="G14" s="5">
        <v>9.1999999999999993</v>
      </c>
      <c r="H14" s="21">
        <f t="shared" si="5"/>
        <v>4.8000000000000007</v>
      </c>
      <c r="I14" s="5">
        <f t="shared" si="5"/>
        <v>1.6000000000000005</v>
      </c>
      <c r="J14" s="5">
        <f t="shared" si="5"/>
        <v>4.9999999999999991</v>
      </c>
      <c r="K14" s="5">
        <f t="shared" si="0"/>
        <v>3.2</v>
      </c>
      <c r="L14" s="5">
        <f t="shared" si="1"/>
        <v>3.3999999999999986</v>
      </c>
      <c r="M14" s="18" t="str">
        <f t="shared" si="6"/>
        <v>Positive</v>
      </c>
      <c r="N14" s="18" t="str">
        <f t="shared" si="7"/>
        <v>Positive</v>
      </c>
      <c r="O14" s="18" t="str">
        <f t="shared" si="8"/>
        <v>Positive</v>
      </c>
      <c r="P14" s="20" t="str">
        <f t="shared" si="9"/>
        <v>Positive</v>
      </c>
      <c r="Q14" s="40" t="str">
        <f t="shared" si="10"/>
        <v>1</v>
      </c>
      <c r="R14" s="41" t="str">
        <f t="shared" si="11"/>
        <v>1</v>
      </c>
      <c r="S14" s="41">
        <f t="shared" si="12"/>
        <v>2</v>
      </c>
      <c r="T14" s="41" t="str">
        <f t="shared" si="13"/>
        <v>1</v>
      </c>
      <c r="U14" s="41" t="str">
        <f t="shared" si="14"/>
        <v>1</v>
      </c>
      <c r="V14" s="42">
        <f t="shared" si="15"/>
        <v>2</v>
      </c>
      <c r="W14" s="15">
        <v>3.3000000000000002E-2</v>
      </c>
      <c r="X14" s="5">
        <v>3.7999999999999999E-2</v>
      </c>
      <c r="Y14" s="5">
        <v>0.16900000000000001</v>
      </c>
      <c r="Z14" s="5">
        <v>0.16900000000000001</v>
      </c>
      <c r="AA14" s="5">
        <v>0.19500000000000001</v>
      </c>
      <c r="AB14" s="5">
        <v>0.13600000000000001</v>
      </c>
      <c r="AC14" s="5">
        <v>0.13100000000000001</v>
      </c>
      <c r="AD14" s="5">
        <f t="shared" si="16"/>
        <v>0.13600000000000001</v>
      </c>
      <c r="AE14" s="5">
        <f t="shared" si="2"/>
        <v>0.13100000000000001</v>
      </c>
      <c r="AF14" s="5">
        <v>0.16200000000000001</v>
      </c>
      <c r="AG14" s="5" t="str">
        <f t="shared" si="17"/>
        <v>Positive</v>
      </c>
      <c r="AH14" s="5" t="str">
        <f t="shared" si="18"/>
        <v>Positive</v>
      </c>
      <c r="AI14" s="5" t="str">
        <f t="shared" si="19"/>
        <v>Positive</v>
      </c>
      <c r="AJ14" s="16" t="str">
        <f t="shared" si="20"/>
        <v>Positive</v>
      </c>
      <c r="AK14" s="21">
        <v>5.9000000000000004E-2</v>
      </c>
      <c r="AL14" s="5">
        <v>3.2869999999999999</v>
      </c>
      <c r="AM14" s="5">
        <v>3.202</v>
      </c>
      <c r="AN14" s="5">
        <f t="shared" si="3"/>
        <v>3.2444999999999999</v>
      </c>
      <c r="AO14" s="5">
        <f t="shared" si="4"/>
        <v>3.1854999999999998</v>
      </c>
      <c r="AP14" s="18" t="str">
        <f t="shared" si="21"/>
        <v>Positive</v>
      </c>
      <c r="AQ14" s="5">
        <v>1.4690000000000001</v>
      </c>
      <c r="AR14" s="5">
        <v>1.5129999999999999</v>
      </c>
      <c r="AS14" s="5">
        <v>1.4910000000000001</v>
      </c>
      <c r="AT14" s="45">
        <v>6.2125000000000004</v>
      </c>
      <c r="AU14" s="25" t="str">
        <f t="shared" si="22"/>
        <v>Positive</v>
      </c>
      <c r="AV14" s="15" t="s">
        <v>47</v>
      </c>
      <c r="AW14" s="16" t="s">
        <v>48</v>
      </c>
    </row>
    <row r="15" spans="1:49" ht="15.75" thickBot="1" x14ac:dyDescent="0.3">
      <c r="A15" s="44">
        <v>33186</v>
      </c>
      <c r="B15" s="15">
        <v>3.5</v>
      </c>
      <c r="C15" s="5">
        <v>3.5</v>
      </c>
      <c r="D15" s="5">
        <v>2.2999999999999998</v>
      </c>
      <c r="E15" s="5">
        <v>12.5</v>
      </c>
      <c r="F15" s="5">
        <v>6.8</v>
      </c>
      <c r="G15" s="5">
        <v>5</v>
      </c>
      <c r="H15" s="21">
        <f t="shared" si="5"/>
        <v>9</v>
      </c>
      <c r="I15" s="5">
        <f t="shared" si="5"/>
        <v>3.3</v>
      </c>
      <c r="J15" s="5">
        <f t="shared" si="5"/>
        <v>2.7</v>
      </c>
      <c r="K15" s="5">
        <f t="shared" si="0"/>
        <v>5.7</v>
      </c>
      <c r="L15" s="5">
        <f t="shared" si="1"/>
        <v>-0.59999999999999964</v>
      </c>
      <c r="M15" s="18" t="str">
        <f t="shared" si="6"/>
        <v>Positive</v>
      </c>
      <c r="N15" s="18" t="str">
        <f t="shared" si="7"/>
        <v>Positive</v>
      </c>
      <c r="O15" s="18" t="str">
        <f t="shared" si="8"/>
        <v>Positive</v>
      </c>
      <c r="P15" s="20" t="str">
        <f t="shared" si="9"/>
        <v>Negative</v>
      </c>
      <c r="Q15" s="40" t="str">
        <f t="shared" si="10"/>
        <v>1</v>
      </c>
      <c r="R15" s="41" t="str">
        <f t="shared" si="11"/>
        <v>3</v>
      </c>
      <c r="S15" s="41">
        <f t="shared" si="12"/>
        <v>4</v>
      </c>
      <c r="T15" s="41" t="str">
        <f t="shared" si="13"/>
        <v>1</v>
      </c>
      <c r="U15" s="41" t="str">
        <f t="shared" si="14"/>
        <v>0</v>
      </c>
      <c r="V15" s="42">
        <f t="shared" si="15"/>
        <v>1</v>
      </c>
      <c r="W15" s="15">
        <v>0.02</v>
      </c>
      <c r="X15" s="5">
        <v>0.66400000000000003</v>
      </c>
      <c r="Y15" s="5">
        <v>0.94900000000000007</v>
      </c>
      <c r="Z15" s="5">
        <v>0.88600000000000001</v>
      </c>
      <c r="AA15" s="5">
        <v>0.42199999999999999</v>
      </c>
      <c r="AB15" s="5">
        <v>0.92900000000000005</v>
      </c>
      <c r="AC15" s="5">
        <v>0.28500000000000003</v>
      </c>
      <c r="AD15" s="5">
        <f t="shared" si="16"/>
        <v>0.86599999999999999</v>
      </c>
      <c r="AE15" s="5">
        <f t="shared" si="2"/>
        <v>0.22199999999999998</v>
      </c>
      <c r="AF15" s="5">
        <v>0.40199999999999997</v>
      </c>
      <c r="AG15" s="5" t="str">
        <f t="shared" si="17"/>
        <v>Positive</v>
      </c>
      <c r="AH15" s="5" t="str">
        <f t="shared" si="18"/>
        <v>Positive</v>
      </c>
      <c r="AI15" s="5" t="str">
        <f t="shared" si="19"/>
        <v>Positive</v>
      </c>
      <c r="AJ15" s="16" t="str">
        <f t="shared" si="20"/>
        <v>Positive</v>
      </c>
      <c r="AK15" s="21">
        <v>0.06</v>
      </c>
      <c r="AL15" s="5">
        <v>0.88200000000000001</v>
      </c>
      <c r="AM15" s="5">
        <v>0.871</v>
      </c>
      <c r="AN15" s="5">
        <f t="shared" si="3"/>
        <v>0.87650000000000006</v>
      </c>
      <c r="AO15" s="5">
        <f t="shared" si="4"/>
        <v>0.8165</v>
      </c>
      <c r="AP15" s="18" t="str">
        <f t="shared" si="21"/>
        <v>Positive</v>
      </c>
      <c r="AQ15" s="5">
        <v>0.99099999999999999</v>
      </c>
      <c r="AR15" s="5">
        <v>1.006</v>
      </c>
      <c r="AS15" s="5">
        <v>0.99849999999999994</v>
      </c>
      <c r="AT15" s="45">
        <v>4.0100401606425704</v>
      </c>
      <c r="AU15" s="25" t="str">
        <f t="shared" si="22"/>
        <v>Positive</v>
      </c>
      <c r="AV15" s="15" t="s">
        <v>47</v>
      </c>
      <c r="AW15" s="16" t="s">
        <v>49</v>
      </c>
    </row>
    <row r="16" spans="1:49" ht="15.75" thickBot="1" x14ac:dyDescent="0.3">
      <c r="A16" s="44">
        <v>33187</v>
      </c>
      <c r="B16" s="15">
        <v>2.7</v>
      </c>
      <c r="C16" s="5">
        <v>2.7</v>
      </c>
      <c r="D16" s="5">
        <v>3</v>
      </c>
      <c r="E16" s="5">
        <v>2.8</v>
      </c>
      <c r="F16" s="5">
        <v>2.5</v>
      </c>
      <c r="G16" s="5">
        <v>2.6</v>
      </c>
      <c r="H16" s="21">
        <f t="shared" si="5"/>
        <v>9.9999999999999645E-2</v>
      </c>
      <c r="I16" s="5">
        <f t="shared" si="5"/>
        <v>-0.20000000000000018</v>
      </c>
      <c r="J16" s="5">
        <f t="shared" si="5"/>
        <v>-0.39999999999999991</v>
      </c>
      <c r="K16" s="5">
        <f t="shared" si="0"/>
        <v>0.29999999999999982</v>
      </c>
      <c r="L16" s="5">
        <f t="shared" si="1"/>
        <v>-0.19999999999999973</v>
      </c>
      <c r="M16" s="18" t="str">
        <f t="shared" si="6"/>
        <v>Negative</v>
      </c>
      <c r="N16" s="18" t="str">
        <f t="shared" si="7"/>
        <v>Negative</v>
      </c>
      <c r="O16" s="18" t="str">
        <f t="shared" si="8"/>
        <v>Negative</v>
      </c>
      <c r="P16" s="20" t="str">
        <f t="shared" si="9"/>
        <v>Negative</v>
      </c>
      <c r="Q16" s="40" t="str">
        <f t="shared" si="10"/>
        <v>0</v>
      </c>
      <c r="R16" s="41" t="str">
        <f t="shared" si="11"/>
        <v>0</v>
      </c>
      <c r="S16" s="41">
        <f t="shared" si="12"/>
        <v>0</v>
      </c>
      <c r="T16" s="41" t="str">
        <f t="shared" si="13"/>
        <v>0</v>
      </c>
      <c r="U16" s="41" t="str">
        <f t="shared" si="14"/>
        <v>0</v>
      </c>
      <c r="V16" s="42">
        <f t="shared" si="15"/>
        <v>0</v>
      </c>
      <c r="W16" s="15">
        <v>1.3000000000000001E-2</v>
      </c>
      <c r="X16" s="5">
        <v>1.8000000000000002E-2</v>
      </c>
      <c r="Y16" s="5">
        <v>0.308</v>
      </c>
      <c r="Z16" s="5">
        <v>0.38900000000000001</v>
      </c>
      <c r="AA16" s="5">
        <v>0.151</v>
      </c>
      <c r="AB16" s="5">
        <v>0.29499999999999998</v>
      </c>
      <c r="AC16" s="5">
        <v>0.28999999999999998</v>
      </c>
      <c r="AD16" s="5">
        <f t="shared" si="16"/>
        <v>0.376</v>
      </c>
      <c r="AE16" s="5">
        <f t="shared" si="2"/>
        <v>0.371</v>
      </c>
      <c r="AF16" s="5">
        <v>0.13799999999999998</v>
      </c>
      <c r="AG16" s="5" t="str">
        <f t="shared" si="17"/>
        <v>Positive</v>
      </c>
      <c r="AH16" s="5" t="str">
        <f t="shared" si="18"/>
        <v>Positive</v>
      </c>
      <c r="AI16" s="5" t="str">
        <f t="shared" si="19"/>
        <v>Positive</v>
      </c>
      <c r="AJ16" s="16" t="str">
        <f t="shared" si="20"/>
        <v>Positive</v>
      </c>
      <c r="AK16" s="21">
        <v>5.7000000000000002E-2</v>
      </c>
      <c r="AL16" s="5">
        <v>0.754</v>
      </c>
      <c r="AM16" s="5">
        <v>0.77300000000000002</v>
      </c>
      <c r="AN16" s="5">
        <f t="shared" si="3"/>
        <v>0.76350000000000007</v>
      </c>
      <c r="AO16" s="5">
        <f t="shared" si="4"/>
        <v>0.70650000000000002</v>
      </c>
      <c r="AP16" s="18" t="str">
        <f t="shared" si="21"/>
        <v>Positive</v>
      </c>
      <c r="AQ16" s="5">
        <v>0.14599999999999999</v>
      </c>
      <c r="AR16" s="5">
        <v>0.13600000000000001</v>
      </c>
      <c r="AS16" s="5">
        <v>0.14100000000000001</v>
      </c>
      <c r="AT16" s="45">
        <v>0.5662650602409639</v>
      </c>
      <c r="AU16" s="25" t="str">
        <f t="shared" si="22"/>
        <v>Negative</v>
      </c>
      <c r="AV16" s="15" t="s">
        <v>47</v>
      </c>
      <c r="AW16" s="16" t="s">
        <v>49</v>
      </c>
    </row>
    <row r="17" spans="1:49" ht="15.75" thickBot="1" x14ac:dyDescent="0.3">
      <c r="A17" s="44">
        <v>33190</v>
      </c>
      <c r="B17" s="15">
        <v>3.2</v>
      </c>
      <c r="C17" s="5">
        <v>3.7</v>
      </c>
      <c r="D17" s="5">
        <v>2.8</v>
      </c>
      <c r="E17" s="5">
        <v>14</v>
      </c>
      <c r="F17" s="5">
        <v>8</v>
      </c>
      <c r="G17" s="5">
        <v>15.5</v>
      </c>
      <c r="H17" s="21">
        <f t="shared" si="5"/>
        <v>10.8</v>
      </c>
      <c r="I17" s="5">
        <f t="shared" si="5"/>
        <v>4.3</v>
      </c>
      <c r="J17" s="5">
        <f t="shared" si="5"/>
        <v>12.7</v>
      </c>
      <c r="K17" s="5">
        <f t="shared" si="0"/>
        <v>6.5000000000000009</v>
      </c>
      <c r="L17" s="5">
        <f t="shared" si="1"/>
        <v>8.3999999999999986</v>
      </c>
      <c r="M17" s="18" t="str">
        <f t="shared" si="6"/>
        <v>Positive</v>
      </c>
      <c r="N17" s="18" t="str">
        <f t="shared" si="7"/>
        <v>Positive</v>
      </c>
      <c r="O17" s="18" t="str">
        <f t="shared" si="8"/>
        <v>Positive</v>
      </c>
      <c r="P17" s="20" t="str">
        <f t="shared" si="9"/>
        <v>Positive</v>
      </c>
      <c r="Q17" s="40" t="str">
        <f t="shared" si="10"/>
        <v>1</v>
      </c>
      <c r="R17" s="41" t="str">
        <f t="shared" si="11"/>
        <v>3</v>
      </c>
      <c r="S17" s="41">
        <f t="shared" si="12"/>
        <v>4</v>
      </c>
      <c r="T17" s="41" t="str">
        <f t="shared" si="13"/>
        <v>1</v>
      </c>
      <c r="U17" s="41" t="str">
        <f t="shared" si="14"/>
        <v>3</v>
      </c>
      <c r="V17" s="42">
        <f t="shared" si="15"/>
        <v>4</v>
      </c>
      <c r="W17" s="15">
        <v>1.6E-2</v>
      </c>
      <c r="X17" s="5">
        <v>0.61499999999999999</v>
      </c>
      <c r="Y17" s="5">
        <v>3.4430000000000001</v>
      </c>
      <c r="Z17" s="5">
        <v>1.42</v>
      </c>
      <c r="AA17" s="5">
        <v>0.77</v>
      </c>
      <c r="AB17" s="5">
        <v>3.427</v>
      </c>
      <c r="AC17" s="5">
        <v>2.8280000000000003</v>
      </c>
      <c r="AD17" s="5">
        <f t="shared" si="16"/>
        <v>1.4039999999999999</v>
      </c>
      <c r="AE17" s="5">
        <f t="shared" si="2"/>
        <v>0.80499999999999994</v>
      </c>
      <c r="AF17" s="5">
        <v>0.754</v>
      </c>
      <c r="AG17" s="5" t="str">
        <f t="shared" si="17"/>
        <v>Positive</v>
      </c>
      <c r="AH17" s="5" t="str">
        <f t="shared" si="18"/>
        <v>Positive</v>
      </c>
      <c r="AI17" s="5" t="str">
        <f t="shared" si="19"/>
        <v>Positive</v>
      </c>
      <c r="AJ17" s="16" t="str">
        <f t="shared" si="20"/>
        <v>Positive</v>
      </c>
      <c r="AK17" s="21">
        <v>5.7000000000000002E-2</v>
      </c>
      <c r="AL17" s="5">
        <v>4</v>
      </c>
      <c r="AM17" s="5">
        <v>4</v>
      </c>
      <c r="AN17" s="5">
        <f t="shared" si="3"/>
        <v>4</v>
      </c>
      <c r="AO17" s="5">
        <f t="shared" si="4"/>
        <v>3.9430000000000001</v>
      </c>
      <c r="AP17" s="18" t="str">
        <f t="shared" si="21"/>
        <v>Positive</v>
      </c>
      <c r="AQ17" s="5">
        <v>1.9990000000000001</v>
      </c>
      <c r="AR17" s="5">
        <v>2.0819999999999999</v>
      </c>
      <c r="AS17" s="5">
        <v>2.0404999999999998</v>
      </c>
      <c r="AT17" s="45">
        <v>8.5020833333333332</v>
      </c>
      <c r="AU17" s="25" t="str">
        <f t="shared" si="22"/>
        <v>Positive</v>
      </c>
      <c r="AV17" s="15" t="s">
        <v>47</v>
      </c>
      <c r="AW17" s="16" t="s">
        <v>49</v>
      </c>
    </row>
    <row r="18" spans="1:49" ht="15.75" thickBot="1" x14ac:dyDescent="0.3">
      <c r="A18" s="44">
        <v>43935</v>
      </c>
      <c r="B18" s="15">
        <v>2.5</v>
      </c>
      <c r="C18" s="5">
        <v>2.5</v>
      </c>
      <c r="D18" s="5">
        <v>2</v>
      </c>
      <c r="E18" s="5">
        <v>22</v>
      </c>
      <c r="F18" s="5">
        <v>10</v>
      </c>
      <c r="G18" s="5">
        <v>17</v>
      </c>
      <c r="H18" s="21">
        <f t="shared" si="5"/>
        <v>19.5</v>
      </c>
      <c r="I18" s="5">
        <f t="shared" si="5"/>
        <v>7.5</v>
      </c>
      <c r="J18" s="5">
        <f t="shared" si="5"/>
        <v>15</v>
      </c>
      <c r="K18" s="5">
        <f t="shared" si="0"/>
        <v>12</v>
      </c>
      <c r="L18" s="5">
        <f t="shared" si="1"/>
        <v>7.5</v>
      </c>
      <c r="M18" s="18" t="str">
        <f t="shared" si="6"/>
        <v>Positive</v>
      </c>
      <c r="N18" s="18" t="str">
        <f t="shared" si="7"/>
        <v>Positive</v>
      </c>
      <c r="O18" s="18" t="str">
        <f t="shared" si="8"/>
        <v>Positive</v>
      </c>
      <c r="P18" s="20" t="str">
        <f t="shared" si="9"/>
        <v>Positive</v>
      </c>
      <c r="Q18" s="40" t="str">
        <f t="shared" si="10"/>
        <v>1</v>
      </c>
      <c r="R18" s="41" t="str">
        <f t="shared" si="11"/>
        <v>3</v>
      </c>
      <c r="S18" s="41">
        <f t="shared" si="12"/>
        <v>4</v>
      </c>
      <c r="T18" s="41" t="str">
        <f t="shared" si="13"/>
        <v>1</v>
      </c>
      <c r="U18" s="41" t="str">
        <f t="shared" si="14"/>
        <v>3</v>
      </c>
      <c r="V18" s="42">
        <f t="shared" si="15"/>
        <v>4</v>
      </c>
      <c r="W18" s="15">
        <v>3.9E-2</v>
      </c>
      <c r="X18" s="5">
        <v>6.0999999999999999E-2</v>
      </c>
      <c r="Y18" s="5">
        <v>0.313</v>
      </c>
      <c r="Z18" s="5">
        <v>0.54100000000000004</v>
      </c>
      <c r="AA18" s="5">
        <v>0.13700000000000001</v>
      </c>
      <c r="AB18" s="5">
        <v>0.27400000000000002</v>
      </c>
      <c r="AC18" s="5">
        <v>0.252</v>
      </c>
      <c r="AD18" s="5">
        <f t="shared" si="16"/>
        <v>0.502</v>
      </c>
      <c r="AE18" s="5">
        <f t="shared" si="2"/>
        <v>0.48000000000000004</v>
      </c>
      <c r="AF18" s="5">
        <v>9.8000000000000004E-2</v>
      </c>
      <c r="AG18" s="5" t="str">
        <f t="shared" si="17"/>
        <v>Positive</v>
      </c>
      <c r="AH18" s="5" t="str">
        <f t="shared" si="18"/>
        <v>Positive</v>
      </c>
      <c r="AI18" s="5" t="str">
        <f t="shared" si="19"/>
        <v>Positive</v>
      </c>
      <c r="AJ18" s="16" t="str">
        <f t="shared" si="20"/>
        <v>Positive</v>
      </c>
      <c r="AK18" s="21">
        <v>6.0999999999999999E-2</v>
      </c>
      <c r="AL18" s="5">
        <v>3.2410000000000001</v>
      </c>
      <c r="AM18" s="5">
        <v>3.1179999999999999</v>
      </c>
      <c r="AN18" s="5">
        <f t="shared" si="3"/>
        <v>3.1795</v>
      </c>
      <c r="AO18" s="5">
        <f t="shared" si="4"/>
        <v>3.1185</v>
      </c>
      <c r="AP18" s="18" t="str">
        <f t="shared" si="21"/>
        <v>Positive</v>
      </c>
      <c r="AQ18" s="5">
        <v>1.3</v>
      </c>
      <c r="AR18" s="5">
        <v>1.2549999999999999</v>
      </c>
      <c r="AS18" s="5">
        <v>1.2774999999999999</v>
      </c>
      <c r="AT18" s="45">
        <v>5.3229166666666661</v>
      </c>
      <c r="AU18" s="25" t="str">
        <f t="shared" si="22"/>
        <v>Positive</v>
      </c>
      <c r="AV18" s="15" t="s">
        <v>47</v>
      </c>
      <c r="AW18" s="16" t="s">
        <v>49</v>
      </c>
    </row>
    <row r="19" spans="1:49" ht="15.75" thickBot="1" x14ac:dyDescent="0.3">
      <c r="A19" s="44">
        <v>47876</v>
      </c>
      <c r="B19" s="15">
        <v>4.3</v>
      </c>
      <c r="C19" s="5">
        <v>3.5</v>
      </c>
      <c r="D19" s="5">
        <v>3.8</v>
      </c>
      <c r="E19" s="5">
        <v>13.8</v>
      </c>
      <c r="F19" s="5">
        <v>9.5</v>
      </c>
      <c r="G19" s="5">
        <v>9.3000000000000007</v>
      </c>
      <c r="H19" s="21">
        <f t="shared" si="5"/>
        <v>9.5</v>
      </c>
      <c r="I19" s="5">
        <f t="shared" si="5"/>
        <v>6</v>
      </c>
      <c r="J19" s="5">
        <f t="shared" si="5"/>
        <v>5.5000000000000009</v>
      </c>
      <c r="K19" s="5">
        <f t="shared" si="0"/>
        <v>3.5</v>
      </c>
      <c r="L19" s="5">
        <f t="shared" si="1"/>
        <v>-0.49999999999999911</v>
      </c>
      <c r="M19" s="18" t="str">
        <f t="shared" si="6"/>
        <v>Positive</v>
      </c>
      <c r="N19" s="18" t="str">
        <f t="shared" si="7"/>
        <v>Positive</v>
      </c>
      <c r="O19" s="18" t="str">
        <f t="shared" si="8"/>
        <v>Positive</v>
      </c>
      <c r="P19" s="20" t="str">
        <f t="shared" si="9"/>
        <v>Negative</v>
      </c>
      <c r="Q19" s="40" t="str">
        <f t="shared" si="10"/>
        <v>1</v>
      </c>
      <c r="R19" s="41" t="str">
        <f t="shared" si="11"/>
        <v>1</v>
      </c>
      <c r="S19" s="41">
        <f t="shared" si="12"/>
        <v>2</v>
      </c>
      <c r="T19" s="41" t="str">
        <f t="shared" si="13"/>
        <v>1</v>
      </c>
      <c r="U19" s="41" t="str">
        <f t="shared" si="14"/>
        <v>0</v>
      </c>
      <c r="V19" s="42">
        <f t="shared" si="15"/>
        <v>1</v>
      </c>
      <c r="W19" s="15">
        <v>3.5000000000000003E-2</v>
      </c>
      <c r="X19" s="5">
        <v>5.7000000000000002E-2</v>
      </c>
      <c r="Y19" s="5">
        <v>0.71799999999999997</v>
      </c>
      <c r="Z19" s="5">
        <v>0.51900000000000002</v>
      </c>
      <c r="AA19" s="5">
        <v>0.311</v>
      </c>
      <c r="AB19" s="5">
        <v>0.68299999999999994</v>
      </c>
      <c r="AC19" s="5">
        <v>0.66099999999999992</v>
      </c>
      <c r="AD19" s="5">
        <f t="shared" si="16"/>
        <v>0.48399999999999999</v>
      </c>
      <c r="AE19" s="5">
        <f t="shared" si="2"/>
        <v>0.46200000000000002</v>
      </c>
      <c r="AF19" s="5">
        <v>0.27600000000000002</v>
      </c>
      <c r="AG19" s="5" t="str">
        <f t="shared" si="17"/>
        <v>Positive</v>
      </c>
      <c r="AH19" s="5" t="str">
        <f t="shared" si="18"/>
        <v>Positive</v>
      </c>
      <c r="AI19" s="5" t="str">
        <f t="shared" si="19"/>
        <v>Positive</v>
      </c>
      <c r="AJ19" s="16" t="str">
        <f t="shared" si="20"/>
        <v>Positive</v>
      </c>
      <c r="AK19" s="21">
        <v>0.06</v>
      </c>
      <c r="AL19" s="5">
        <v>0.79800000000000004</v>
      </c>
      <c r="AM19" s="5">
        <v>0.75900000000000001</v>
      </c>
      <c r="AN19" s="5">
        <f t="shared" si="3"/>
        <v>0.77849999999999997</v>
      </c>
      <c r="AO19" s="5">
        <f t="shared" si="4"/>
        <v>0.71849999999999992</v>
      </c>
      <c r="AP19" s="18" t="str">
        <f t="shared" si="21"/>
        <v>Positive</v>
      </c>
      <c r="AQ19" s="5">
        <v>0.57699999999999996</v>
      </c>
      <c r="AR19" s="5">
        <v>0.58199999999999996</v>
      </c>
      <c r="AS19" s="5">
        <v>0.5794999999999999</v>
      </c>
      <c r="AT19" s="45">
        <v>2.4145833333333329</v>
      </c>
      <c r="AU19" s="25" t="str">
        <f t="shared" si="22"/>
        <v>Positive</v>
      </c>
      <c r="AV19" s="15" t="s">
        <v>47</v>
      </c>
      <c r="AW19" s="16" t="s">
        <v>48</v>
      </c>
    </row>
    <row r="20" spans="1:49" ht="15.75" thickBot="1" x14ac:dyDescent="0.3">
      <c r="A20" s="44">
        <v>47878</v>
      </c>
      <c r="B20" s="15">
        <v>3.9</v>
      </c>
      <c r="C20" s="5">
        <v>4.2</v>
      </c>
      <c r="D20" s="5">
        <v>3</v>
      </c>
      <c r="E20" s="5">
        <v>12</v>
      </c>
      <c r="F20" s="5">
        <v>5.8</v>
      </c>
      <c r="G20" s="5">
        <v>3.2</v>
      </c>
      <c r="H20" s="21">
        <f t="shared" si="5"/>
        <v>8.1</v>
      </c>
      <c r="I20" s="5">
        <f t="shared" si="5"/>
        <v>1.5999999999999996</v>
      </c>
      <c r="J20" s="5">
        <f t="shared" si="5"/>
        <v>0.20000000000000018</v>
      </c>
      <c r="K20" s="5">
        <f t="shared" si="0"/>
        <v>6.5</v>
      </c>
      <c r="L20" s="5">
        <f t="shared" si="1"/>
        <v>-1.3999999999999995</v>
      </c>
      <c r="M20" s="18" t="str">
        <f t="shared" si="6"/>
        <v>Positive</v>
      </c>
      <c r="N20" s="18" t="str">
        <f t="shared" si="7"/>
        <v>Positive</v>
      </c>
      <c r="O20" s="18" t="str">
        <f t="shared" si="8"/>
        <v>Negative</v>
      </c>
      <c r="P20" s="20" t="str">
        <f t="shared" si="9"/>
        <v>Negative</v>
      </c>
      <c r="Q20" s="40" t="str">
        <f t="shared" si="10"/>
        <v>1</v>
      </c>
      <c r="R20" s="41" t="str">
        <f t="shared" si="11"/>
        <v>3</v>
      </c>
      <c r="S20" s="41">
        <f t="shared" si="12"/>
        <v>4</v>
      </c>
      <c r="T20" s="41" t="str">
        <f t="shared" si="13"/>
        <v>0</v>
      </c>
      <c r="U20" s="41" t="str">
        <f t="shared" si="14"/>
        <v>0</v>
      </c>
      <c r="V20" s="42">
        <f t="shared" si="15"/>
        <v>0</v>
      </c>
      <c r="W20" s="15">
        <v>2.6000000000000002E-2</v>
      </c>
      <c r="X20" s="5">
        <v>2.3E-2</v>
      </c>
      <c r="Y20" s="5">
        <v>7.2999999999999995E-2</v>
      </c>
      <c r="Z20" s="5">
        <v>0.09</v>
      </c>
      <c r="AA20" s="5">
        <v>4.3999999999999997E-2</v>
      </c>
      <c r="AB20" s="5">
        <v>4.6999999999999993E-2</v>
      </c>
      <c r="AC20" s="5">
        <v>4.9999999999999996E-2</v>
      </c>
      <c r="AD20" s="5">
        <f t="shared" si="16"/>
        <v>6.4000000000000001E-2</v>
      </c>
      <c r="AE20" s="5">
        <f t="shared" si="2"/>
        <v>6.7000000000000004E-2</v>
      </c>
      <c r="AF20" s="5">
        <v>1.7999999999999995E-2</v>
      </c>
      <c r="AG20" s="5" t="str">
        <f t="shared" si="17"/>
        <v>Negative</v>
      </c>
      <c r="AH20" s="5" t="str">
        <f t="shared" si="18"/>
        <v>Positive</v>
      </c>
      <c r="AI20" s="5" t="str">
        <f t="shared" si="19"/>
        <v>Positive</v>
      </c>
      <c r="AJ20" s="16" t="str">
        <f t="shared" si="20"/>
        <v>Negative</v>
      </c>
      <c r="AK20" s="21">
        <v>5.2000000000000005E-2</v>
      </c>
      <c r="AL20" s="5">
        <v>0.33500000000000002</v>
      </c>
      <c r="AM20" s="5">
        <v>0.34300000000000003</v>
      </c>
      <c r="AN20" s="5">
        <f t="shared" si="3"/>
        <v>0.33900000000000002</v>
      </c>
      <c r="AO20" s="5">
        <f t="shared" si="4"/>
        <v>0.28700000000000003</v>
      </c>
      <c r="AP20" s="18" t="str">
        <f t="shared" si="21"/>
        <v>Positive</v>
      </c>
      <c r="AQ20" s="5">
        <v>0.71</v>
      </c>
      <c r="AR20" s="5">
        <v>0.68300000000000005</v>
      </c>
      <c r="AS20" s="5">
        <v>0.69650000000000001</v>
      </c>
      <c r="AT20" s="45">
        <v>2.7971887550200805</v>
      </c>
      <c r="AU20" s="25" t="str">
        <f t="shared" si="22"/>
        <v>Positive</v>
      </c>
      <c r="AV20" s="15" t="s">
        <v>47</v>
      </c>
      <c r="AW20" s="16" t="s">
        <v>49</v>
      </c>
    </row>
    <row r="21" spans="1:49" ht="15.75" thickBot="1" x14ac:dyDescent="0.3">
      <c r="A21" s="44">
        <v>47886</v>
      </c>
      <c r="B21" s="15">
        <v>3</v>
      </c>
      <c r="C21" s="5">
        <v>3.5</v>
      </c>
      <c r="D21" s="5">
        <v>2.5</v>
      </c>
      <c r="E21" s="5">
        <v>20</v>
      </c>
      <c r="F21" s="5">
        <v>13</v>
      </c>
      <c r="G21" s="5">
        <v>11.5</v>
      </c>
      <c r="H21" s="21">
        <f t="shared" si="5"/>
        <v>17</v>
      </c>
      <c r="I21" s="5">
        <f t="shared" si="5"/>
        <v>9.5</v>
      </c>
      <c r="J21" s="5">
        <f t="shared" si="5"/>
        <v>9</v>
      </c>
      <c r="K21" s="5">
        <f t="shared" si="0"/>
        <v>7.5</v>
      </c>
      <c r="L21" s="5">
        <f t="shared" si="1"/>
        <v>-0.5</v>
      </c>
      <c r="M21" s="18" t="str">
        <f t="shared" si="6"/>
        <v>Positive</v>
      </c>
      <c r="N21" s="18" t="str">
        <f t="shared" si="7"/>
        <v>Positive</v>
      </c>
      <c r="O21" s="18" t="str">
        <f t="shared" si="8"/>
        <v>Positive</v>
      </c>
      <c r="P21" s="20" t="str">
        <f t="shared" si="9"/>
        <v>Negative</v>
      </c>
      <c r="Q21" s="40" t="str">
        <f t="shared" si="10"/>
        <v>1</v>
      </c>
      <c r="R21" s="41" t="str">
        <f t="shared" si="11"/>
        <v>3</v>
      </c>
      <c r="S21" s="41">
        <f t="shared" si="12"/>
        <v>4</v>
      </c>
      <c r="T21" s="41" t="str">
        <f t="shared" si="13"/>
        <v>1</v>
      </c>
      <c r="U21" s="41" t="str">
        <f t="shared" si="14"/>
        <v>0</v>
      </c>
      <c r="V21" s="42">
        <f t="shared" si="15"/>
        <v>1</v>
      </c>
      <c r="W21" s="15">
        <v>1.3000000000000001E-2</v>
      </c>
      <c r="X21" s="5">
        <v>0.29099999999999998</v>
      </c>
      <c r="Y21" s="5">
        <v>0.109</v>
      </c>
      <c r="Z21" s="5">
        <v>0.16400000000000001</v>
      </c>
      <c r="AA21" s="5">
        <v>2.7E-2</v>
      </c>
      <c r="AB21" s="5">
        <v>9.6000000000000002E-2</v>
      </c>
      <c r="AC21" s="5">
        <v>-0.182</v>
      </c>
      <c r="AD21" s="5">
        <f t="shared" si="16"/>
        <v>0.151</v>
      </c>
      <c r="AE21" s="5">
        <f t="shared" si="2"/>
        <v>-0.12699999999999997</v>
      </c>
      <c r="AF21" s="5">
        <v>1.3999999999999999E-2</v>
      </c>
      <c r="AG21" s="5" t="str">
        <f t="shared" si="17"/>
        <v>Negative</v>
      </c>
      <c r="AH21" s="5" t="str">
        <f t="shared" si="18"/>
        <v>Positive</v>
      </c>
      <c r="AI21" s="5" t="str">
        <f t="shared" si="19"/>
        <v>Negative</v>
      </c>
      <c r="AJ21" s="16" t="str">
        <f t="shared" si="20"/>
        <v>Negative</v>
      </c>
      <c r="AK21" s="21">
        <v>5.8000000000000003E-2</v>
      </c>
      <c r="AL21" s="5">
        <v>0.70300000000000007</v>
      </c>
      <c r="AM21" s="5">
        <v>0.64700000000000002</v>
      </c>
      <c r="AN21" s="5">
        <f t="shared" si="3"/>
        <v>0.67500000000000004</v>
      </c>
      <c r="AO21" s="5">
        <f t="shared" si="4"/>
        <v>0.61699999999999999</v>
      </c>
      <c r="AP21" s="18" t="str">
        <f t="shared" si="21"/>
        <v>Positive</v>
      </c>
      <c r="AQ21" s="5">
        <v>0.49</v>
      </c>
      <c r="AR21" s="5">
        <v>0.51300000000000001</v>
      </c>
      <c r="AS21" s="5">
        <v>0.50150000000000006</v>
      </c>
      <c r="AT21" s="45">
        <v>2.0895833333333336</v>
      </c>
      <c r="AU21" s="25" t="str">
        <f t="shared" si="22"/>
        <v>Positive</v>
      </c>
      <c r="AV21" s="15" t="s">
        <v>47</v>
      </c>
      <c r="AW21" s="16" t="s">
        <v>49</v>
      </c>
    </row>
    <row r="22" spans="1:49" ht="15.75" thickBot="1" x14ac:dyDescent="0.3">
      <c r="A22" s="44">
        <v>47895</v>
      </c>
      <c r="B22" s="15">
        <v>2.5</v>
      </c>
      <c r="C22" s="5">
        <v>2.5</v>
      </c>
      <c r="D22" s="5">
        <v>2.2000000000000002</v>
      </c>
      <c r="E22" s="5">
        <v>16</v>
      </c>
      <c r="F22" s="5">
        <v>4</v>
      </c>
      <c r="G22" s="5">
        <v>5.2</v>
      </c>
      <c r="H22" s="21">
        <f t="shared" si="5"/>
        <v>13.5</v>
      </c>
      <c r="I22" s="5">
        <f t="shared" si="5"/>
        <v>1.5</v>
      </c>
      <c r="J22" s="5">
        <f t="shared" si="5"/>
        <v>3</v>
      </c>
      <c r="K22" s="5">
        <f t="shared" si="0"/>
        <v>12</v>
      </c>
      <c r="L22" s="5">
        <f t="shared" si="1"/>
        <v>1.5</v>
      </c>
      <c r="M22" s="18" t="str">
        <f t="shared" si="6"/>
        <v>Positive</v>
      </c>
      <c r="N22" s="18" t="str">
        <f t="shared" si="7"/>
        <v>Positive</v>
      </c>
      <c r="O22" s="18" t="str">
        <f t="shared" si="8"/>
        <v>Positive</v>
      </c>
      <c r="P22" s="20" t="str">
        <f t="shared" si="9"/>
        <v>Positive</v>
      </c>
      <c r="Q22" s="40" t="str">
        <f t="shared" si="10"/>
        <v>1</v>
      </c>
      <c r="R22" s="41" t="str">
        <f t="shared" si="11"/>
        <v>3</v>
      </c>
      <c r="S22" s="41">
        <f t="shared" si="12"/>
        <v>4</v>
      </c>
      <c r="T22" s="41" t="str">
        <f t="shared" si="13"/>
        <v>1</v>
      </c>
      <c r="U22" s="41" t="str">
        <f t="shared" si="14"/>
        <v>1</v>
      </c>
      <c r="V22" s="42">
        <f t="shared" si="15"/>
        <v>2</v>
      </c>
      <c r="W22" s="15">
        <v>1.6E-2</v>
      </c>
      <c r="X22" s="5">
        <v>1.7000000000000001E-2</v>
      </c>
      <c r="Y22" s="5">
        <v>0.35199999999999998</v>
      </c>
      <c r="Z22" s="5">
        <v>0.51100000000000001</v>
      </c>
      <c r="AA22" s="5">
        <v>0.187</v>
      </c>
      <c r="AB22" s="5">
        <v>0.33599999999999997</v>
      </c>
      <c r="AC22" s="5">
        <v>0.33499999999999996</v>
      </c>
      <c r="AD22" s="5">
        <f t="shared" si="16"/>
        <v>0.495</v>
      </c>
      <c r="AE22" s="5">
        <f t="shared" si="2"/>
        <v>0.49399999999999999</v>
      </c>
      <c r="AF22" s="5">
        <v>0.17099999999999999</v>
      </c>
      <c r="AG22" s="5" t="str">
        <f t="shared" si="17"/>
        <v>Positive</v>
      </c>
      <c r="AH22" s="5" t="str">
        <f t="shared" si="18"/>
        <v>Positive</v>
      </c>
      <c r="AI22" s="5" t="str">
        <f t="shared" si="19"/>
        <v>Positive</v>
      </c>
      <c r="AJ22" s="16" t="str">
        <f t="shared" si="20"/>
        <v>Positive</v>
      </c>
      <c r="AK22" s="21">
        <v>0.06</v>
      </c>
      <c r="AL22" s="5">
        <v>0.30399999999999999</v>
      </c>
      <c r="AM22" s="5">
        <v>0.28300000000000003</v>
      </c>
      <c r="AN22" s="5">
        <f t="shared" si="3"/>
        <v>0.29349999999999998</v>
      </c>
      <c r="AO22" s="5">
        <f t="shared" si="4"/>
        <v>0.23349999999999999</v>
      </c>
      <c r="AP22" s="18" t="str">
        <f t="shared" si="21"/>
        <v>Positive</v>
      </c>
      <c r="AQ22" s="5">
        <v>0.36299999999999999</v>
      </c>
      <c r="AR22" s="5">
        <v>0.37</v>
      </c>
      <c r="AS22" s="5">
        <v>0.36649999999999999</v>
      </c>
      <c r="AT22" s="45">
        <v>1.5270833333333333</v>
      </c>
      <c r="AU22" s="25" t="str">
        <f t="shared" si="22"/>
        <v>Positive</v>
      </c>
      <c r="AV22" s="15" t="s">
        <v>47</v>
      </c>
      <c r="AW22" s="16" t="s">
        <v>49</v>
      </c>
    </row>
    <row r="23" spans="1:49" ht="15.75" thickBot="1" x14ac:dyDescent="0.3">
      <c r="A23" s="44">
        <v>47913</v>
      </c>
      <c r="B23" s="15">
        <v>4</v>
      </c>
      <c r="C23" s="5">
        <v>4.8</v>
      </c>
      <c r="D23" s="5">
        <v>3.2</v>
      </c>
      <c r="E23" s="5">
        <v>10.8</v>
      </c>
      <c r="F23" s="5">
        <v>7.8</v>
      </c>
      <c r="G23" s="5">
        <v>6.7</v>
      </c>
      <c r="H23" s="21">
        <f t="shared" si="5"/>
        <v>6.8000000000000007</v>
      </c>
      <c r="I23" s="5">
        <f t="shared" si="5"/>
        <v>3</v>
      </c>
      <c r="J23" s="5">
        <f t="shared" si="5"/>
        <v>3.5</v>
      </c>
      <c r="K23" s="5">
        <f t="shared" si="0"/>
        <v>3.8000000000000007</v>
      </c>
      <c r="L23" s="5">
        <f t="shared" si="1"/>
        <v>0.5</v>
      </c>
      <c r="M23" s="18" t="str">
        <f t="shared" si="6"/>
        <v>Positive</v>
      </c>
      <c r="N23" s="18" t="str">
        <f t="shared" si="7"/>
        <v>Positive</v>
      </c>
      <c r="O23" s="18" t="str">
        <f t="shared" si="8"/>
        <v>Positive</v>
      </c>
      <c r="P23" s="20" t="str">
        <f t="shared" si="9"/>
        <v>Negative</v>
      </c>
      <c r="Q23" s="40" t="str">
        <f t="shared" si="10"/>
        <v>1</v>
      </c>
      <c r="R23" s="41" t="str">
        <f t="shared" si="11"/>
        <v>1</v>
      </c>
      <c r="S23" s="41">
        <f t="shared" si="12"/>
        <v>2</v>
      </c>
      <c r="T23" s="41" t="str">
        <f t="shared" si="13"/>
        <v>1</v>
      </c>
      <c r="U23" s="41" t="str">
        <f t="shared" si="14"/>
        <v>0</v>
      </c>
      <c r="V23" s="42">
        <f t="shared" si="15"/>
        <v>1</v>
      </c>
      <c r="W23" s="15">
        <v>1.4E-2</v>
      </c>
      <c r="X23" s="5">
        <v>0.27100000000000002</v>
      </c>
      <c r="Y23" s="5">
        <v>0.98299999999999998</v>
      </c>
      <c r="Z23" s="5">
        <v>0.62</v>
      </c>
      <c r="AA23" s="5">
        <v>0.56500000000000006</v>
      </c>
      <c r="AB23" s="5">
        <v>0.96899999999999997</v>
      </c>
      <c r="AC23" s="5">
        <v>0.71199999999999997</v>
      </c>
      <c r="AD23" s="5">
        <f t="shared" si="16"/>
        <v>0.60599999999999998</v>
      </c>
      <c r="AE23" s="5">
        <f t="shared" si="2"/>
        <v>0.34899999999999998</v>
      </c>
      <c r="AF23" s="5">
        <v>0.55100000000000005</v>
      </c>
      <c r="AG23" s="5" t="str">
        <f t="shared" si="17"/>
        <v>Positive</v>
      </c>
      <c r="AH23" s="5" t="str">
        <f t="shared" si="18"/>
        <v>Positive</v>
      </c>
      <c r="AI23" s="5" t="str">
        <f t="shared" si="19"/>
        <v>Positive</v>
      </c>
      <c r="AJ23" s="16" t="str">
        <f t="shared" si="20"/>
        <v>Positive</v>
      </c>
      <c r="AK23" s="21">
        <v>7.3999999999999996E-2</v>
      </c>
      <c r="AL23" s="5">
        <v>1.0269999999999999</v>
      </c>
      <c r="AM23" s="5">
        <v>1.0389999999999999</v>
      </c>
      <c r="AN23" s="5">
        <f t="shared" si="3"/>
        <v>1.0329999999999999</v>
      </c>
      <c r="AO23" s="5">
        <f t="shared" si="4"/>
        <v>0.95899999999999996</v>
      </c>
      <c r="AP23" s="18" t="str">
        <f t="shared" si="21"/>
        <v>Positive</v>
      </c>
      <c r="AQ23" s="5">
        <v>0.80200000000000005</v>
      </c>
      <c r="AR23" s="5">
        <v>0.76700000000000002</v>
      </c>
      <c r="AS23" s="5">
        <v>0.78449999999999998</v>
      </c>
      <c r="AT23" s="45">
        <v>3.2687499999999998</v>
      </c>
      <c r="AU23" s="25" t="str">
        <f t="shared" si="22"/>
        <v>Positive</v>
      </c>
      <c r="AV23" s="15" t="s">
        <v>47</v>
      </c>
      <c r="AW23" s="16" t="s">
        <v>49</v>
      </c>
    </row>
    <row r="24" spans="1:49" ht="15.75" thickBot="1" x14ac:dyDescent="0.3">
      <c r="A24" s="44">
        <v>48222</v>
      </c>
      <c r="B24" s="15">
        <v>3.5</v>
      </c>
      <c r="C24" s="5">
        <v>3.8</v>
      </c>
      <c r="D24" s="5">
        <v>3</v>
      </c>
      <c r="E24" s="5">
        <v>7.9</v>
      </c>
      <c r="F24" s="5">
        <v>5.0999999999999996</v>
      </c>
      <c r="G24" s="5">
        <v>4.0999999999999996</v>
      </c>
      <c r="H24" s="21">
        <f t="shared" si="5"/>
        <v>4.4000000000000004</v>
      </c>
      <c r="I24" s="5">
        <f t="shared" si="5"/>
        <v>1.2999999999999998</v>
      </c>
      <c r="J24" s="5">
        <f t="shared" si="5"/>
        <v>1.0999999999999996</v>
      </c>
      <c r="K24" s="5">
        <f t="shared" si="0"/>
        <v>3.1000000000000005</v>
      </c>
      <c r="L24" s="5">
        <f t="shared" si="1"/>
        <v>-0.20000000000000018</v>
      </c>
      <c r="M24" s="18" t="str">
        <f t="shared" si="6"/>
        <v>Positive</v>
      </c>
      <c r="N24" s="18" t="str">
        <f t="shared" si="7"/>
        <v>Positive</v>
      </c>
      <c r="O24" s="18" t="str">
        <f t="shared" si="8"/>
        <v>Negative</v>
      </c>
      <c r="P24" s="20" t="str">
        <f t="shared" si="9"/>
        <v>Negative</v>
      </c>
      <c r="Q24" s="40" t="str">
        <f t="shared" si="10"/>
        <v>1</v>
      </c>
      <c r="R24" s="41" t="str">
        <f t="shared" si="11"/>
        <v>1</v>
      </c>
      <c r="S24" s="41">
        <f t="shared" si="12"/>
        <v>2</v>
      </c>
      <c r="T24" s="41" t="str">
        <f t="shared" si="13"/>
        <v>0</v>
      </c>
      <c r="U24" s="41" t="str">
        <f t="shared" si="14"/>
        <v>0</v>
      </c>
      <c r="V24" s="42">
        <f t="shared" si="15"/>
        <v>0</v>
      </c>
      <c r="W24" s="15">
        <v>0.04</v>
      </c>
      <c r="X24" s="5">
        <v>3.5000000000000003E-2</v>
      </c>
      <c r="Y24" s="5">
        <v>0.17899999999999999</v>
      </c>
      <c r="Z24" s="5">
        <v>8.7000000000000008E-2</v>
      </c>
      <c r="AA24" s="5">
        <v>9.7000000000000003E-2</v>
      </c>
      <c r="AB24" s="5">
        <v>0.13899999999999998</v>
      </c>
      <c r="AC24" s="5">
        <v>0.14399999999999999</v>
      </c>
      <c r="AD24" s="5">
        <f t="shared" si="16"/>
        <v>4.7000000000000007E-2</v>
      </c>
      <c r="AE24" s="5">
        <f t="shared" si="2"/>
        <v>5.2000000000000005E-2</v>
      </c>
      <c r="AF24" s="5">
        <v>5.7000000000000002E-2</v>
      </c>
      <c r="AG24" s="5" t="str">
        <f t="shared" si="17"/>
        <v>Positive</v>
      </c>
      <c r="AH24" s="5" t="str">
        <f t="shared" si="18"/>
        <v>Negative</v>
      </c>
      <c r="AI24" s="5" t="str">
        <f t="shared" si="19"/>
        <v>Negative</v>
      </c>
      <c r="AJ24" s="16" t="str">
        <f t="shared" si="20"/>
        <v>Positive</v>
      </c>
      <c r="AK24" s="21">
        <v>4.9000000000000002E-2</v>
      </c>
      <c r="AL24" s="5">
        <v>0.111</v>
      </c>
      <c r="AM24" s="5">
        <v>0.11800000000000001</v>
      </c>
      <c r="AN24" s="5">
        <f t="shared" si="3"/>
        <v>0.1145</v>
      </c>
      <c r="AO24" s="5">
        <f t="shared" si="4"/>
        <v>6.5500000000000003E-2</v>
      </c>
      <c r="AP24" s="18" t="str">
        <f t="shared" si="21"/>
        <v>Negative</v>
      </c>
      <c r="AQ24" s="5">
        <v>1.0880000000000001</v>
      </c>
      <c r="AR24" s="5">
        <v>1.133</v>
      </c>
      <c r="AS24" s="5">
        <v>1.1105</v>
      </c>
      <c r="AT24" s="45">
        <v>4.4598393574297193</v>
      </c>
      <c r="AU24" s="25" t="str">
        <f t="shared" si="22"/>
        <v>Positive</v>
      </c>
      <c r="AV24" s="15" t="s">
        <v>47</v>
      </c>
      <c r="AW24" s="16" t="s">
        <v>49</v>
      </c>
    </row>
    <row r="25" spans="1:49" ht="15.75" thickBot="1" x14ac:dyDescent="0.3">
      <c r="A25" s="44">
        <v>48297</v>
      </c>
      <c r="B25" s="15">
        <v>3.2</v>
      </c>
      <c r="C25" s="5">
        <v>39</v>
      </c>
      <c r="D25" s="5">
        <v>3.2</v>
      </c>
      <c r="E25" s="5">
        <v>12.7</v>
      </c>
      <c r="F25" s="5">
        <v>3.4</v>
      </c>
      <c r="G25" s="5">
        <v>10.8</v>
      </c>
      <c r="H25" s="21">
        <f t="shared" si="5"/>
        <v>9.5</v>
      </c>
      <c r="I25" s="5">
        <f t="shared" si="5"/>
        <v>-35.6</v>
      </c>
      <c r="J25" s="5">
        <f t="shared" si="5"/>
        <v>7.6000000000000005</v>
      </c>
      <c r="K25" s="5">
        <f t="shared" si="0"/>
        <v>45.1</v>
      </c>
      <c r="L25" s="5">
        <f t="shared" si="1"/>
        <v>43.2</v>
      </c>
      <c r="M25" s="18" t="str">
        <f t="shared" si="6"/>
        <v>Positive</v>
      </c>
      <c r="N25" s="18" t="str">
        <f t="shared" si="7"/>
        <v>Positive</v>
      </c>
      <c r="O25" s="18" t="str">
        <f t="shared" si="8"/>
        <v>Positive</v>
      </c>
      <c r="P25" s="20" t="str">
        <f t="shared" si="9"/>
        <v>Positive</v>
      </c>
      <c r="Q25" s="40" t="str">
        <f t="shared" si="10"/>
        <v>1</v>
      </c>
      <c r="R25" s="41" t="str">
        <f t="shared" si="11"/>
        <v>3</v>
      </c>
      <c r="S25" s="41">
        <f t="shared" si="12"/>
        <v>4</v>
      </c>
      <c r="T25" s="41" t="str">
        <f t="shared" si="13"/>
        <v>1</v>
      </c>
      <c r="U25" s="41" t="str">
        <f t="shared" si="14"/>
        <v>3</v>
      </c>
      <c r="V25" s="42">
        <f t="shared" si="15"/>
        <v>4</v>
      </c>
      <c r="W25" s="15">
        <v>0.17799999999999999</v>
      </c>
      <c r="X25" s="5">
        <v>0.224</v>
      </c>
      <c r="Y25" s="5">
        <v>0.57600000000000007</v>
      </c>
      <c r="Z25" s="5">
        <v>0.36899999999999999</v>
      </c>
      <c r="AA25" s="5">
        <v>0.33100000000000002</v>
      </c>
      <c r="AB25" s="5">
        <v>0.39800000000000008</v>
      </c>
      <c r="AC25" s="5">
        <v>0.35200000000000009</v>
      </c>
      <c r="AD25" s="5">
        <f t="shared" si="16"/>
        <v>0.191</v>
      </c>
      <c r="AE25" s="5">
        <f t="shared" si="2"/>
        <v>0.14499999999999999</v>
      </c>
      <c r="AF25" s="5">
        <v>0.15300000000000002</v>
      </c>
      <c r="AG25" s="5" t="str">
        <f t="shared" si="17"/>
        <v>Positive</v>
      </c>
      <c r="AH25" s="5" t="str">
        <f t="shared" si="18"/>
        <v>Positive</v>
      </c>
      <c r="AI25" s="5" t="str">
        <f t="shared" si="19"/>
        <v>Positive</v>
      </c>
      <c r="AJ25" s="16" t="str">
        <f t="shared" si="20"/>
        <v>Positive</v>
      </c>
      <c r="AK25" s="21">
        <v>5.2999999999999999E-2</v>
      </c>
      <c r="AL25" s="5">
        <v>0.13600000000000001</v>
      </c>
      <c r="AM25" s="5">
        <v>0.13800000000000001</v>
      </c>
      <c r="AN25" s="5">
        <f t="shared" si="3"/>
        <v>0.13700000000000001</v>
      </c>
      <c r="AO25" s="5">
        <f t="shared" si="4"/>
        <v>8.4000000000000019E-2</v>
      </c>
      <c r="AP25" s="18" t="str">
        <f t="shared" si="21"/>
        <v>Negative</v>
      </c>
      <c r="AQ25" s="5">
        <v>0.46800000000000003</v>
      </c>
      <c r="AR25" s="5">
        <v>0.50700000000000001</v>
      </c>
      <c r="AS25" s="5">
        <v>0.48750000000000004</v>
      </c>
      <c r="AT25" s="45">
        <v>2.0312500000000004</v>
      </c>
      <c r="AU25" s="25" t="str">
        <f t="shared" si="22"/>
        <v>Positive</v>
      </c>
      <c r="AV25" s="15" t="s">
        <v>47</v>
      </c>
      <c r="AW25" s="16" t="s">
        <v>49</v>
      </c>
    </row>
    <row r="26" spans="1:49" ht="15.75" thickBot="1" x14ac:dyDescent="0.3">
      <c r="A26" s="44">
        <v>64357</v>
      </c>
      <c r="B26" s="15">
        <v>3.2</v>
      </c>
      <c r="C26" s="5">
        <v>3.4</v>
      </c>
      <c r="D26" s="5">
        <v>2.5</v>
      </c>
      <c r="E26" s="5">
        <v>13.5</v>
      </c>
      <c r="F26" s="5">
        <v>8</v>
      </c>
      <c r="G26" s="5">
        <v>12</v>
      </c>
      <c r="H26" s="21">
        <f t="shared" si="5"/>
        <v>10.3</v>
      </c>
      <c r="I26" s="5">
        <f t="shared" si="5"/>
        <v>4.5999999999999996</v>
      </c>
      <c r="J26" s="5">
        <f t="shared" si="5"/>
        <v>9.5</v>
      </c>
      <c r="K26" s="5">
        <f t="shared" si="0"/>
        <v>5.7000000000000011</v>
      </c>
      <c r="L26" s="5">
        <f t="shared" si="1"/>
        <v>4.9000000000000004</v>
      </c>
      <c r="M26" s="18" t="str">
        <f t="shared" si="6"/>
        <v>Positive</v>
      </c>
      <c r="N26" s="18" t="str">
        <f t="shared" si="7"/>
        <v>Positive</v>
      </c>
      <c r="O26" s="18" t="str">
        <f t="shared" si="8"/>
        <v>Positive</v>
      </c>
      <c r="P26" s="20" t="str">
        <f t="shared" si="9"/>
        <v>Positive</v>
      </c>
      <c r="Q26" s="40" t="str">
        <f t="shared" si="10"/>
        <v>1</v>
      </c>
      <c r="R26" s="41" t="str">
        <f t="shared" si="11"/>
        <v>3</v>
      </c>
      <c r="S26" s="41">
        <f t="shared" si="12"/>
        <v>4</v>
      </c>
      <c r="T26" s="41" t="str">
        <f t="shared" si="13"/>
        <v>1</v>
      </c>
      <c r="U26" s="41" t="str">
        <f t="shared" si="14"/>
        <v>3</v>
      </c>
      <c r="V26" s="42">
        <f t="shared" si="15"/>
        <v>4</v>
      </c>
      <c r="W26" s="15">
        <v>2.5000000000000001E-2</v>
      </c>
      <c r="X26" s="5">
        <v>5.5E-2</v>
      </c>
      <c r="Y26" s="5">
        <v>0.65</v>
      </c>
      <c r="Z26" s="5">
        <v>0.436</v>
      </c>
      <c r="AA26" s="5">
        <v>0.378</v>
      </c>
      <c r="AB26" s="5">
        <v>0.625</v>
      </c>
      <c r="AC26" s="5">
        <v>0.59499999999999997</v>
      </c>
      <c r="AD26" s="5">
        <f t="shared" si="16"/>
        <v>0.41099999999999998</v>
      </c>
      <c r="AE26" s="5">
        <f t="shared" si="2"/>
        <v>0.38100000000000001</v>
      </c>
      <c r="AF26" s="5">
        <v>0.35299999999999998</v>
      </c>
      <c r="AG26" s="5" t="str">
        <f t="shared" si="17"/>
        <v>Positive</v>
      </c>
      <c r="AH26" s="5" t="str">
        <f t="shared" si="18"/>
        <v>Positive</v>
      </c>
      <c r="AI26" s="5" t="str">
        <f t="shared" si="19"/>
        <v>Positive</v>
      </c>
      <c r="AJ26" s="16" t="str">
        <f t="shared" si="20"/>
        <v>Positive</v>
      </c>
      <c r="AK26" s="21">
        <v>6.2E-2</v>
      </c>
      <c r="AL26" s="5">
        <v>0.54800000000000004</v>
      </c>
      <c r="AM26" s="5">
        <v>0.52100000000000002</v>
      </c>
      <c r="AN26" s="5">
        <f t="shared" si="3"/>
        <v>0.53449999999999998</v>
      </c>
      <c r="AO26" s="5">
        <f t="shared" si="4"/>
        <v>0.47249999999999998</v>
      </c>
      <c r="AP26" s="18" t="str">
        <f t="shared" si="21"/>
        <v>Positive</v>
      </c>
      <c r="AQ26" s="5">
        <v>0.223</v>
      </c>
      <c r="AR26" s="5">
        <v>0.20899999999999999</v>
      </c>
      <c r="AS26" s="5">
        <v>0.216</v>
      </c>
      <c r="AT26" s="45">
        <v>0.86746987951807231</v>
      </c>
      <c r="AU26" s="25" t="str">
        <f t="shared" si="22"/>
        <v>Negative</v>
      </c>
      <c r="AV26" s="15" t="s">
        <v>47</v>
      </c>
      <c r="AW26" s="16" t="s">
        <v>49</v>
      </c>
    </row>
    <row r="27" spans="1:49" ht="15.75" thickBot="1" x14ac:dyDescent="0.3">
      <c r="A27" s="44">
        <v>64358</v>
      </c>
      <c r="B27" s="15">
        <v>3</v>
      </c>
      <c r="C27" s="5">
        <v>3.1</v>
      </c>
      <c r="D27" s="5">
        <v>2.8</v>
      </c>
      <c r="E27" s="5">
        <v>11.8</v>
      </c>
      <c r="F27" s="5">
        <v>3.7</v>
      </c>
      <c r="G27" s="5">
        <v>9.1999999999999993</v>
      </c>
      <c r="H27" s="21">
        <f t="shared" si="5"/>
        <v>8.8000000000000007</v>
      </c>
      <c r="I27" s="5">
        <f t="shared" si="5"/>
        <v>0.60000000000000009</v>
      </c>
      <c r="J27" s="5">
        <f t="shared" si="5"/>
        <v>6.3999999999999995</v>
      </c>
      <c r="K27" s="5">
        <f t="shared" si="0"/>
        <v>8.2000000000000011</v>
      </c>
      <c r="L27" s="5">
        <f t="shared" si="1"/>
        <v>5.7999999999999989</v>
      </c>
      <c r="M27" s="18" t="str">
        <f t="shared" si="6"/>
        <v>Positive</v>
      </c>
      <c r="N27" s="18" t="str">
        <f t="shared" si="7"/>
        <v>Positive</v>
      </c>
      <c r="O27" s="18" t="str">
        <f t="shared" si="8"/>
        <v>Positive</v>
      </c>
      <c r="P27" s="20" t="str">
        <f t="shared" si="9"/>
        <v>Positive</v>
      </c>
      <c r="Q27" s="40" t="str">
        <f t="shared" si="10"/>
        <v>1</v>
      </c>
      <c r="R27" s="41" t="str">
        <f t="shared" si="11"/>
        <v>3</v>
      </c>
      <c r="S27" s="41">
        <f t="shared" si="12"/>
        <v>4</v>
      </c>
      <c r="T27" s="41" t="str">
        <f t="shared" si="13"/>
        <v>1</v>
      </c>
      <c r="U27" s="41" t="str">
        <f t="shared" si="14"/>
        <v>3</v>
      </c>
      <c r="V27" s="42">
        <f t="shared" si="15"/>
        <v>4</v>
      </c>
      <c r="W27" s="15">
        <v>0.29499999999999998</v>
      </c>
      <c r="X27" s="5">
        <v>0.32</v>
      </c>
      <c r="Y27" s="5">
        <v>0.314</v>
      </c>
      <c r="Z27" s="5">
        <v>0.39400000000000002</v>
      </c>
      <c r="AA27" s="5">
        <v>0.11</v>
      </c>
      <c r="AB27" s="5">
        <v>-0.21000000000000002</v>
      </c>
      <c r="AC27" s="5">
        <v>-6.0000000000000053E-3</v>
      </c>
      <c r="AD27" s="5">
        <f t="shared" si="16"/>
        <v>9.9000000000000032E-2</v>
      </c>
      <c r="AE27" s="5">
        <f t="shared" si="2"/>
        <v>7.400000000000001E-2</v>
      </c>
      <c r="AF27" s="5">
        <v>-0.41400000000000003</v>
      </c>
      <c r="AG27" s="5" t="str">
        <f t="shared" si="17"/>
        <v>Negative</v>
      </c>
      <c r="AH27" s="5" t="str">
        <f t="shared" si="18"/>
        <v>Positive</v>
      </c>
      <c r="AI27" s="5" t="str">
        <f t="shared" si="19"/>
        <v>Positive</v>
      </c>
      <c r="AJ27" s="16" t="str">
        <f t="shared" si="20"/>
        <v>Negative</v>
      </c>
      <c r="AK27" s="21">
        <v>6.7000000000000004E-2</v>
      </c>
      <c r="AL27" s="5">
        <v>0.51100000000000001</v>
      </c>
      <c r="AM27" s="5">
        <v>0.54900000000000004</v>
      </c>
      <c r="AN27" s="5">
        <f t="shared" si="3"/>
        <v>0.53</v>
      </c>
      <c r="AO27" s="5">
        <f t="shared" si="4"/>
        <v>0.46300000000000002</v>
      </c>
      <c r="AP27" s="18" t="str">
        <f t="shared" si="21"/>
        <v>Positive</v>
      </c>
      <c r="AQ27" s="5">
        <v>0.90500000000000003</v>
      </c>
      <c r="AR27" s="5">
        <v>0.86799999999999999</v>
      </c>
      <c r="AS27" s="5">
        <v>0.88650000000000007</v>
      </c>
      <c r="AT27" s="45">
        <v>3.6937500000000005</v>
      </c>
      <c r="AU27" s="25" t="str">
        <f t="shared" si="22"/>
        <v>Positive</v>
      </c>
      <c r="AV27" s="15" t="s">
        <v>47</v>
      </c>
      <c r="AW27" s="16" t="s">
        <v>49</v>
      </c>
    </row>
    <row r="28" spans="1:49" ht="15.75" thickBot="1" x14ac:dyDescent="0.3">
      <c r="A28" s="44">
        <v>64361</v>
      </c>
      <c r="B28" s="15">
        <v>3.3</v>
      </c>
      <c r="C28" s="5">
        <v>3.5</v>
      </c>
      <c r="D28" s="5">
        <v>2.2999999999999998</v>
      </c>
      <c r="E28" s="5">
        <v>8</v>
      </c>
      <c r="F28" s="5">
        <v>3.8</v>
      </c>
      <c r="G28" s="5">
        <v>2.8</v>
      </c>
      <c r="H28" s="21">
        <f t="shared" si="5"/>
        <v>4.7</v>
      </c>
      <c r="I28" s="5">
        <f t="shared" si="5"/>
        <v>0.29999999999999982</v>
      </c>
      <c r="J28" s="5">
        <f t="shared" si="5"/>
        <v>0.5</v>
      </c>
      <c r="K28" s="5">
        <f t="shared" si="0"/>
        <v>4.4000000000000004</v>
      </c>
      <c r="L28" s="5">
        <f t="shared" si="1"/>
        <v>0.20000000000000018</v>
      </c>
      <c r="M28" s="18" t="str">
        <f t="shared" si="6"/>
        <v>Positive</v>
      </c>
      <c r="N28" s="18" t="str">
        <f t="shared" si="7"/>
        <v>Positive</v>
      </c>
      <c r="O28" s="18" t="str">
        <f t="shared" si="8"/>
        <v>Negative</v>
      </c>
      <c r="P28" s="20" t="str">
        <f t="shared" si="9"/>
        <v>Negative</v>
      </c>
      <c r="Q28" s="40" t="str">
        <f t="shared" si="10"/>
        <v>1</v>
      </c>
      <c r="R28" s="41" t="str">
        <f t="shared" si="11"/>
        <v>3</v>
      </c>
      <c r="S28" s="41">
        <f t="shared" si="12"/>
        <v>4</v>
      </c>
      <c r="T28" s="41" t="str">
        <f t="shared" si="13"/>
        <v>0</v>
      </c>
      <c r="U28" s="41" t="str">
        <f t="shared" si="14"/>
        <v>0</v>
      </c>
      <c r="V28" s="42">
        <f t="shared" si="15"/>
        <v>0</v>
      </c>
      <c r="W28" s="15">
        <v>0.01</v>
      </c>
      <c r="X28" s="5">
        <v>9.0000000000000011E-3</v>
      </c>
      <c r="Y28" s="5">
        <v>2.3E-2</v>
      </c>
      <c r="Z28" s="5">
        <v>4.3000000000000003E-2</v>
      </c>
      <c r="AA28" s="5">
        <v>3.7999999999999999E-2</v>
      </c>
      <c r="AB28" s="5">
        <v>1.2999999999999999E-2</v>
      </c>
      <c r="AC28" s="5">
        <v>1.3999999999999999E-2</v>
      </c>
      <c r="AD28" s="5">
        <f t="shared" si="16"/>
        <v>3.3000000000000002E-2</v>
      </c>
      <c r="AE28" s="5">
        <f t="shared" si="2"/>
        <v>3.4000000000000002E-2</v>
      </c>
      <c r="AF28" s="5">
        <v>2.7999999999999997E-2</v>
      </c>
      <c r="AG28" s="5" t="str">
        <f t="shared" si="17"/>
        <v>Negative</v>
      </c>
      <c r="AH28" s="5" t="str">
        <f t="shared" si="18"/>
        <v>Negative</v>
      </c>
      <c r="AI28" s="5" t="str">
        <f t="shared" si="19"/>
        <v>Negative</v>
      </c>
      <c r="AJ28" s="16" t="str">
        <f t="shared" si="20"/>
        <v>Negative</v>
      </c>
      <c r="AK28" s="21">
        <v>5.7000000000000002E-2</v>
      </c>
      <c r="AL28" s="5">
        <v>1.742</v>
      </c>
      <c r="AM28" s="5">
        <v>1.669</v>
      </c>
      <c r="AN28" s="5">
        <f t="shared" si="3"/>
        <v>1.7055</v>
      </c>
      <c r="AO28" s="5">
        <f t="shared" si="4"/>
        <v>1.6485000000000001</v>
      </c>
      <c r="AP28" s="18" t="str">
        <f t="shared" si="21"/>
        <v>Positive</v>
      </c>
      <c r="AQ28" s="5">
        <v>1.1599999999999999</v>
      </c>
      <c r="AR28" s="5">
        <v>1.169</v>
      </c>
      <c r="AS28" s="5">
        <v>1.1644999999999999</v>
      </c>
      <c r="AT28" s="45">
        <v>4.6767068273092365</v>
      </c>
      <c r="AU28" s="25" t="str">
        <f t="shared" si="22"/>
        <v>Positive</v>
      </c>
      <c r="AV28" s="15" t="s">
        <v>47</v>
      </c>
      <c r="AW28" s="16" t="s">
        <v>48</v>
      </c>
    </row>
    <row r="29" spans="1:49" ht="15.75" thickBot="1" x14ac:dyDescent="0.3">
      <c r="A29" s="44">
        <v>64366</v>
      </c>
      <c r="B29" s="15">
        <v>3.8</v>
      </c>
      <c r="C29" s="5">
        <v>3.8</v>
      </c>
      <c r="D29" s="5">
        <v>2.8</v>
      </c>
      <c r="E29" s="5">
        <v>11</v>
      </c>
      <c r="F29" s="5">
        <v>4.5</v>
      </c>
      <c r="G29" s="5">
        <v>9.1999999999999993</v>
      </c>
      <c r="H29" s="21">
        <f t="shared" si="5"/>
        <v>7.2</v>
      </c>
      <c r="I29" s="5">
        <f t="shared" si="5"/>
        <v>0.70000000000000018</v>
      </c>
      <c r="J29" s="5">
        <f t="shared" si="5"/>
        <v>6.3999999999999995</v>
      </c>
      <c r="K29" s="5">
        <f t="shared" si="0"/>
        <v>6.5</v>
      </c>
      <c r="L29" s="5">
        <f t="shared" si="1"/>
        <v>5.6999999999999993</v>
      </c>
      <c r="M29" s="18" t="str">
        <f t="shared" si="6"/>
        <v>Positive</v>
      </c>
      <c r="N29" s="18" t="str">
        <f t="shared" si="7"/>
        <v>Positive</v>
      </c>
      <c r="O29" s="18" t="str">
        <f t="shared" si="8"/>
        <v>Positive</v>
      </c>
      <c r="P29" s="20" t="str">
        <f t="shared" si="9"/>
        <v>Positive</v>
      </c>
      <c r="Q29" s="40" t="str">
        <f t="shared" si="10"/>
        <v>1</v>
      </c>
      <c r="R29" s="41" t="str">
        <f t="shared" si="11"/>
        <v>3</v>
      </c>
      <c r="S29" s="41">
        <f t="shared" si="12"/>
        <v>4</v>
      </c>
      <c r="T29" s="41" t="str">
        <f t="shared" si="13"/>
        <v>1</v>
      </c>
      <c r="U29" s="41" t="str">
        <f t="shared" si="14"/>
        <v>3</v>
      </c>
      <c r="V29" s="42">
        <f t="shared" si="15"/>
        <v>4</v>
      </c>
      <c r="W29" s="15">
        <v>2.1999999999999999E-2</v>
      </c>
      <c r="X29" s="5">
        <v>1.9E-2</v>
      </c>
      <c r="Y29" s="5">
        <v>0.113</v>
      </c>
      <c r="Z29" s="5">
        <v>0.107</v>
      </c>
      <c r="AA29" s="5">
        <v>0.13200000000000001</v>
      </c>
      <c r="AB29" s="5">
        <v>9.0999999999999998E-2</v>
      </c>
      <c r="AC29" s="5">
        <v>9.4E-2</v>
      </c>
      <c r="AD29" s="5">
        <f t="shared" si="16"/>
        <v>8.4999999999999992E-2</v>
      </c>
      <c r="AE29" s="5">
        <f t="shared" si="2"/>
        <v>8.7999999999999995E-2</v>
      </c>
      <c r="AF29" s="5">
        <v>0.11000000000000001</v>
      </c>
      <c r="AG29" s="5" t="str">
        <f t="shared" si="17"/>
        <v>Positive</v>
      </c>
      <c r="AH29" s="5" t="str">
        <f t="shared" si="18"/>
        <v>Positive</v>
      </c>
      <c r="AI29" s="5" t="str">
        <f t="shared" si="19"/>
        <v>Positive</v>
      </c>
      <c r="AJ29" s="16" t="str">
        <f t="shared" si="20"/>
        <v>Positive</v>
      </c>
      <c r="AK29" s="21">
        <v>5.8000000000000003E-2</v>
      </c>
      <c r="AL29" s="5">
        <v>0.68300000000000005</v>
      </c>
      <c r="AM29" s="5">
        <v>0.69200000000000006</v>
      </c>
      <c r="AN29" s="5">
        <f t="shared" si="3"/>
        <v>0.6875</v>
      </c>
      <c r="AO29" s="5">
        <f t="shared" si="4"/>
        <v>0.62949999999999995</v>
      </c>
      <c r="AP29" s="18" t="str">
        <f t="shared" si="21"/>
        <v>Positive</v>
      </c>
      <c r="AQ29" s="5">
        <v>0.433</v>
      </c>
      <c r="AR29" s="5">
        <v>0.44700000000000001</v>
      </c>
      <c r="AS29" s="5">
        <v>0.44</v>
      </c>
      <c r="AT29" s="45">
        <v>1.7670682730923695</v>
      </c>
      <c r="AU29" s="25" t="str">
        <f t="shared" si="22"/>
        <v>Positive</v>
      </c>
      <c r="AV29" s="15" t="s">
        <v>47</v>
      </c>
      <c r="AW29" s="16" t="s">
        <v>49</v>
      </c>
    </row>
    <row r="30" spans="1:49" ht="15.75" thickBot="1" x14ac:dyDescent="0.3">
      <c r="A30" s="44">
        <v>64372</v>
      </c>
      <c r="B30" s="15">
        <v>3.3</v>
      </c>
      <c r="C30" s="5">
        <v>3.6</v>
      </c>
      <c r="D30" s="5">
        <v>2.8</v>
      </c>
      <c r="E30" s="5">
        <v>7.8</v>
      </c>
      <c r="F30" s="5">
        <v>5.8</v>
      </c>
      <c r="G30" s="5">
        <v>4</v>
      </c>
      <c r="H30" s="21">
        <f t="shared" si="5"/>
        <v>4.5</v>
      </c>
      <c r="I30" s="5">
        <f t="shared" si="5"/>
        <v>2.1999999999999997</v>
      </c>
      <c r="J30" s="5">
        <f t="shared" si="5"/>
        <v>1.2000000000000002</v>
      </c>
      <c r="K30" s="5">
        <f t="shared" si="0"/>
        <v>2.3000000000000003</v>
      </c>
      <c r="L30" s="5">
        <f t="shared" si="1"/>
        <v>-0.99999999999999956</v>
      </c>
      <c r="M30" s="18" t="str">
        <f t="shared" si="6"/>
        <v>Positive</v>
      </c>
      <c r="N30" s="18" t="str">
        <f t="shared" si="7"/>
        <v>Positive</v>
      </c>
      <c r="O30" s="18" t="str">
        <f t="shared" si="8"/>
        <v>Negative</v>
      </c>
      <c r="P30" s="20" t="str">
        <f t="shared" si="9"/>
        <v>Negative</v>
      </c>
      <c r="Q30" s="40" t="str">
        <f t="shared" si="10"/>
        <v>1</v>
      </c>
      <c r="R30" s="41" t="str">
        <f t="shared" si="11"/>
        <v>1</v>
      </c>
      <c r="S30" s="41">
        <f t="shared" si="12"/>
        <v>2</v>
      </c>
      <c r="T30" s="41" t="str">
        <f t="shared" si="13"/>
        <v>0</v>
      </c>
      <c r="U30" s="41" t="str">
        <f t="shared" si="14"/>
        <v>0</v>
      </c>
      <c r="V30" s="42">
        <f t="shared" si="15"/>
        <v>0</v>
      </c>
      <c r="W30" s="15">
        <v>2.5000000000000001E-2</v>
      </c>
      <c r="X30" s="5">
        <v>0.02</v>
      </c>
      <c r="Y30" s="5">
        <v>3.6000000000000004E-2</v>
      </c>
      <c r="Z30" s="5">
        <v>3.2000000000000001E-2</v>
      </c>
      <c r="AA30" s="5">
        <v>3.2000000000000001E-2</v>
      </c>
      <c r="AB30" s="5">
        <v>1.1000000000000003E-2</v>
      </c>
      <c r="AC30" s="5">
        <v>1.6000000000000004E-2</v>
      </c>
      <c r="AD30" s="5">
        <f t="shared" si="16"/>
        <v>6.9999999999999993E-3</v>
      </c>
      <c r="AE30" s="5">
        <f t="shared" si="2"/>
        <v>1.2E-2</v>
      </c>
      <c r="AF30" s="5">
        <v>6.9999999999999993E-3</v>
      </c>
      <c r="AG30" s="5" t="str">
        <f t="shared" si="17"/>
        <v>Negative</v>
      </c>
      <c r="AH30" s="5" t="str">
        <f t="shared" si="18"/>
        <v>Negative</v>
      </c>
      <c r="AI30" s="5" t="str">
        <f t="shared" si="19"/>
        <v>Negative</v>
      </c>
      <c r="AJ30" s="16" t="str">
        <f t="shared" si="20"/>
        <v>Negative</v>
      </c>
      <c r="AK30" s="21">
        <v>7.0000000000000007E-2</v>
      </c>
      <c r="AL30" s="5">
        <v>1.6640000000000001</v>
      </c>
      <c r="AM30" s="5">
        <v>1.665</v>
      </c>
      <c r="AN30" s="5">
        <f t="shared" si="3"/>
        <v>1.6645000000000001</v>
      </c>
      <c r="AO30" s="5">
        <f t="shared" si="4"/>
        <v>1.5945</v>
      </c>
      <c r="AP30" s="18" t="str">
        <f t="shared" si="21"/>
        <v>Positive</v>
      </c>
      <c r="AQ30" s="5">
        <v>0.216</v>
      </c>
      <c r="AR30" s="5">
        <v>0.20200000000000001</v>
      </c>
      <c r="AS30" s="5">
        <v>0.20900000000000002</v>
      </c>
      <c r="AT30" s="45">
        <v>0.83935742971887561</v>
      </c>
      <c r="AU30" s="25" t="str">
        <f t="shared" si="22"/>
        <v>Negative</v>
      </c>
      <c r="AV30" s="15" t="s">
        <v>47</v>
      </c>
      <c r="AW30" s="16" t="s">
        <v>49</v>
      </c>
    </row>
    <row r="31" spans="1:49" ht="15.75" thickBot="1" x14ac:dyDescent="0.3">
      <c r="A31" s="44">
        <v>64376</v>
      </c>
      <c r="B31" s="15">
        <v>2.8</v>
      </c>
      <c r="C31" s="5">
        <v>3</v>
      </c>
      <c r="D31" s="5">
        <v>2.5</v>
      </c>
      <c r="E31" s="5">
        <v>13.5</v>
      </c>
      <c r="F31" s="5">
        <v>5</v>
      </c>
      <c r="G31" s="5">
        <v>11.2</v>
      </c>
      <c r="H31" s="21">
        <f t="shared" si="5"/>
        <v>10.7</v>
      </c>
      <c r="I31" s="5">
        <f t="shared" si="5"/>
        <v>2</v>
      </c>
      <c r="J31" s="5">
        <f t="shared" si="5"/>
        <v>8.6999999999999993</v>
      </c>
      <c r="K31" s="5">
        <f t="shared" si="0"/>
        <v>8.6999999999999993</v>
      </c>
      <c r="L31" s="5">
        <f t="shared" si="1"/>
        <v>6.6999999999999993</v>
      </c>
      <c r="M31" s="18" t="str">
        <f t="shared" si="6"/>
        <v>Positive</v>
      </c>
      <c r="N31" s="18" t="str">
        <f t="shared" si="7"/>
        <v>Positive</v>
      </c>
      <c r="O31" s="18" t="str">
        <f t="shared" si="8"/>
        <v>Positive</v>
      </c>
      <c r="P31" s="20" t="str">
        <f t="shared" si="9"/>
        <v>Positive</v>
      </c>
      <c r="Q31" s="40" t="str">
        <f t="shared" si="10"/>
        <v>1</v>
      </c>
      <c r="R31" s="41" t="str">
        <f t="shared" si="11"/>
        <v>3</v>
      </c>
      <c r="S31" s="41">
        <f t="shared" si="12"/>
        <v>4</v>
      </c>
      <c r="T31" s="41" t="str">
        <f t="shared" si="13"/>
        <v>1</v>
      </c>
      <c r="U31" s="41" t="str">
        <f t="shared" si="14"/>
        <v>3</v>
      </c>
      <c r="V31" s="42">
        <f t="shared" si="15"/>
        <v>4</v>
      </c>
      <c r="W31" s="15">
        <v>2.1000000000000001E-2</v>
      </c>
      <c r="X31" s="5">
        <v>3.7999999999999999E-2</v>
      </c>
      <c r="Y31" s="5">
        <v>0.55800000000000005</v>
      </c>
      <c r="Z31" s="5">
        <v>0.76700000000000002</v>
      </c>
      <c r="AA31" s="5">
        <v>8.7000000000000008E-2</v>
      </c>
      <c r="AB31" s="5">
        <v>0.53700000000000003</v>
      </c>
      <c r="AC31" s="5">
        <v>0.52</v>
      </c>
      <c r="AD31" s="5">
        <f t="shared" si="16"/>
        <v>0.746</v>
      </c>
      <c r="AE31" s="5">
        <f t="shared" si="2"/>
        <v>0.72899999999999998</v>
      </c>
      <c r="AF31" s="5">
        <v>6.6000000000000003E-2</v>
      </c>
      <c r="AG31" s="5" t="str">
        <f t="shared" si="17"/>
        <v>Positive</v>
      </c>
      <c r="AH31" s="5" t="str">
        <f t="shared" si="18"/>
        <v>Positive</v>
      </c>
      <c r="AI31" s="5" t="str">
        <f t="shared" si="19"/>
        <v>Positive</v>
      </c>
      <c r="AJ31" s="16" t="str">
        <f t="shared" si="20"/>
        <v>Positive</v>
      </c>
      <c r="AK31" s="21">
        <v>8.4000000000000005E-2</v>
      </c>
      <c r="AL31" s="5">
        <v>0.51400000000000001</v>
      </c>
      <c r="AM31" s="5">
        <v>0.52700000000000002</v>
      </c>
      <c r="AN31" s="5">
        <f t="shared" si="3"/>
        <v>0.52049999999999996</v>
      </c>
      <c r="AO31" s="5">
        <f t="shared" si="4"/>
        <v>0.43649999999999994</v>
      </c>
      <c r="AP31" s="18" t="str">
        <f t="shared" si="21"/>
        <v>Positive</v>
      </c>
      <c r="AQ31" s="5">
        <v>0.745</v>
      </c>
      <c r="AR31" s="5">
        <v>0.752</v>
      </c>
      <c r="AS31" s="5">
        <v>0.74849999999999994</v>
      </c>
      <c r="AT31" s="45">
        <v>3.1187499999999999</v>
      </c>
      <c r="AU31" s="25" t="str">
        <f t="shared" si="22"/>
        <v>Positive</v>
      </c>
      <c r="AV31" s="15" t="s">
        <v>47</v>
      </c>
      <c r="AW31" s="16" t="s">
        <v>49</v>
      </c>
    </row>
    <row r="32" spans="1:49" ht="15.75" thickBot="1" x14ac:dyDescent="0.3">
      <c r="A32" s="44">
        <v>64382</v>
      </c>
      <c r="B32" s="15">
        <v>2.5</v>
      </c>
      <c r="C32" s="5">
        <v>2.5</v>
      </c>
      <c r="D32" s="5">
        <v>2.8</v>
      </c>
      <c r="E32" s="5">
        <v>13.5</v>
      </c>
      <c r="F32" s="5">
        <v>3.8</v>
      </c>
      <c r="G32" s="5">
        <v>6.5</v>
      </c>
      <c r="H32" s="21">
        <f t="shared" si="5"/>
        <v>11</v>
      </c>
      <c r="I32" s="5">
        <f t="shared" si="5"/>
        <v>1.2999999999999998</v>
      </c>
      <c r="J32" s="5">
        <f t="shared" si="5"/>
        <v>3.7</v>
      </c>
      <c r="K32" s="5">
        <f t="shared" si="0"/>
        <v>9.6999999999999993</v>
      </c>
      <c r="L32" s="5">
        <f t="shared" si="1"/>
        <v>2.4000000000000004</v>
      </c>
      <c r="M32" s="18" t="str">
        <f t="shared" si="6"/>
        <v>Positive</v>
      </c>
      <c r="N32" s="18" t="str">
        <f t="shared" si="7"/>
        <v>Positive</v>
      </c>
      <c r="O32" s="18" t="str">
        <f t="shared" si="8"/>
        <v>Positive</v>
      </c>
      <c r="P32" s="20" t="str">
        <f t="shared" si="9"/>
        <v>Positive</v>
      </c>
      <c r="Q32" s="40" t="str">
        <f t="shared" si="10"/>
        <v>1</v>
      </c>
      <c r="R32" s="41" t="str">
        <f t="shared" si="11"/>
        <v>3</v>
      </c>
      <c r="S32" s="41">
        <f t="shared" si="12"/>
        <v>4</v>
      </c>
      <c r="T32" s="41" t="str">
        <f t="shared" si="13"/>
        <v>1</v>
      </c>
      <c r="U32" s="41" t="str">
        <f t="shared" si="14"/>
        <v>1</v>
      </c>
      <c r="V32" s="42">
        <f t="shared" si="15"/>
        <v>2</v>
      </c>
      <c r="W32" s="15">
        <v>0.02</v>
      </c>
      <c r="X32" s="5">
        <v>0.01</v>
      </c>
      <c r="Y32" s="5">
        <v>8.3000000000000004E-2</v>
      </c>
      <c r="Z32" s="5">
        <v>0.113</v>
      </c>
      <c r="AA32" s="5">
        <v>0.18</v>
      </c>
      <c r="AB32" s="5">
        <v>6.3E-2</v>
      </c>
      <c r="AC32" s="5">
        <v>7.3000000000000009E-2</v>
      </c>
      <c r="AD32" s="5">
        <f t="shared" si="16"/>
        <v>9.2999999999999999E-2</v>
      </c>
      <c r="AE32" s="5">
        <f t="shared" si="2"/>
        <v>0.10300000000000001</v>
      </c>
      <c r="AF32" s="5">
        <v>0.16</v>
      </c>
      <c r="AG32" s="5" t="str">
        <f t="shared" si="17"/>
        <v>Positive</v>
      </c>
      <c r="AH32" s="5" t="str">
        <f t="shared" si="18"/>
        <v>Positive</v>
      </c>
      <c r="AI32" s="5" t="str">
        <f t="shared" si="19"/>
        <v>Positive</v>
      </c>
      <c r="AJ32" s="16" t="str">
        <f t="shared" si="20"/>
        <v>Positive</v>
      </c>
      <c r="AK32" s="21">
        <v>8.7999999999999995E-2</v>
      </c>
      <c r="AL32" s="5">
        <v>0.30099999999999999</v>
      </c>
      <c r="AM32" s="5">
        <v>0.29199999999999998</v>
      </c>
      <c r="AN32" s="5">
        <f t="shared" si="3"/>
        <v>0.29649999999999999</v>
      </c>
      <c r="AO32" s="5">
        <f t="shared" si="4"/>
        <v>0.20849999999999999</v>
      </c>
      <c r="AP32" s="18" t="str">
        <f t="shared" si="21"/>
        <v>Positive</v>
      </c>
      <c r="AQ32" s="5">
        <v>1.232</v>
      </c>
      <c r="AR32" s="5">
        <v>1.3220000000000001</v>
      </c>
      <c r="AS32" s="5">
        <v>1.2770000000000001</v>
      </c>
      <c r="AT32" s="45">
        <v>5.3208333333333337</v>
      </c>
      <c r="AU32" s="25" t="str">
        <f t="shared" si="22"/>
        <v>Positive</v>
      </c>
      <c r="AV32" s="15" t="s">
        <v>47</v>
      </c>
      <c r="AW32" s="16" t="s">
        <v>49</v>
      </c>
    </row>
    <row r="33" spans="1:49" ht="15.75" thickBot="1" x14ac:dyDescent="0.3">
      <c r="A33" s="44">
        <v>64386</v>
      </c>
      <c r="B33" s="15">
        <v>3.8</v>
      </c>
      <c r="C33" s="5">
        <v>3.3</v>
      </c>
      <c r="D33" s="5">
        <v>3</v>
      </c>
      <c r="E33" s="5">
        <v>16</v>
      </c>
      <c r="F33" s="5">
        <v>7</v>
      </c>
      <c r="G33" s="5">
        <v>12</v>
      </c>
      <c r="H33" s="21">
        <f t="shared" si="5"/>
        <v>12.2</v>
      </c>
      <c r="I33" s="5">
        <f t="shared" si="5"/>
        <v>3.7</v>
      </c>
      <c r="J33" s="5">
        <f t="shared" si="5"/>
        <v>9</v>
      </c>
      <c r="K33" s="5">
        <f t="shared" si="0"/>
        <v>8.5</v>
      </c>
      <c r="L33" s="5">
        <f t="shared" si="1"/>
        <v>5.3</v>
      </c>
      <c r="M33" s="18" t="str">
        <f t="shared" si="6"/>
        <v>Positive</v>
      </c>
      <c r="N33" s="18" t="str">
        <f t="shared" si="7"/>
        <v>Positive</v>
      </c>
      <c r="O33" s="18" t="str">
        <f t="shared" si="8"/>
        <v>Positive</v>
      </c>
      <c r="P33" s="20" t="str">
        <f t="shared" si="9"/>
        <v>Positive</v>
      </c>
      <c r="Q33" s="40" t="str">
        <f t="shared" si="10"/>
        <v>1</v>
      </c>
      <c r="R33" s="41" t="str">
        <f t="shared" si="11"/>
        <v>3</v>
      </c>
      <c r="S33" s="41">
        <f t="shared" si="12"/>
        <v>4</v>
      </c>
      <c r="T33" s="41" t="str">
        <f t="shared" si="13"/>
        <v>1</v>
      </c>
      <c r="U33" s="41" t="str">
        <f t="shared" si="14"/>
        <v>3</v>
      </c>
      <c r="V33" s="42">
        <f t="shared" si="15"/>
        <v>4</v>
      </c>
      <c r="W33" s="15">
        <v>5.6000000000000001E-2</v>
      </c>
      <c r="X33" s="5">
        <v>3.4000000000000002E-2</v>
      </c>
      <c r="Y33" s="5">
        <v>7.8E-2</v>
      </c>
      <c r="Z33" s="5">
        <v>0.11</v>
      </c>
      <c r="AA33" s="5">
        <v>6.5000000000000002E-2</v>
      </c>
      <c r="AB33" s="5">
        <v>2.1999999999999999E-2</v>
      </c>
      <c r="AC33" s="5">
        <v>4.3999999999999997E-2</v>
      </c>
      <c r="AD33" s="5">
        <f t="shared" si="16"/>
        <v>5.3999999999999999E-2</v>
      </c>
      <c r="AE33" s="5">
        <f t="shared" si="2"/>
        <v>7.5999999999999998E-2</v>
      </c>
      <c r="AF33" s="5">
        <v>9.0000000000000011E-3</v>
      </c>
      <c r="AG33" s="5" t="str">
        <f t="shared" si="17"/>
        <v>Negative</v>
      </c>
      <c r="AH33" s="5" t="str">
        <f t="shared" si="18"/>
        <v>Positive</v>
      </c>
      <c r="AI33" s="5" t="str">
        <f t="shared" si="19"/>
        <v>Positive</v>
      </c>
      <c r="AJ33" s="16" t="str">
        <f t="shared" si="20"/>
        <v>Negative</v>
      </c>
      <c r="AK33" s="21">
        <v>6.2E-2</v>
      </c>
      <c r="AL33" s="5">
        <v>0.497</v>
      </c>
      <c r="AM33" s="5">
        <v>0.45700000000000002</v>
      </c>
      <c r="AN33" s="5">
        <f t="shared" si="3"/>
        <v>0.47699999999999998</v>
      </c>
      <c r="AO33" s="5">
        <f t="shared" si="4"/>
        <v>0.41499999999999998</v>
      </c>
      <c r="AP33" s="18" t="str">
        <f t="shared" si="21"/>
        <v>Positive</v>
      </c>
      <c r="AQ33" s="5">
        <v>0.68300000000000005</v>
      </c>
      <c r="AR33" s="5">
        <v>0.34</v>
      </c>
      <c r="AS33" s="5">
        <v>0.51150000000000007</v>
      </c>
      <c r="AT33" s="45">
        <v>2.1312500000000005</v>
      </c>
      <c r="AU33" s="25" t="str">
        <f t="shared" si="22"/>
        <v>Positive</v>
      </c>
      <c r="AV33" s="15" t="s">
        <v>47</v>
      </c>
      <c r="AW33" s="16" t="s">
        <v>48</v>
      </c>
    </row>
    <row r="34" spans="1:49" ht="15.75" thickBot="1" x14ac:dyDescent="0.3">
      <c r="A34" s="44">
        <v>64390</v>
      </c>
      <c r="B34" s="15">
        <v>2.9</v>
      </c>
      <c r="C34" s="5">
        <v>3.4</v>
      </c>
      <c r="D34" s="5">
        <v>2.2999999999999998</v>
      </c>
      <c r="E34" s="5">
        <v>18</v>
      </c>
      <c r="F34" s="5">
        <v>7.5</v>
      </c>
      <c r="G34" s="5">
        <v>9</v>
      </c>
      <c r="H34" s="21">
        <f t="shared" si="5"/>
        <v>15.1</v>
      </c>
      <c r="I34" s="5">
        <f t="shared" si="5"/>
        <v>4.0999999999999996</v>
      </c>
      <c r="J34" s="5">
        <f t="shared" si="5"/>
        <v>6.7</v>
      </c>
      <c r="K34" s="5">
        <f t="shared" si="0"/>
        <v>11</v>
      </c>
      <c r="L34" s="5">
        <f t="shared" si="1"/>
        <v>2.6000000000000005</v>
      </c>
      <c r="M34" s="18" t="str">
        <f t="shared" si="6"/>
        <v>Positive</v>
      </c>
      <c r="N34" s="18" t="str">
        <f t="shared" si="7"/>
        <v>Positive</v>
      </c>
      <c r="O34" s="18" t="str">
        <f t="shared" si="8"/>
        <v>Positive</v>
      </c>
      <c r="P34" s="20" t="str">
        <f t="shared" si="9"/>
        <v>Positive</v>
      </c>
      <c r="Q34" s="40" t="str">
        <f t="shared" si="10"/>
        <v>1</v>
      </c>
      <c r="R34" s="41" t="str">
        <f t="shared" si="11"/>
        <v>3</v>
      </c>
      <c r="S34" s="41">
        <f t="shared" si="12"/>
        <v>4</v>
      </c>
      <c r="T34" s="41" t="str">
        <f t="shared" si="13"/>
        <v>1</v>
      </c>
      <c r="U34" s="41" t="str">
        <f t="shared" si="14"/>
        <v>1</v>
      </c>
      <c r="V34" s="42">
        <f t="shared" si="15"/>
        <v>2</v>
      </c>
      <c r="W34" s="15">
        <v>2.7E-2</v>
      </c>
      <c r="X34" s="5">
        <v>1.8000000000000002E-2</v>
      </c>
      <c r="Y34" s="5">
        <v>0.29099999999999998</v>
      </c>
      <c r="Z34" s="5">
        <v>0.16400000000000001</v>
      </c>
      <c r="AA34" s="5">
        <v>0.123</v>
      </c>
      <c r="AB34" s="5">
        <v>0.26399999999999996</v>
      </c>
      <c r="AC34" s="5">
        <v>0.27299999999999996</v>
      </c>
      <c r="AD34" s="5">
        <f t="shared" si="16"/>
        <v>0.13700000000000001</v>
      </c>
      <c r="AE34" s="5">
        <f t="shared" si="2"/>
        <v>0.14600000000000002</v>
      </c>
      <c r="AF34" s="5">
        <v>9.6000000000000002E-2</v>
      </c>
      <c r="AG34" s="5" t="str">
        <f t="shared" si="17"/>
        <v>Positive</v>
      </c>
      <c r="AH34" s="5" t="str">
        <f t="shared" si="18"/>
        <v>Positive</v>
      </c>
      <c r="AI34" s="5" t="str">
        <f t="shared" si="19"/>
        <v>Positive</v>
      </c>
      <c r="AJ34" s="16" t="str">
        <f t="shared" si="20"/>
        <v>Positive</v>
      </c>
      <c r="AK34" s="21">
        <v>5.3999999999999999E-2</v>
      </c>
      <c r="AL34" s="5">
        <v>0.79300000000000004</v>
      </c>
      <c r="AM34" s="5">
        <v>0.80200000000000005</v>
      </c>
      <c r="AN34" s="5">
        <f t="shared" si="3"/>
        <v>0.7975000000000001</v>
      </c>
      <c r="AO34" s="5">
        <f t="shared" si="4"/>
        <v>0.74350000000000005</v>
      </c>
      <c r="AP34" s="18" t="str">
        <f t="shared" si="21"/>
        <v>Positive</v>
      </c>
      <c r="AQ34" s="5">
        <v>0.86299999999999999</v>
      </c>
      <c r="AR34" s="5">
        <v>7.3999999999999996E-2</v>
      </c>
      <c r="AS34" s="5">
        <v>0.46849999999999997</v>
      </c>
      <c r="AT34" s="45">
        <v>1.8815261044176705</v>
      </c>
      <c r="AU34" s="25" t="str">
        <f t="shared" si="22"/>
        <v>Positive</v>
      </c>
      <c r="AV34" s="15" t="s">
        <v>47</v>
      </c>
      <c r="AW34" s="16" t="s">
        <v>48</v>
      </c>
    </row>
    <row r="35" spans="1:49" ht="15.75" thickBot="1" x14ac:dyDescent="0.3">
      <c r="A35" s="44">
        <v>64395</v>
      </c>
      <c r="B35" s="15">
        <v>3.7</v>
      </c>
      <c r="C35" s="5">
        <v>4.7</v>
      </c>
      <c r="D35" s="5">
        <v>2.7</v>
      </c>
      <c r="E35" s="5">
        <v>15</v>
      </c>
      <c r="F35" s="5">
        <v>4.7</v>
      </c>
      <c r="G35" s="5">
        <v>9.4</v>
      </c>
      <c r="H35" s="21">
        <f t="shared" si="5"/>
        <v>11.3</v>
      </c>
      <c r="I35" s="5">
        <f t="shared" si="5"/>
        <v>0</v>
      </c>
      <c r="J35" s="5">
        <f t="shared" si="5"/>
        <v>6.7</v>
      </c>
      <c r="K35" s="5">
        <f t="shared" si="0"/>
        <v>11.3</v>
      </c>
      <c r="L35" s="5">
        <f t="shared" si="1"/>
        <v>6.7</v>
      </c>
      <c r="M35" s="18" t="str">
        <f t="shared" si="6"/>
        <v>Positive</v>
      </c>
      <c r="N35" s="18" t="str">
        <f t="shared" si="7"/>
        <v>Positive</v>
      </c>
      <c r="O35" s="18" t="str">
        <f t="shared" si="8"/>
        <v>Positive</v>
      </c>
      <c r="P35" s="20" t="str">
        <f t="shared" si="9"/>
        <v>Positive</v>
      </c>
      <c r="Q35" s="40" t="str">
        <f t="shared" si="10"/>
        <v>1</v>
      </c>
      <c r="R35" s="41" t="str">
        <f t="shared" si="11"/>
        <v>3</v>
      </c>
      <c r="S35" s="41">
        <f t="shared" si="12"/>
        <v>4</v>
      </c>
      <c r="T35" s="41" t="str">
        <f t="shared" si="13"/>
        <v>1</v>
      </c>
      <c r="U35" s="41" t="str">
        <f t="shared" si="14"/>
        <v>3</v>
      </c>
      <c r="V35" s="42">
        <f t="shared" si="15"/>
        <v>4</v>
      </c>
      <c r="W35" s="15">
        <v>2.1999999999999999E-2</v>
      </c>
      <c r="X35" s="5">
        <v>2.6000000000000002E-2</v>
      </c>
      <c r="Y35" s="5">
        <v>0.16700000000000001</v>
      </c>
      <c r="Z35" s="5">
        <v>0.23400000000000001</v>
      </c>
      <c r="AA35" s="5">
        <v>0.185</v>
      </c>
      <c r="AB35" s="5">
        <v>0.14500000000000002</v>
      </c>
      <c r="AC35" s="5">
        <v>0.14100000000000001</v>
      </c>
      <c r="AD35" s="5">
        <f t="shared" si="16"/>
        <v>0.21200000000000002</v>
      </c>
      <c r="AE35" s="5">
        <f t="shared" si="2"/>
        <v>0.20800000000000002</v>
      </c>
      <c r="AF35" s="5">
        <v>0.16300000000000001</v>
      </c>
      <c r="AG35" s="5" t="str">
        <f t="shared" si="17"/>
        <v>Positive</v>
      </c>
      <c r="AH35" s="5" t="str">
        <f t="shared" si="18"/>
        <v>Positive</v>
      </c>
      <c r="AI35" s="5" t="str">
        <f t="shared" si="19"/>
        <v>Positive</v>
      </c>
      <c r="AJ35" s="16" t="str">
        <f t="shared" si="20"/>
        <v>Positive</v>
      </c>
      <c r="AK35" s="21">
        <v>5.6000000000000001E-2</v>
      </c>
      <c r="AL35" s="5">
        <v>1.103</v>
      </c>
      <c r="AM35" s="5">
        <v>1.109</v>
      </c>
      <c r="AN35" s="5">
        <f t="shared" si="3"/>
        <v>1.1059999999999999</v>
      </c>
      <c r="AO35" s="5">
        <f t="shared" si="4"/>
        <v>1.0499999999999998</v>
      </c>
      <c r="AP35" s="18" t="str">
        <f t="shared" si="21"/>
        <v>Positive</v>
      </c>
      <c r="AQ35" s="5">
        <v>0.65900000000000003</v>
      </c>
      <c r="AR35" s="5">
        <v>0.70199999999999996</v>
      </c>
      <c r="AS35" s="5">
        <v>0.68049999999999999</v>
      </c>
      <c r="AT35" s="45">
        <v>2.8354166666666667</v>
      </c>
      <c r="AU35" s="25" t="str">
        <f t="shared" si="22"/>
        <v>Positive</v>
      </c>
      <c r="AV35" s="15" t="s">
        <v>47</v>
      </c>
      <c r="AW35" s="16" t="s">
        <v>49</v>
      </c>
    </row>
    <row r="36" spans="1:49" ht="15.75" thickBot="1" x14ac:dyDescent="0.3">
      <c r="A36" s="44">
        <v>64397</v>
      </c>
      <c r="B36" s="15">
        <v>3.8</v>
      </c>
      <c r="C36" s="5">
        <v>4.5999999999999996</v>
      </c>
      <c r="D36" s="5">
        <v>3</v>
      </c>
      <c r="E36" s="5">
        <v>12.7</v>
      </c>
      <c r="F36" s="5">
        <v>6</v>
      </c>
      <c r="G36" s="5">
        <v>12</v>
      </c>
      <c r="H36" s="21">
        <f t="shared" ref="H36:J67" si="23">E36-B36</f>
        <v>8.8999999999999986</v>
      </c>
      <c r="I36" s="5">
        <f t="shared" si="23"/>
        <v>1.4000000000000004</v>
      </c>
      <c r="J36" s="5">
        <f t="shared" si="23"/>
        <v>9</v>
      </c>
      <c r="K36" s="5">
        <f t="shared" si="0"/>
        <v>7.4999999999999982</v>
      </c>
      <c r="L36" s="5">
        <f t="shared" si="1"/>
        <v>7.6</v>
      </c>
      <c r="M36" s="18" t="str">
        <f t="shared" si="6"/>
        <v>Positive</v>
      </c>
      <c r="N36" s="18" t="str">
        <f t="shared" si="7"/>
        <v>Positive</v>
      </c>
      <c r="O36" s="18" t="str">
        <f t="shared" si="8"/>
        <v>Positive</v>
      </c>
      <c r="P36" s="20" t="str">
        <f t="shared" si="9"/>
        <v>Positive</v>
      </c>
      <c r="Q36" s="40" t="str">
        <f t="shared" si="10"/>
        <v>1</v>
      </c>
      <c r="R36" s="41" t="str">
        <f t="shared" si="11"/>
        <v>3</v>
      </c>
      <c r="S36" s="41">
        <f t="shared" si="12"/>
        <v>4</v>
      </c>
      <c r="T36" s="41" t="str">
        <f t="shared" si="13"/>
        <v>1</v>
      </c>
      <c r="U36" s="41" t="str">
        <f t="shared" si="14"/>
        <v>3</v>
      </c>
      <c r="V36" s="42">
        <f t="shared" si="15"/>
        <v>4</v>
      </c>
      <c r="W36" s="15">
        <v>2.3E-2</v>
      </c>
      <c r="X36" s="5">
        <v>3.1E-2</v>
      </c>
      <c r="Y36" s="5">
        <v>0.22800000000000001</v>
      </c>
      <c r="Z36" s="5">
        <v>0.155</v>
      </c>
      <c r="AA36" s="5">
        <v>0.16300000000000001</v>
      </c>
      <c r="AB36" s="5">
        <v>0.20500000000000002</v>
      </c>
      <c r="AC36" s="5">
        <v>0.19700000000000001</v>
      </c>
      <c r="AD36" s="5">
        <f t="shared" si="16"/>
        <v>0.13200000000000001</v>
      </c>
      <c r="AE36" s="5">
        <f t="shared" si="2"/>
        <v>0.124</v>
      </c>
      <c r="AF36" s="5">
        <v>0.14000000000000001</v>
      </c>
      <c r="AG36" s="5" t="str">
        <f t="shared" si="17"/>
        <v>Positive</v>
      </c>
      <c r="AH36" s="5" t="str">
        <f t="shared" si="18"/>
        <v>Positive</v>
      </c>
      <c r="AI36" s="5" t="str">
        <f t="shared" si="19"/>
        <v>Positive</v>
      </c>
      <c r="AJ36" s="16" t="str">
        <f t="shared" si="20"/>
        <v>Positive</v>
      </c>
      <c r="AK36" s="21">
        <v>5.6000000000000001E-2</v>
      </c>
      <c r="AL36" s="5">
        <v>0.73299999999999998</v>
      </c>
      <c r="AM36" s="5">
        <v>0.79900000000000004</v>
      </c>
      <c r="AN36" s="5">
        <f t="shared" si="3"/>
        <v>0.76600000000000001</v>
      </c>
      <c r="AO36" s="5">
        <f t="shared" si="4"/>
        <v>0.71</v>
      </c>
      <c r="AP36" s="18" t="str">
        <f t="shared" si="21"/>
        <v>Positive</v>
      </c>
      <c r="AQ36" s="5">
        <v>0.84099999999999997</v>
      </c>
      <c r="AR36" s="5">
        <v>0.877</v>
      </c>
      <c r="AS36" s="5">
        <v>0.85899999999999999</v>
      </c>
      <c r="AT36" s="45">
        <v>3.4497991967871484</v>
      </c>
      <c r="AU36" s="25" t="str">
        <f t="shared" si="22"/>
        <v>Positive</v>
      </c>
      <c r="AV36" s="15" t="s">
        <v>47</v>
      </c>
      <c r="AW36" s="16" t="s">
        <v>49</v>
      </c>
    </row>
    <row r="37" spans="1:49" ht="15.75" thickBot="1" x14ac:dyDescent="0.3">
      <c r="A37" s="44">
        <v>64403</v>
      </c>
      <c r="B37" s="15">
        <v>3.4</v>
      </c>
      <c r="C37" s="5">
        <v>3.4</v>
      </c>
      <c r="D37" s="5">
        <v>3.4</v>
      </c>
      <c r="E37" s="5">
        <v>9.8000000000000007</v>
      </c>
      <c r="F37" s="5">
        <v>5.0999999999999996</v>
      </c>
      <c r="G37" s="5">
        <v>6</v>
      </c>
      <c r="H37" s="21">
        <f t="shared" si="23"/>
        <v>6.4</v>
      </c>
      <c r="I37" s="5">
        <f t="shared" si="23"/>
        <v>1.6999999999999997</v>
      </c>
      <c r="J37" s="5">
        <f t="shared" si="23"/>
        <v>2.6</v>
      </c>
      <c r="K37" s="5">
        <f t="shared" si="0"/>
        <v>4.7000000000000011</v>
      </c>
      <c r="L37" s="5">
        <f t="shared" si="1"/>
        <v>0.90000000000000036</v>
      </c>
      <c r="M37" s="18" t="str">
        <f t="shared" si="6"/>
        <v>Positive</v>
      </c>
      <c r="N37" s="18" t="str">
        <f t="shared" si="7"/>
        <v>Positive</v>
      </c>
      <c r="O37" s="18" t="str">
        <f t="shared" si="8"/>
        <v>Positive</v>
      </c>
      <c r="P37" s="20" t="str">
        <f t="shared" si="9"/>
        <v>Negative</v>
      </c>
      <c r="Q37" s="40" t="str">
        <f t="shared" si="10"/>
        <v>1</v>
      </c>
      <c r="R37" s="41" t="str">
        <f t="shared" si="11"/>
        <v>3</v>
      </c>
      <c r="S37" s="41">
        <f t="shared" si="12"/>
        <v>4</v>
      </c>
      <c r="T37" s="41" t="str">
        <f t="shared" si="13"/>
        <v>1</v>
      </c>
      <c r="U37" s="41" t="str">
        <f t="shared" si="14"/>
        <v>0</v>
      </c>
      <c r="V37" s="42">
        <f t="shared" si="15"/>
        <v>1</v>
      </c>
      <c r="W37" s="15">
        <v>2.8000000000000001E-2</v>
      </c>
      <c r="X37" s="5">
        <v>3.6000000000000004E-2</v>
      </c>
      <c r="Y37" s="5">
        <v>0.14300000000000002</v>
      </c>
      <c r="Z37" s="5">
        <v>0.13400000000000001</v>
      </c>
      <c r="AA37" s="5">
        <v>0.113</v>
      </c>
      <c r="AB37" s="5">
        <v>0.11500000000000002</v>
      </c>
      <c r="AC37" s="5">
        <v>0.10700000000000001</v>
      </c>
      <c r="AD37" s="5">
        <f t="shared" si="16"/>
        <v>0.10600000000000001</v>
      </c>
      <c r="AE37" s="5">
        <f t="shared" si="2"/>
        <v>9.8000000000000004E-2</v>
      </c>
      <c r="AF37" s="5">
        <v>8.5000000000000006E-2</v>
      </c>
      <c r="AG37" s="5" t="str">
        <f t="shared" si="17"/>
        <v>Positive</v>
      </c>
      <c r="AH37" s="5" t="str">
        <f t="shared" si="18"/>
        <v>Positive</v>
      </c>
      <c r="AI37" s="5" t="str">
        <f t="shared" si="19"/>
        <v>Positive</v>
      </c>
      <c r="AJ37" s="16" t="str">
        <f t="shared" si="20"/>
        <v>Positive</v>
      </c>
      <c r="AK37" s="21">
        <v>5.6000000000000001E-2</v>
      </c>
      <c r="AL37" s="5">
        <v>0.61399999999999999</v>
      </c>
      <c r="AM37" s="5">
        <v>0.61</v>
      </c>
      <c r="AN37" s="5">
        <f t="shared" si="3"/>
        <v>0.61199999999999999</v>
      </c>
      <c r="AO37" s="5">
        <f t="shared" si="4"/>
        <v>0.55599999999999994</v>
      </c>
      <c r="AP37" s="18" t="str">
        <f t="shared" si="21"/>
        <v>Positive</v>
      </c>
      <c r="AQ37" s="5">
        <v>0.56799999999999995</v>
      </c>
      <c r="AR37" s="5">
        <v>0.64800000000000002</v>
      </c>
      <c r="AS37" s="5">
        <v>0.60799999999999998</v>
      </c>
      <c r="AT37" s="45">
        <v>2.5333333333333332</v>
      </c>
      <c r="AU37" s="25" t="str">
        <f t="shared" si="22"/>
        <v>Positive</v>
      </c>
      <c r="AV37" s="15" t="s">
        <v>47</v>
      </c>
      <c r="AW37" s="16" t="s">
        <v>48</v>
      </c>
    </row>
    <row r="38" spans="1:49" ht="15.75" thickBot="1" x14ac:dyDescent="0.3">
      <c r="A38" s="44">
        <v>64420</v>
      </c>
      <c r="B38" s="15">
        <v>3.8</v>
      </c>
      <c r="C38" s="5">
        <v>3.8</v>
      </c>
      <c r="D38" s="5">
        <v>2.5</v>
      </c>
      <c r="E38" s="5">
        <v>11.7</v>
      </c>
      <c r="F38" s="5">
        <v>6.4</v>
      </c>
      <c r="G38" s="5">
        <v>8</v>
      </c>
      <c r="H38" s="21">
        <f t="shared" si="23"/>
        <v>7.8999999999999995</v>
      </c>
      <c r="I38" s="5">
        <f t="shared" si="23"/>
        <v>2.6000000000000005</v>
      </c>
      <c r="J38" s="5">
        <f t="shared" si="23"/>
        <v>5.5</v>
      </c>
      <c r="K38" s="5">
        <f t="shared" si="0"/>
        <v>5.2999999999999989</v>
      </c>
      <c r="L38" s="5">
        <f t="shared" si="1"/>
        <v>2.8999999999999995</v>
      </c>
      <c r="M38" s="18" t="str">
        <f t="shared" si="6"/>
        <v>Positive</v>
      </c>
      <c r="N38" s="18" t="str">
        <f t="shared" si="7"/>
        <v>Positive</v>
      </c>
      <c r="O38" s="18" t="str">
        <f t="shared" si="8"/>
        <v>Positive</v>
      </c>
      <c r="P38" s="20" t="str">
        <f t="shared" si="9"/>
        <v>Positive</v>
      </c>
      <c r="Q38" s="40" t="str">
        <f t="shared" si="10"/>
        <v>1</v>
      </c>
      <c r="R38" s="41" t="str">
        <f t="shared" si="11"/>
        <v>3</v>
      </c>
      <c r="S38" s="41">
        <f t="shared" si="12"/>
        <v>4</v>
      </c>
      <c r="T38" s="41" t="str">
        <f t="shared" si="13"/>
        <v>1</v>
      </c>
      <c r="U38" s="41" t="str">
        <f t="shared" si="14"/>
        <v>1</v>
      </c>
      <c r="V38" s="42">
        <f t="shared" si="15"/>
        <v>2</v>
      </c>
      <c r="W38" s="15">
        <v>1.4999999999999999E-2</v>
      </c>
      <c r="X38" s="5">
        <v>3.9E-2</v>
      </c>
      <c r="Y38" s="5">
        <v>0.16900000000000001</v>
      </c>
      <c r="Z38" s="5">
        <v>0.214</v>
      </c>
      <c r="AA38" s="5">
        <v>7.8E-2</v>
      </c>
      <c r="AB38" s="5">
        <v>0.15400000000000003</v>
      </c>
      <c r="AC38" s="5">
        <v>0.13</v>
      </c>
      <c r="AD38" s="5">
        <f t="shared" si="16"/>
        <v>0.19900000000000001</v>
      </c>
      <c r="AE38" s="5">
        <f t="shared" si="2"/>
        <v>0.17499999999999999</v>
      </c>
      <c r="AF38" s="5">
        <v>6.3E-2</v>
      </c>
      <c r="AG38" s="5" t="str">
        <f t="shared" si="17"/>
        <v>Positive</v>
      </c>
      <c r="AH38" s="5" t="str">
        <f t="shared" si="18"/>
        <v>Positive</v>
      </c>
      <c r="AI38" s="5" t="str">
        <f t="shared" si="19"/>
        <v>Positive</v>
      </c>
      <c r="AJ38" s="16" t="str">
        <f t="shared" si="20"/>
        <v>Positive</v>
      </c>
      <c r="AK38" s="21">
        <v>7.0000000000000007E-2</v>
      </c>
      <c r="AL38" s="5">
        <v>0.109</v>
      </c>
      <c r="AM38" s="5">
        <v>0.114</v>
      </c>
      <c r="AN38" s="5">
        <f t="shared" si="3"/>
        <v>0.1115</v>
      </c>
      <c r="AO38" s="5">
        <f t="shared" si="4"/>
        <v>4.1499999999999995E-2</v>
      </c>
      <c r="AP38" s="18" t="str">
        <f t="shared" si="21"/>
        <v>Negative</v>
      </c>
      <c r="AQ38" s="5">
        <v>0.21299999999999999</v>
      </c>
      <c r="AR38" s="5">
        <v>0.20599999999999999</v>
      </c>
      <c r="AS38" s="5">
        <v>0.20949999999999999</v>
      </c>
      <c r="AT38" s="45">
        <v>0.84136546184738947</v>
      </c>
      <c r="AU38" s="25" t="str">
        <f t="shared" si="22"/>
        <v>Negative</v>
      </c>
      <c r="AV38" s="15" t="s">
        <v>47</v>
      </c>
      <c r="AW38" s="16" t="s">
        <v>48</v>
      </c>
    </row>
    <row r="39" spans="1:49" ht="15.75" thickBot="1" x14ac:dyDescent="0.3">
      <c r="A39" s="44">
        <v>64429</v>
      </c>
      <c r="B39" s="15">
        <v>3</v>
      </c>
      <c r="C39" s="5">
        <v>3.7</v>
      </c>
      <c r="D39" s="5">
        <v>3</v>
      </c>
      <c r="E39" s="5">
        <v>12.8</v>
      </c>
      <c r="F39" s="5">
        <v>8</v>
      </c>
      <c r="G39" s="5">
        <v>8.8000000000000007</v>
      </c>
      <c r="H39" s="21">
        <f t="shared" si="23"/>
        <v>9.8000000000000007</v>
      </c>
      <c r="I39" s="5">
        <f t="shared" si="23"/>
        <v>4.3</v>
      </c>
      <c r="J39" s="5">
        <f t="shared" si="23"/>
        <v>5.8000000000000007</v>
      </c>
      <c r="K39" s="5">
        <f t="shared" si="0"/>
        <v>5.5000000000000009</v>
      </c>
      <c r="L39" s="5">
        <f t="shared" si="1"/>
        <v>1.5000000000000009</v>
      </c>
      <c r="M39" s="18" t="str">
        <f t="shared" si="6"/>
        <v>Positive</v>
      </c>
      <c r="N39" s="18" t="str">
        <f t="shared" si="7"/>
        <v>Positive</v>
      </c>
      <c r="O39" s="18" t="str">
        <f t="shared" si="8"/>
        <v>Positive</v>
      </c>
      <c r="P39" s="20" t="str">
        <f t="shared" si="9"/>
        <v>Positive</v>
      </c>
      <c r="Q39" s="40" t="str">
        <f t="shared" si="10"/>
        <v>1</v>
      </c>
      <c r="R39" s="41" t="str">
        <f t="shared" si="11"/>
        <v>3</v>
      </c>
      <c r="S39" s="41">
        <f t="shared" si="12"/>
        <v>4</v>
      </c>
      <c r="T39" s="41" t="str">
        <f t="shared" si="13"/>
        <v>1</v>
      </c>
      <c r="U39" s="41" t="str">
        <f t="shared" si="14"/>
        <v>1</v>
      </c>
      <c r="V39" s="42">
        <f t="shared" si="15"/>
        <v>2</v>
      </c>
      <c r="W39" s="15">
        <v>2.5000000000000001E-2</v>
      </c>
      <c r="X39" s="5">
        <v>3.6000000000000004E-2</v>
      </c>
      <c r="Y39" s="5">
        <v>0.124</v>
      </c>
      <c r="Z39" s="5">
        <v>0.10400000000000001</v>
      </c>
      <c r="AA39" s="5">
        <v>6.3E-2</v>
      </c>
      <c r="AB39" s="5">
        <v>9.9000000000000005E-2</v>
      </c>
      <c r="AC39" s="5">
        <v>8.7999999999999995E-2</v>
      </c>
      <c r="AD39" s="5">
        <f t="shared" si="16"/>
        <v>7.9000000000000015E-2</v>
      </c>
      <c r="AE39" s="5">
        <f t="shared" si="2"/>
        <v>6.8000000000000005E-2</v>
      </c>
      <c r="AF39" s="5">
        <v>3.7999999999999999E-2</v>
      </c>
      <c r="AG39" s="5" t="str">
        <f t="shared" si="17"/>
        <v>Positive</v>
      </c>
      <c r="AH39" s="5" t="str">
        <f t="shared" si="18"/>
        <v>Positive</v>
      </c>
      <c r="AI39" s="5" t="str">
        <f t="shared" si="19"/>
        <v>Positive</v>
      </c>
      <c r="AJ39" s="16" t="str">
        <f t="shared" si="20"/>
        <v>Negative</v>
      </c>
      <c r="AK39" s="21">
        <v>5.5E-2</v>
      </c>
      <c r="AL39" s="5">
        <v>0.41400000000000003</v>
      </c>
      <c r="AM39" s="5">
        <v>0.41799999999999998</v>
      </c>
      <c r="AN39" s="5">
        <f t="shared" si="3"/>
        <v>0.41600000000000004</v>
      </c>
      <c r="AO39" s="5">
        <f t="shared" si="4"/>
        <v>0.36100000000000004</v>
      </c>
      <c r="AP39" s="18" t="str">
        <f t="shared" si="21"/>
        <v>Positive</v>
      </c>
      <c r="AQ39" s="5">
        <v>0.51300000000000001</v>
      </c>
      <c r="AR39" s="5">
        <v>0.89100000000000001</v>
      </c>
      <c r="AS39" s="5">
        <v>0.70199999999999996</v>
      </c>
      <c r="AT39" s="45">
        <v>2.9249999999999998</v>
      </c>
      <c r="AU39" s="25" t="str">
        <f t="shared" si="22"/>
        <v>Positive</v>
      </c>
      <c r="AV39" s="15" t="s">
        <v>47</v>
      </c>
      <c r="AW39" s="16" t="s">
        <v>48</v>
      </c>
    </row>
    <row r="40" spans="1:49" ht="15.75" thickBot="1" x14ac:dyDescent="0.3">
      <c r="A40" s="44">
        <v>64430</v>
      </c>
      <c r="B40" s="15">
        <v>3.4</v>
      </c>
      <c r="C40" s="5">
        <v>3.7</v>
      </c>
      <c r="D40" s="5">
        <v>3.2</v>
      </c>
      <c r="E40" s="5">
        <v>20</v>
      </c>
      <c r="F40" s="5">
        <v>5.5</v>
      </c>
      <c r="G40" s="5">
        <v>12.5</v>
      </c>
      <c r="H40" s="21">
        <f t="shared" si="23"/>
        <v>16.600000000000001</v>
      </c>
      <c r="I40" s="5">
        <f t="shared" si="23"/>
        <v>1.7999999999999998</v>
      </c>
      <c r="J40" s="5">
        <f t="shared" si="23"/>
        <v>9.3000000000000007</v>
      </c>
      <c r="K40" s="5">
        <f t="shared" si="0"/>
        <v>14.8</v>
      </c>
      <c r="L40" s="5">
        <f t="shared" si="1"/>
        <v>7.5000000000000009</v>
      </c>
      <c r="M40" s="18" t="str">
        <f t="shared" si="6"/>
        <v>Positive</v>
      </c>
      <c r="N40" s="18" t="str">
        <f t="shared" si="7"/>
        <v>Positive</v>
      </c>
      <c r="O40" s="18" t="str">
        <f t="shared" si="8"/>
        <v>Positive</v>
      </c>
      <c r="P40" s="20" t="str">
        <f t="shared" si="9"/>
        <v>Positive</v>
      </c>
      <c r="Q40" s="40" t="str">
        <f t="shared" si="10"/>
        <v>1</v>
      </c>
      <c r="R40" s="41" t="str">
        <f t="shared" si="11"/>
        <v>3</v>
      </c>
      <c r="S40" s="41">
        <f t="shared" si="12"/>
        <v>4</v>
      </c>
      <c r="T40" s="41" t="str">
        <f t="shared" si="13"/>
        <v>1</v>
      </c>
      <c r="U40" s="41" t="str">
        <f t="shared" si="14"/>
        <v>3</v>
      </c>
      <c r="V40" s="42">
        <f t="shared" si="15"/>
        <v>4</v>
      </c>
      <c r="W40" s="15">
        <v>0.13300000000000001</v>
      </c>
      <c r="X40" s="5">
        <v>0.14300000000000002</v>
      </c>
      <c r="Y40" s="5">
        <v>0.57000000000000006</v>
      </c>
      <c r="Z40" s="5">
        <v>0.48399999999999999</v>
      </c>
      <c r="AA40" s="5">
        <v>0.628</v>
      </c>
      <c r="AB40" s="5">
        <v>0.43700000000000006</v>
      </c>
      <c r="AC40" s="5">
        <v>0.42700000000000005</v>
      </c>
      <c r="AD40" s="5">
        <f t="shared" si="16"/>
        <v>0.35099999999999998</v>
      </c>
      <c r="AE40" s="5">
        <f t="shared" si="2"/>
        <v>0.34099999999999997</v>
      </c>
      <c r="AF40" s="5">
        <v>0.495</v>
      </c>
      <c r="AG40" s="5" t="str">
        <f t="shared" si="17"/>
        <v>Positive</v>
      </c>
      <c r="AH40" s="5" t="str">
        <f t="shared" si="18"/>
        <v>Positive</v>
      </c>
      <c r="AI40" s="5" t="str">
        <f t="shared" si="19"/>
        <v>Positive</v>
      </c>
      <c r="AJ40" s="16" t="str">
        <f t="shared" si="20"/>
        <v>Positive</v>
      </c>
      <c r="AK40" s="21">
        <v>5.3999999999999999E-2</v>
      </c>
      <c r="AL40" s="5">
        <v>1.7050000000000001</v>
      </c>
      <c r="AM40" s="5">
        <v>1.635</v>
      </c>
      <c r="AN40" s="5">
        <f t="shared" si="3"/>
        <v>1.67</v>
      </c>
      <c r="AO40" s="5">
        <f t="shared" si="4"/>
        <v>1.6159999999999999</v>
      </c>
      <c r="AP40" s="18" t="str">
        <f t="shared" si="21"/>
        <v>Positive</v>
      </c>
      <c r="AQ40" s="5">
        <v>1.302</v>
      </c>
      <c r="AR40" s="5">
        <v>1.157</v>
      </c>
      <c r="AS40" s="5">
        <v>1.2295</v>
      </c>
      <c r="AT40" s="45">
        <v>4.9377510040160644</v>
      </c>
      <c r="AU40" s="25" t="str">
        <f t="shared" si="22"/>
        <v>Positive</v>
      </c>
      <c r="AV40" s="15" t="s">
        <v>47</v>
      </c>
      <c r="AW40" s="16" t="s">
        <v>49</v>
      </c>
    </row>
    <row r="41" spans="1:49" ht="15.75" thickBot="1" x14ac:dyDescent="0.3">
      <c r="A41" s="44">
        <v>64470</v>
      </c>
      <c r="B41" s="15">
        <v>3.2</v>
      </c>
      <c r="C41" s="5">
        <v>3.8</v>
      </c>
      <c r="D41" s="5">
        <v>2.6</v>
      </c>
      <c r="E41" s="5">
        <v>8.6999999999999993</v>
      </c>
      <c r="F41" s="5">
        <v>5.8</v>
      </c>
      <c r="G41" s="5">
        <v>4.3</v>
      </c>
      <c r="H41" s="21">
        <f t="shared" si="23"/>
        <v>5.4999999999999991</v>
      </c>
      <c r="I41" s="5">
        <f t="shared" si="23"/>
        <v>2</v>
      </c>
      <c r="J41" s="5">
        <f t="shared" si="23"/>
        <v>1.6999999999999997</v>
      </c>
      <c r="K41" s="5">
        <f t="shared" si="0"/>
        <v>3.4999999999999991</v>
      </c>
      <c r="L41" s="5">
        <f t="shared" si="1"/>
        <v>-0.30000000000000027</v>
      </c>
      <c r="M41" s="18" t="str">
        <f t="shared" si="6"/>
        <v>Positive</v>
      </c>
      <c r="N41" s="18" t="str">
        <f t="shared" si="7"/>
        <v>Positive</v>
      </c>
      <c r="O41" s="18" t="str">
        <f t="shared" si="8"/>
        <v>Negative</v>
      </c>
      <c r="P41" s="20" t="str">
        <f t="shared" si="9"/>
        <v>Negative</v>
      </c>
      <c r="Q41" s="40" t="str">
        <f t="shared" si="10"/>
        <v>1</v>
      </c>
      <c r="R41" s="41" t="str">
        <f t="shared" si="11"/>
        <v>1</v>
      </c>
      <c r="S41" s="41">
        <f t="shared" si="12"/>
        <v>2</v>
      </c>
      <c r="T41" s="41" t="str">
        <f t="shared" si="13"/>
        <v>0</v>
      </c>
      <c r="U41" s="41" t="str">
        <f t="shared" si="14"/>
        <v>0</v>
      </c>
      <c r="V41" s="42">
        <f t="shared" si="15"/>
        <v>0</v>
      </c>
      <c r="W41" s="15">
        <v>2.1999999999999999E-2</v>
      </c>
      <c r="X41" s="5">
        <v>1.9E-2</v>
      </c>
      <c r="Y41" s="5">
        <v>0.24099999999999999</v>
      </c>
      <c r="Z41" s="5">
        <v>0.251</v>
      </c>
      <c r="AA41" s="5">
        <v>0.152</v>
      </c>
      <c r="AB41" s="5">
        <v>0.219</v>
      </c>
      <c r="AC41" s="5">
        <v>0.222</v>
      </c>
      <c r="AD41" s="5">
        <f t="shared" si="16"/>
        <v>0.22900000000000001</v>
      </c>
      <c r="AE41" s="5">
        <f t="shared" si="2"/>
        <v>0.23200000000000001</v>
      </c>
      <c r="AF41" s="5">
        <v>0.13</v>
      </c>
      <c r="AG41" s="5" t="str">
        <f t="shared" si="17"/>
        <v>Positive</v>
      </c>
      <c r="AH41" s="5" t="str">
        <f t="shared" si="18"/>
        <v>Positive</v>
      </c>
      <c r="AI41" s="5" t="str">
        <f t="shared" si="19"/>
        <v>Positive</v>
      </c>
      <c r="AJ41" s="16" t="str">
        <f t="shared" si="20"/>
        <v>Positive</v>
      </c>
      <c r="AK41" s="21">
        <v>6.9000000000000006E-2</v>
      </c>
      <c r="AL41" s="5">
        <v>0.30599999999999999</v>
      </c>
      <c r="AM41" s="5">
        <v>0.3</v>
      </c>
      <c r="AN41" s="5">
        <f t="shared" si="3"/>
        <v>0.30299999999999999</v>
      </c>
      <c r="AO41" s="5">
        <f t="shared" si="4"/>
        <v>0.23399999999999999</v>
      </c>
      <c r="AP41" s="18" t="str">
        <f t="shared" si="21"/>
        <v>Positive</v>
      </c>
      <c r="AQ41" s="5">
        <v>0.70899999999999996</v>
      </c>
      <c r="AR41" s="5">
        <v>0.69499999999999995</v>
      </c>
      <c r="AS41" s="5">
        <v>0.70199999999999996</v>
      </c>
      <c r="AT41" s="45">
        <v>2.9249999999999998</v>
      </c>
      <c r="AU41" s="25" t="str">
        <f t="shared" si="22"/>
        <v>Positive</v>
      </c>
      <c r="AV41" s="15" t="s">
        <v>47</v>
      </c>
      <c r="AW41" s="16" t="s">
        <v>49</v>
      </c>
    </row>
    <row r="42" spans="1:49" ht="15.75" thickBot="1" x14ac:dyDescent="0.3">
      <c r="A42" s="44">
        <v>64474</v>
      </c>
      <c r="B42" s="15">
        <v>3.7</v>
      </c>
      <c r="C42" s="5">
        <v>4</v>
      </c>
      <c r="D42" s="5">
        <v>2.6</v>
      </c>
      <c r="E42" s="5">
        <v>12.5</v>
      </c>
      <c r="F42" s="5">
        <v>10</v>
      </c>
      <c r="G42" s="5">
        <v>6</v>
      </c>
      <c r="H42" s="21">
        <f t="shared" si="23"/>
        <v>8.8000000000000007</v>
      </c>
      <c r="I42" s="5">
        <f t="shared" si="23"/>
        <v>6</v>
      </c>
      <c r="J42" s="5">
        <f t="shared" si="23"/>
        <v>3.4</v>
      </c>
      <c r="K42" s="5">
        <f t="shared" si="0"/>
        <v>2.8000000000000007</v>
      </c>
      <c r="L42" s="5">
        <f t="shared" si="1"/>
        <v>-2.6</v>
      </c>
      <c r="M42" s="18" t="str">
        <f t="shared" si="6"/>
        <v>Positive</v>
      </c>
      <c r="N42" s="18" t="str">
        <f t="shared" si="7"/>
        <v>Positive</v>
      </c>
      <c r="O42" s="18" t="str">
        <f t="shared" si="8"/>
        <v>Positive</v>
      </c>
      <c r="P42" s="20" t="str">
        <f t="shared" si="9"/>
        <v>Negative</v>
      </c>
      <c r="Q42" s="40" t="str">
        <f t="shared" si="10"/>
        <v>1</v>
      </c>
      <c r="R42" s="41" t="str">
        <f t="shared" si="11"/>
        <v>1</v>
      </c>
      <c r="S42" s="41">
        <f t="shared" si="12"/>
        <v>2</v>
      </c>
      <c r="T42" s="41" t="str">
        <f t="shared" si="13"/>
        <v>1</v>
      </c>
      <c r="U42" s="41" t="str">
        <f t="shared" si="14"/>
        <v>0</v>
      </c>
      <c r="V42" s="42">
        <f t="shared" si="15"/>
        <v>1</v>
      </c>
      <c r="W42" s="15">
        <v>1.0999999999999999E-2</v>
      </c>
      <c r="X42" s="5">
        <v>0.44400000000000001</v>
      </c>
      <c r="Y42" s="5">
        <v>0.27300000000000002</v>
      </c>
      <c r="Z42" s="5">
        <v>0.19400000000000001</v>
      </c>
      <c r="AA42" s="5">
        <v>4.3000000000000003E-2</v>
      </c>
      <c r="AB42" s="5">
        <v>0.26200000000000001</v>
      </c>
      <c r="AC42" s="5">
        <v>-0.17099999999999999</v>
      </c>
      <c r="AD42" s="5">
        <f t="shared" si="16"/>
        <v>0.183</v>
      </c>
      <c r="AE42" s="5">
        <f t="shared" si="2"/>
        <v>-0.25</v>
      </c>
      <c r="AF42" s="5">
        <v>3.2000000000000001E-2</v>
      </c>
      <c r="AG42" s="5" t="str">
        <f t="shared" si="17"/>
        <v>Negative</v>
      </c>
      <c r="AH42" s="5" t="str">
        <f t="shared" si="18"/>
        <v>Positive</v>
      </c>
      <c r="AI42" s="5" t="str">
        <f t="shared" si="19"/>
        <v>Negative</v>
      </c>
      <c r="AJ42" s="16" t="str">
        <f t="shared" si="20"/>
        <v>Negative</v>
      </c>
      <c r="AK42" s="21">
        <v>7.2999999999999995E-2</v>
      </c>
      <c r="AL42" s="5">
        <v>0.33600000000000002</v>
      </c>
      <c r="AM42" s="5">
        <v>0.26700000000000002</v>
      </c>
      <c r="AN42" s="5">
        <f t="shared" si="3"/>
        <v>0.30149999999999999</v>
      </c>
      <c r="AO42" s="5">
        <f t="shared" si="4"/>
        <v>0.22849999999999998</v>
      </c>
      <c r="AP42" s="18" t="str">
        <f t="shared" si="21"/>
        <v>Positive</v>
      </c>
      <c r="AQ42" s="5">
        <v>1.2150000000000001</v>
      </c>
      <c r="AR42" s="5">
        <v>1.244</v>
      </c>
      <c r="AS42" s="5">
        <v>1.2295</v>
      </c>
      <c r="AT42" s="45">
        <v>4.9377510040160644</v>
      </c>
      <c r="AU42" s="25" t="str">
        <f t="shared" si="22"/>
        <v>Positive</v>
      </c>
      <c r="AV42" s="15" t="s">
        <v>47</v>
      </c>
      <c r="AW42" s="16" t="s">
        <v>48</v>
      </c>
    </row>
    <row r="43" spans="1:49" ht="15.75" thickBot="1" x14ac:dyDescent="0.3">
      <c r="A43" s="44">
        <v>64477</v>
      </c>
      <c r="B43" s="15">
        <v>2.4</v>
      </c>
      <c r="C43" s="5">
        <v>2.8</v>
      </c>
      <c r="D43" s="5">
        <v>2.2999999999999998</v>
      </c>
      <c r="E43" s="5">
        <v>3.2</v>
      </c>
      <c r="F43" s="5">
        <v>4.3</v>
      </c>
      <c r="G43" s="5">
        <v>8.1999999999999993</v>
      </c>
      <c r="H43" s="21">
        <f t="shared" si="23"/>
        <v>0.80000000000000027</v>
      </c>
      <c r="I43" s="5">
        <f t="shared" si="23"/>
        <v>1.5</v>
      </c>
      <c r="J43" s="5">
        <f t="shared" si="23"/>
        <v>5.8999999999999995</v>
      </c>
      <c r="K43" s="5">
        <f t="shared" si="0"/>
        <v>-0.69999999999999973</v>
      </c>
      <c r="L43" s="5">
        <f t="shared" si="1"/>
        <v>4.3999999999999995</v>
      </c>
      <c r="M43" s="18" t="str">
        <f t="shared" si="6"/>
        <v>Negative</v>
      </c>
      <c r="N43" s="18" t="str">
        <f t="shared" si="7"/>
        <v>Negative</v>
      </c>
      <c r="O43" s="18" t="str">
        <f t="shared" si="8"/>
        <v>Positive</v>
      </c>
      <c r="P43" s="20" t="str">
        <f t="shared" si="9"/>
        <v>Positive</v>
      </c>
      <c r="Q43" s="40" t="str">
        <f t="shared" si="10"/>
        <v>0</v>
      </c>
      <c r="R43" s="41" t="str">
        <f t="shared" si="11"/>
        <v>0</v>
      </c>
      <c r="S43" s="41">
        <f t="shared" si="12"/>
        <v>0</v>
      </c>
      <c r="T43" s="41" t="str">
        <f t="shared" si="13"/>
        <v>1</v>
      </c>
      <c r="U43" s="41" t="str">
        <f t="shared" si="14"/>
        <v>3</v>
      </c>
      <c r="V43" s="42">
        <f t="shared" si="15"/>
        <v>4</v>
      </c>
      <c r="W43" s="15">
        <v>4.2000000000000003E-2</v>
      </c>
      <c r="X43" s="5">
        <v>4.7E-2</v>
      </c>
      <c r="Y43" s="5">
        <v>8.2000000000000003E-2</v>
      </c>
      <c r="Z43" s="5">
        <v>0.14799999999999999</v>
      </c>
      <c r="AA43" s="5">
        <v>0.45200000000000001</v>
      </c>
      <c r="AB43" s="5">
        <v>0.04</v>
      </c>
      <c r="AC43" s="5">
        <v>3.5000000000000003E-2</v>
      </c>
      <c r="AD43" s="5">
        <f t="shared" si="16"/>
        <v>0.10599999999999998</v>
      </c>
      <c r="AE43" s="5">
        <f t="shared" si="2"/>
        <v>0.10099999999999999</v>
      </c>
      <c r="AF43" s="5">
        <v>0.41000000000000003</v>
      </c>
      <c r="AG43" s="5" t="str">
        <f t="shared" si="17"/>
        <v>Negative</v>
      </c>
      <c r="AH43" s="5" t="str">
        <f t="shared" si="18"/>
        <v>Positive</v>
      </c>
      <c r="AI43" s="5" t="str">
        <f t="shared" si="19"/>
        <v>Positive</v>
      </c>
      <c r="AJ43" s="16" t="str">
        <f t="shared" si="20"/>
        <v>Positive</v>
      </c>
      <c r="AK43" s="21">
        <v>5.2999999999999999E-2</v>
      </c>
      <c r="AL43" s="5">
        <v>4</v>
      </c>
      <c r="AM43" s="5">
        <v>4</v>
      </c>
      <c r="AN43" s="5">
        <f t="shared" si="3"/>
        <v>4</v>
      </c>
      <c r="AO43" s="5">
        <f t="shared" si="4"/>
        <v>3.9470000000000001</v>
      </c>
      <c r="AP43" s="18" t="str">
        <f t="shared" si="21"/>
        <v>Positive</v>
      </c>
      <c r="AQ43" s="5">
        <v>1.413</v>
      </c>
      <c r="AR43" s="5">
        <v>1.599</v>
      </c>
      <c r="AS43" s="5">
        <v>1.506</v>
      </c>
      <c r="AT43" s="45">
        <v>6.2750000000000004</v>
      </c>
      <c r="AU43" s="25" t="str">
        <f t="shared" si="22"/>
        <v>Positive</v>
      </c>
      <c r="AV43" s="15" t="s">
        <v>47</v>
      </c>
      <c r="AW43" s="16" t="s">
        <v>49</v>
      </c>
    </row>
    <row r="44" spans="1:49" ht="15.75" thickBot="1" x14ac:dyDescent="0.3">
      <c r="A44" s="44">
        <v>71526</v>
      </c>
      <c r="B44" s="15">
        <v>2.9</v>
      </c>
      <c r="C44" s="5">
        <v>3.2</v>
      </c>
      <c r="D44" s="5">
        <v>2.9</v>
      </c>
      <c r="E44" s="5">
        <v>16</v>
      </c>
      <c r="F44" s="5">
        <v>5</v>
      </c>
      <c r="G44" s="5">
        <v>17.8</v>
      </c>
      <c r="H44" s="21">
        <f t="shared" si="23"/>
        <v>13.1</v>
      </c>
      <c r="I44" s="5">
        <f t="shared" si="23"/>
        <v>1.7999999999999998</v>
      </c>
      <c r="J44" s="5">
        <f t="shared" si="23"/>
        <v>14.9</v>
      </c>
      <c r="K44" s="5">
        <f t="shared" si="0"/>
        <v>11.3</v>
      </c>
      <c r="L44" s="5">
        <f t="shared" si="1"/>
        <v>13.100000000000001</v>
      </c>
      <c r="M44" s="18" t="str">
        <f t="shared" si="6"/>
        <v>Positive</v>
      </c>
      <c r="N44" s="18" t="str">
        <f t="shared" si="7"/>
        <v>Positive</v>
      </c>
      <c r="O44" s="18" t="str">
        <f t="shared" si="8"/>
        <v>Positive</v>
      </c>
      <c r="P44" s="20" t="str">
        <f t="shared" si="9"/>
        <v>Positive</v>
      </c>
      <c r="Q44" s="40" t="str">
        <f t="shared" si="10"/>
        <v>1</v>
      </c>
      <c r="R44" s="41" t="str">
        <f t="shared" si="11"/>
        <v>3</v>
      </c>
      <c r="S44" s="41">
        <f t="shared" si="12"/>
        <v>4</v>
      </c>
      <c r="T44" s="41" t="str">
        <f t="shared" si="13"/>
        <v>1</v>
      </c>
      <c r="U44" s="41" t="str">
        <f t="shared" si="14"/>
        <v>3</v>
      </c>
      <c r="V44" s="42">
        <f t="shared" si="15"/>
        <v>4</v>
      </c>
      <c r="W44" s="15">
        <v>2.5000000000000001E-2</v>
      </c>
      <c r="X44" s="5">
        <v>4.2000000000000003E-2</v>
      </c>
      <c r="Y44" s="5">
        <v>0.27900000000000003</v>
      </c>
      <c r="Z44" s="5">
        <v>0.33900000000000002</v>
      </c>
      <c r="AA44" s="5">
        <v>0.13900000000000001</v>
      </c>
      <c r="AB44" s="5">
        <v>0.254</v>
      </c>
      <c r="AC44" s="5">
        <v>0.23700000000000002</v>
      </c>
      <c r="AD44" s="5">
        <f t="shared" si="16"/>
        <v>0.314</v>
      </c>
      <c r="AE44" s="5">
        <f t="shared" si="2"/>
        <v>0.29700000000000004</v>
      </c>
      <c r="AF44" s="5">
        <v>0.11400000000000002</v>
      </c>
      <c r="AG44" s="5" t="str">
        <f t="shared" si="17"/>
        <v>Positive</v>
      </c>
      <c r="AH44" s="5" t="str">
        <f t="shared" si="18"/>
        <v>Positive</v>
      </c>
      <c r="AI44" s="5" t="str">
        <f t="shared" si="19"/>
        <v>Positive</v>
      </c>
      <c r="AJ44" s="16" t="str">
        <f t="shared" si="20"/>
        <v>Positive</v>
      </c>
      <c r="AK44" s="21">
        <v>7.1000000000000008E-2</v>
      </c>
      <c r="AL44" s="5">
        <v>0.28400000000000003</v>
      </c>
      <c r="AM44" s="5">
        <v>0.32200000000000001</v>
      </c>
      <c r="AN44" s="5">
        <f t="shared" si="3"/>
        <v>0.30300000000000005</v>
      </c>
      <c r="AO44" s="5">
        <f t="shared" si="4"/>
        <v>0.23200000000000004</v>
      </c>
      <c r="AP44" s="18" t="str">
        <f t="shared" si="21"/>
        <v>Positive</v>
      </c>
      <c r="AQ44" s="5">
        <v>0.159</v>
      </c>
      <c r="AR44" s="5">
        <v>0.154</v>
      </c>
      <c r="AS44" s="5">
        <v>0.1565</v>
      </c>
      <c r="AT44" s="45">
        <v>0.62851405622489964</v>
      </c>
      <c r="AU44" s="25" t="str">
        <f t="shared" si="22"/>
        <v>Negative</v>
      </c>
      <c r="AV44" s="15" t="s">
        <v>47</v>
      </c>
      <c r="AW44" s="16" t="s">
        <v>48</v>
      </c>
    </row>
    <row r="45" spans="1:49" ht="15.75" thickBot="1" x14ac:dyDescent="0.3">
      <c r="A45" s="44">
        <v>71534</v>
      </c>
      <c r="B45" s="15">
        <v>3.1</v>
      </c>
      <c r="C45" s="5">
        <v>4.8</v>
      </c>
      <c r="D45" s="5">
        <v>3.2</v>
      </c>
      <c r="E45" s="5">
        <v>14.2</v>
      </c>
      <c r="F45" s="5">
        <v>5.4</v>
      </c>
      <c r="G45" s="5">
        <v>10.8</v>
      </c>
      <c r="H45" s="21">
        <f t="shared" si="23"/>
        <v>11.1</v>
      </c>
      <c r="I45" s="5">
        <f t="shared" si="23"/>
        <v>0.60000000000000053</v>
      </c>
      <c r="J45" s="5">
        <f t="shared" si="23"/>
        <v>7.6000000000000005</v>
      </c>
      <c r="K45" s="5">
        <f t="shared" si="0"/>
        <v>10.5</v>
      </c>
      <c r="L45" s="5">
        <f t="shared" si="1"/>
        <v>7</v>
      </c>
      <c r="M45" s="18" t="str">
        <f t="shared" si="6"/>
        <v>Positive</v>
      </c>
      <c r="N45" s="18" t="str">
        <f t="shared" si="7"/>
        <v>Positive</v>
      </c>
      <c r="O45" s="18" t="str">
        <f t="shared" si="8"/>
        <v>Positive</v>
      </c>
      <c r="P45" s="20" t="str">
        <f t="shared" si="9"/>
        <v>Positive</v>
      </c>
      <c r="Q45" s="40" t="str">
        <f t="shared" si="10"/>
        <v>1</v>
      </c>
      <c r="R45" s="41" t="str">
        <f t="shared" si="11"/>
        <v>3</v>
      </c>
      <c r="S45" s="41">
        <f t="shared" si="12"/>
        <v>4</v>
      </c>
      <c r="T45" s="41" t="str">
        <f t="shared" si="13"/>
        <v>1</v>
      </c>
      <c r="U45" s="41" t="str">
        <f t="shared" si="14"/>
        <v>3</v>
      </c>
      <c r="V45" s="42">
        <f t="shared" si="15"/>
        <v>4</v>
      </c>
      <c r="W45" s="15">
        <v>1.8000000000000002E-2</v>
      </c>
      <c r="X45" s="5">
        <v>6.9000000000000006E-2</v>
      </c>
      <c r="Y45" s="5">
        <v>0.82600000000000007</v>
      </c>
      <c r="Z45" s="5">
        <v>0.61099999999999999</v>
      </c>
      <c r="AA45" s="5">
        <v>0.58199999999999996</v>
      </c>
      <c r="AB45" s="5">
        <v>0.80800000000000005</v>
      </c>
      <c r="AC45" s="5">
        <v>0.75700000000000012</v>
      </c>
      <c r="AD45" s="5">
        <f t="shared" si="16"/>
        <v>0.59299999999999997</v>
      </c>
      <c r="AE45" s="5">
        <f t="shared" si="2"/>
        <v>0.54200000000000004</v>
      </c>
      <c r="AF45" s="5">
        <v>0.56399999999999995</v>
      </c>
      <c r="AG45" s="5" t="str">
        <f t="shared" si="17"/>
        <v>Positive</v>
      </c>
      <c r="AH45" s="5" t="str">
        <f t="shared" si="18"/>
        <v>Positive</v>
      </c>
      <c r="AI45" s="5" t="str">
        <f t="shared" si="19"/>
        <v>Positive</v>
      </c>
      <c r="AJ45" s="16" t="str">
        <f t="shared" si="20"/>
        <v>Positive</v>
      </c>
      <c r="AK45" s="21">
        <v>0.06</v>
      </c>
      <c r="AL45" s="5">
        <v>1.6560000000000001</v>
      </c>
      <c r="AM45" s="5">
        <v>1.6560000000000001</v>
      </c>
      <c r="AN45" s="5">
        <f t="shared" si="3"/>
        <v>1.6560000000000001</v>
      </c>
      <c r="AO45" s="5">
        <f t="shared" si="4"/>
        <v>1.5960000000000001</v>
      </c>
      <c r="AP45" s="18" t="str">
        <f t="shared" si="21"/>
        <v>Positive</v>
      </c>
      <c r="AQ45" s="5">
        <v>1.514</v>
      </c>
      <c r="AR45" s="5">
        <v>1.528</v>
      </c>
      <c r="AS45" s="5">
        <v>1.5209999999999999</v>
      </c>
      <c r="AT45" s="45">
        <v>6.1084337349397586</v>
      </c>
      <c r="AU45" s="25" t="str">
        <f t="shared" si="22"/>
        <v>Positive</v>
      </c>
      <c r="AV45" s="15" t="s">
        <v>47</v>
      </c>
      <c r="AW45" s="16" t="s">
        <v>49</v>
      </c>
    </row>
    <row r="46" spans="1:49" ht="15.75" thickBot="1" x14ac:dyDescent="0.3">
      <c r="A46" s="44">
        <v>71536</v>
      </c>
      <c r="B46" s="15">
        <v>2.9</v>
      </c>
      <c r="C46" s="5">
        <v>3.2</v>
      </c>
      <c r="D46" s="5">
        <v>2.8</v>
      </c>
      <c r="E46" s="5">
        <v>7.2</v>
      </c>
      <c r="F46" s="5">
        <v>4.5</v>
      </c>
      <c r="G46" s="5">
        <v>6.3</v>
      </c>
      <c r="H46" s="21">
        <f t="shared" si="23"/>
        <v>4.3000000000000007</v>
      </c>
      <c r="I46" s="5">
        <f t="shared" si="23"/>
        <v>1.2999999999999998</v>
      </c>
      <c r="J46" s="5">
        <f t="shared" si="23"/>
        <v>3.5</v>
      </c>
      <c r="K46" s="5">
        <f t="shared" si="0"/>
        <v>3.0000000000000009</v>
      </c>
      <c r="L46" s="5">
        <f t="shared" si="1"/>
        <v>2.2000000000000002</v>
      </c>
      <c r="M46" s="18" t="str">
        <f t="shared" si="6"/>
        <v>Positive</v>
      </c>
      <c r="N46" s="18" t="str">
        <f t="shared" si="7"/>
        <v>Positive</v>
      </c>
      <c r="O46" s="18" t="str">
        <f t="shared" si="8"/>
        <v>Positive</v>
      </c>
      <c r="P46" s="20" t="str">
        <f t="shared" si="9"/>
        <v>Positive</v>
      </c>
      <c r="Q46" s="40" t="str">
        <f t="shared" si="10"/>
        <v>1</v>
      </c>
      <c r="R46" s="41" t="str">
        <f t="shared" si="11"/>
        <v>1</v>
      </c>
      <c r="S46" s="41">
        <f t="shared" si="12"/>
        <v>2</v>
      </c>
      <c r="T46" s="41" t="str">
        <f t="shared" si="13"/>
        <v>1</v>
      </c>
      <c r="U46" s="41" t="str">
        <f t="shared" si="14"/>
        <v>1</v>
      </c>
      <c r="V46" s="42">
        <f t="shared" si="15"/>
        <v>2</v>
      </c>
      <c r="W46" s="15">
        <v>0.02</v>
      </c>
      <c r="X46" s="5">
        <v>1.7000000000000001E-2</v>
      </c>
      <c r="Y46" s="5">
        <v>6.6000000000000003E-2</v>
      </c>
      <c r="Z46" s="5">
        <v>0.152</v>
      </c>
      <c r="AA46" s="5">
        <v>4.4999999999999998E-2</v>
      </c>
      <c r="AB46" s="5">
        <v>4.5999999999999999E-2</v>
      </c>
      <c r="AC46" s="5">
        <v>4.9000000000000002E-2</v>
      </c>
      <c r="AD46" s="5">
        <f t="shared" si="16"/>
        <v>0.13200000000000001</v>
      </c>
      <c r="AE46" s="5">
        <f t="shared" si="2"/>
        <v>0.13500000000000001</v>
      </c>
      <c r="AF46" s="5">
        <v>2.4999999999999998E-2</v>
      </c>
      <c r="AG46" s="5" t="str">
        <f t="shared" si="17"/>
        <v>Negative</v>
      </c>
      <c r="AH46" s="5" t="str">
        <f t="shared" si="18"/>
        <v>Positive</v>
      </c>
      <c r="AI46" s="5" t="str">
        <f t="shared" si="19"/>
        <v>Positive</v>
      </c>
      <c r="AJ46" s="16" t="str">
        <f t="shared" si="20"/>
        <v>Negative</v>
      </c>
      <c r="AK46" s="21">
        <v>6.2E-2</v>
      </c>
      <c r="AL46" s="5">
        <v>7.2000000000000008E-2</v>
      </c>
      <c r="AM46" s="5">
        <v>6.5000000000000002E-2</v>
      </c>
      <c r="AN46" s="5">
        <f t="shared" si="3"/>
        <v>6.8500000000000005E-2</v>
      </c>
      <c r="AO46" s="5">
        <f t="shared" si="4"/>
        <v>6.5000000000000058E-3</v>
      </c>
      <c r="AP46" s="18" t="str">
        <f t="shared" si="21"/>
        <v>Negative</v>
      </c>
      <c r="AQ46" s="5">
        <v>0.128</v>
      </c>
      <c r="AR46" s="5">
        <v>0.122</v>
      </c>
      <c r="AS46" s="5">
        <v>0.125</v>
      </c>
      <c r="AT46" s="45">
        <v>0.50200803212851408</v>
      </c>
      <c r="AU46" s="25" t="str">
        <f t="shared" si="22"/>
        <v>Negative</v>
      </c>
      <c r="AV46" s="15" t="s">
        <v>47</v>
      </c>
      <c r="AW46" s="16" t="s">
        <v>48</v>
      </c>
    </row>
    <row r="47" spans="1:49" ht="15.75" thickBot="1" x14ac:dyDescent="0.3">
      <c r="A47" s="44">
        <v>71543</v>
      </c>
      <c r="B47" s="15">
        <v>3</v>
      </c>
      <c r="C47" s="5">
        <v>3.3</v>
      </c>
      <c r="D47" s="5">
        <v>3.1</v>
      </c>
      <c r="E47" s="5">
        <v>3.2</v>
      </c>
      <c r="F47" s="5">
        <v>3.2</v>
      </c>
      <c r="G47" s="5">
        <v>3.2</v>
      </c>
      <c r="H47" s="21">
        <f t="shared" si="23"/>
        <v>0.20000000000000018</v>
      </c>
      <c r="I47" s="5">
        <f t="shared" si="23"/>
        <v>-9.9999999999999645E-2</v>
      </c>
      <c r="J47" s="5">
        <f t="shared" si="23"/>
        <v>0.10000000000000009</v>
      </c>
      <c r="K47" s="5">
        <f t="shared" si="0"/>
        <v>0.29999999999999982</v>
      </c>
      <c r="L47" s="5">
        <f t="shared" si="1"/>
        <v>0.19999999999999973</v>
      </c>
      <c r="M47" s="18" t="str">
        <f t="shared" si="6"/>
        <v>Negative</v>
      </c>
      <c r="N47" s="18" t="str">
        <f t="shared" si="7"/>
        <v>Negative</v>
      </c>
      <c r="O47" s="18" t="str">
        <f t="shared" si="8"/>
        <v>Negative</v>
      </c>
      <c r="P47" s="20" t="str">
        <f t="shared" si="9"/>
        <v>Negative</v>
      </c>
      <c r="Q47" s="40" t="str">
        <f t="shared" si="10"/>
        <v>0</v>
      </c>
      <c r="R47" s="41" t="str">
        <f t="shared" si="11"/>
        <v>0</v>
      </c>
      <c r="S47" s="41">
        <f t="shared" si="12"/>
        <v>0</v>
      </c>
      <c r="T47" s="41" t="str">
        <f t="shared" si="13"/>
        <v>0</v>
      </c>
      <c r="U47" s="41" t="str">
        <f t="shared" si="14"/>
        <v>0</v>
      </c>
      <c r="V47" s="42">
        <f t="shared" si="15"/>
        <v>0</v>
      </c>
      <c r="W47" s="15">
        <v>2.6000000000000002E-2</v>
      </c>
      <c r="X47" s="5">
        <v>1.9E-2</v>
      </c>
      <c r="Y47" s="5">
        <v>3.1E-2</v>
      </c>
      <c r="Z47" s="5">
        <v>7.9000000000000001E-2</v>
      </c>
      <c r="AA47" s="5">
        <v>2.1999999999999999E-2</v>
      </c>
      <c r="AB47" s="5">
        <v>4.9999999999999975E-3</v>
      </c>
      <c r="AC47" s="5">
        <v>1.2E-2</v>
      </c>
      <c r="AD47" s="5">
        <f t="shared" si="16"/>
        <v>5.2999999999999999E-2</v>
      </c>
      <c r="AE47" s="5">
        <f t="shared" si="2"/>
        <v>0.06</v>
      </c>
      <c r="AF47" s="5">
        <v>-4.0000000000000036E-3</v>
      </c>
      <c r="AG47" s="5" t="str">
        <f t="shared" si="17"/>
        <v>Negative</v>
      </c>
      <c r="AH47" s="5" t="str">
        <f t="shared" si="18"/>
        <v>Positive</v>
      </c>
      <c r="AI47" s="5" t="str">
        <f t="shared" si="19"/>
        <v>Positive</v>
      </c>
      <c r="AJ47" s="16" t="str">
        <f t="shared" si="20"/>
        <v>Negative</v>
      </c>
      <c r="AK47" s="21">
        <v>0.05</v>
      </c>
      <c r="AL47" s="5">
        <v>0.186</v>
      </c>
      <c r="AM47" s="5">
        <v>0.16900000000000001</v>
      </c>
      <c r="AN47" s="5">
        <f t="shared" si="3"/>
        <v>0.17749999999999999</v>
      </c>
      <c r="AO47" s="5">
        <f t="shared" si="4"/>
        <v>0.1275</v>
      </c>
      <c r="AP47" s="18" t="str">
        <f t="shared" si="21"/>
        <v>Negative</v>
      </c>
      <c r="AQ47" s="5">
        <v>0.21299999999999999</v>
      </c>
      <c r="AR47" s="5">
        <v>0.214</v>
      </c>
      <c r="AS47" s="5">
        <v>0.2135</v>
      </c>
      <c r="AT47" s="45">
        <v>0.88958333333333339</v>
      </c>
      <c r="AU47" s="25" t="str">
        <f t="shared" si="22"/>
        <v>Negative</v>
      </c>
      <c r="AV47" s="15" t="s">
        <v>47</v>
      </c>
      <c r="AW47" s="16" t="s">
        <v>49</v>
      </c>
    </row>
    <row r="48" spans="1:49" ht="15.75" thickBot="1" x14ac:dyDescent="0.3">
      <c r="A48" s="44">
        <v>71545</v>
      </c>
      <c r="B48" s="15">
        <v>3.3</v>
      </c>
      <c r="C48" s="5">
        <v>2.8</v>
      </c>
      <c r="D48" s="5">
        <v>2.7</v>
      </c>
      <c r="E48" s="5">
        <v>5.5</v>
      </c>
      <c r="F48" s="5">
        <v>8.1999999999999993</v>
      </c>
      <c r="G48" s="5">
        <v>3.2</v>
      </c>
      <c r="H48" s="21">
        <f t="shared" si="23"/>
        <v>2.2000000000000002</v>
      </c>
      <c r="I48" s="5">
        <f t="shared" si="23"/>
        <v>5.3999999999999995</v>
      </c>
      <c r="J48" s="5">
        <f t="shared" si="23"/>
        <v>0.5</v>
      </c>
      <c r="K48" s="5">
        <f t="shared" si="0"/>
        <v>-3.1999999999999993</v>
      </c>
      <c r="L48" s="5">
        <f t="shared" si="1"/>
        <v>-4.8999999999999995</v>
      </c>
      <c r="M48" s="18" t="str">
        <f t="shared" si="6"/>
        <v>Positive</v>
      </c>
      <c r="N48" s="18" t="str">
        <f t="shared" si="7"/>
        <v>Negative</v>
      </c>
      <c r="O48" s="18" t="str">
        <f t="shared" si="8"/>
        <v>Negative</v>
      </c>
      <c r="P48" s="20" t="str">
        <f t="shared" si="9"/>
        <v>Negative</v>
      </c>
      <c r="Q48" s="40" t="str">
        <f t="shared" si="10"/>
        <v>1</v>
      </c>
      <c r="R48" s="41" t="str">
        <f t="shared" si="11"/>
        <v>0</v>
      </c>
      <c r="S48" s="41">
        <f t="shared" si="12"/>
        <v>1</v>
      </c>
      <c r="T48" s="41" t="str">
        <f t="shared" si="13"/>
        <v>0</v>
      </c>
      <c r="U48" s="41" t="str">
        <f t="shared" si="14"/>
        <v>0</v>
      </c>
      <c r="V48" s="42">
        <f t="shared" si="15"/>
        <v>0</v>
      </c>
      <c r="W48" s="15">
        <v>0.01</v>
      </c>
      <c r="X48" s="5">
        <v>0.152</v>
      </c>
      <c r="Y48" s="5">
        <v>0.19900000000000001</v>
      </c>
      <c r="Z48" s="5">
        <v>0.23900000000000002</v>
      </c>
      <c r="AA48" s="5">
        <v>4.3999999999999997E-2</v>
      </c>
      <c r="AB48" s="5">
        <v>0.189</v>
      </c>
      <c r="AC48" s="5">
        <v>4.7000000000000014E-2</v>
      </c>
      <c r="AD48" s="5">
        <f t="shared" si="16"/>
        <v>0.22900000000000001</v>
      </c>
      <c r="AE48" s="5">
        <f t="shared" si="2"/>
        <v>8.7000000000000022E-2</v>
      </c>
      <c r="AF48" s="5">
        <v>3.3999999999999996E-2</v>
      </c>
      <c r="AG48" s="5" t="str">
        <f t="shared" si="17"/>
        <v>Positive</v>
      </c>
      <c r="AH48" s="5" t="str">
        <f t="shared" si="18"/>
        <v>Positive</v>
      </c>
      <c r="AI48" s="5" t="str">
        <f t="shared" si="19"/>
        <v>Positive</v>
      </c>
      <c r="AJ48" s="16" t="str">
        <f t="shared" si="20"/>
        <v>Negative</v>
      </c>
      <c r="AK48" s="21">
        <v>6.2E-2</v>
      </c>
      <c r="AL48" s="5">
        <v>0.48799999999999999</v>
      </c>
      <c r="AM48" s="5">
        <v>0.44400000000000001</v>
      </c>
      <c r="AN48" s="5">
        <f t="shared" si="3"/>
        <v>0.46599999999999997</v>
      </c>
      <c r="AO48" s="5">
        <f t="shared" si="4"/>
        <v>0.40399999999999997</v>
      </c>
      <c r="AP48" s="18" t="str">
        <f t="shared" si="21"/>
        <v>Positive</v>
      </c>
      <c r="AQ48" s="5">
        <v>0.249</v>
      </c>
      <c r="AR48" s="5">
        <v>0.22500000000000001</v>
      </c>
      <c r="AS48" s="5">
        <v>0.23699999999999999</v>
      </c>
      <c r="AT48" s="45">
        <v>0.95180722891566261</v>
      </c>
      <c r="AU48" s="25" t="str">
        <f t="shared" si="22"/>
        <v>Negative</v>
      </c>
      <c r="AV48" s="15" t="s">
        <v>47</v>
      </c>
      <c r="AW48" s="16" t="s">
        <v>49</v>
      </c>
    </row>
    <row r="49" spans="1:49" ht="15.75" thickBot="1" x14ac:dyDescent="0.3">
      <c r="A49" s="44">
        <v>71546</v>
      </c>
      <c r="B49" s="15">
        <v>3.4</v>
      </c>
      <c r="C49" s="5">
        <v>3.4</v>
      </c>
      <c r="D49" s="5">
        <v>3.2</v>
      </c>
      <c r="E49" s="5">
        <v>18</v>
      </c>
      <c r="F49" s="5">
        <v>6.4</v>
      </c>
      <c r="G49" s="5">
        <v>16.5</v>
      </c>
      <c r="H49" s="21">
        <f t="shared" si="23"/>
        <v>14.6</v>
      </c>
      <c r="I49" s="5">
        <f t="shared" si="23"/>
        <v>3.0000000000000004</v>
      </c>
      <c r="J49" s="5">
        <f t="shared" si="23"/>
        <v>13.3</v>
      </c>
      <c r="K49" s="5">
        <f t="shared" si="0"/>
        <v>11.6</v>
      </c>
      <c r="L49" s="5">
        <f t="shared" si="1"/>
        <v>10.3</v>
      </c>
      <c r="M49" s="18" t="str">
        <f t="shared" si="6"/>
        <v>Positive</v>
      </c>
      <c r="N49" s="18" t="str">
        <f t="shared" si="7"/>
        <v>Positive</v>
      </c>
      <c r="O49" s="18" t="str">
        <f t="shared" si="8"/>
        <v>Positive</v>
      </c>
      <c r="P49" s="20" t="str">
        <f t="shared" si="9"/>
        <v>Positive</v>
      </c>
      <c r="Q49" s="40" t="str">
        <f t="shared" si="10"/>
        <v>1</v>
      </c>
      <c r="R49" s="41" t="str">
        <f t="shared" si="11"/>
        <v>3</v>
      </c>
      <c r="S49" s="41">
        <f t="shared" si="12"/>
        <v>4</v>
      </c>
      <c r="T49" s="41" t="str">
        <f t="shared" si="13"/>
        <v>1</v>
      </c>
      <c r="U49" s="41" t="str">
        <f t="shared" si="14"/>
        <v>3</v>
      </c>
      <c r="V49" s="42">
        <f t="shared" si="15"/>
        <v>4</v>
      </c>
      <c r="W49" s="15">
        <v>1.6E-2</v>
      </c>
      <c r="X49" s="5">
        <v>3.2000000000000001E-2</v>
      </c>
      <c r="Y49" s="5">
        <v>0.624</v>
      </c>
      <c r="Z49" s="5">
        <v>0.37</v>
      </c>
      <c r="AA49" s="5">
        <v>0.30399999999999999</v>
      </c>
      <c r="AB49" s="5">
        <v>0.60799999999999998</v>
      </c>
      <c r="AC49" s="5">
        <v>0.59199999999999997</v>
      </c>
      <c r="AD49" s="5">
        <f t="shared" si="16"/>
        <v>0.35399999999999998</v>
      </c>
      <c r="AE49" s="5">
        <f t="shared" si="2"/>
        <v>0.33799999999999997</v>
      </c>
      <c r="AF49" s="5">
        <v>0.28799999999999998</v>
      </c>
      <c r="AG49" s="5" t="str">
        <f t="shared" si="17"/>
        <v>Positive</v>
      </c>
      <c r="AH49" s="5" t="str">
        <f t="shared" si="18"/>
        <v>Positive</v>
      </c>
      <c r="AI49" s="5" t="str">
        <f t="shared" si="19"/>
        <v>Positive</v>
      </c>
      <c r="AJ49" s="16" t="str">
        <f t="shared" si="20"/>
        <v>Positive</v>
      </c>
      <c r="AK49" s="21">
        <v>9.2999999999999999E-2</v>
      </c>
      <c r="AL49" s="5">
        <v>2.4039999999999999</v>
      </c>
      <c r="AM49" s="5">
        <v>2.5350000000000001</v>
      </c>
      <c r="AN49" s="5">
        <f t="shared" si="3"/>
        <v>2.4695</v>
      </c>
      <c r="AO49" s="5">
        <f t="shared" si="4"/>
        <v>2.3765000000000001</v>
      </c>
      <c r="AP49" s="18" t="str">
        <f t="shared" si="21"/>
        <v>Positive</v>
      </c>
      <c r="AQ49" s="5">
        <v>0.63800000000000001</v>
      </c>
      <c r="AR49" s="5">
        <v>0.68200000000000005</v>
      </c>
      <c r="AS49" s="5">
        <v>0.66</v>
      </c>
      <c r="AT49" s="45">
        <v>2.6506024096385543</v>
      </c>
      <c r="AU49" s="25" t="str">
        <f t="shared" si="22"/>
        <v>Positive</v>
      </c>
      <c r="AV49" s="15" t="s">
        <v>47</v>
      </c>
      <c r="AW49" s="16" t="s">
        <v>49</v>
      </c>
    </row>
    <row r="50" spans="1:49" ht="15.75" thickBot="1" x14ac:dyDescent="0.3">
      <c r="A50" s="44">
        <v>71550</v>
      </c>
      <c r="B50" s="15">
        <v>3</v>
      </c>
      <c r="C50" s="5">
        <v>3</v>
      </c>
      <c r="D50" s="5">
        <v>2.9</v>
      </c>
      <c r="E50" s="5">
        <v>15</v>
      </c>
      <c r="F50" s="5">
        <v>12.8</v>
      </c>
      <c r="G50" s="5">
        <v>12</v>
      </c>
      <c r="H50" s="21">
        <f t="shared" si="23"/>
        <v>12</v>
      </c>
      <c r="I50" s="5">
        <f t="shared" si="23"/>
        <v>9.8000000000000007</v>
      </c>
      <c r="J50" s="5">
        <f t="shared" si="23"/>
        <v>9.1</v>
      </c>
      <c r="K50" s="5">
        <f t="shared" si="0"/>
        <v>2.1999999999999993</v>
      </c>
      <c r="L50" s="5">
        <f t="shared" si="1"/>
        <v>-0.70000000000000107</v>
      </c>
      <c r="M50" s="18" t="str">
        <f t="shared" si="6"/>
        <v>Positive</v>
      </c>
      <c r="N50" s="18" t="str">
        <f t="shared" si="7"/>
        <v>Positive</v>
      </c>
      <c r="O50" s="18" t="str">
        <f t="shared" si="8"/>
        <v>Positive</v>
      </c>
      <c r="P50" s="20" t="str">
        <f t="shared" si="9"/>
        <v>Negative</v>
      </c>
      <c r="Q50" s="40" t="str">
        <f t="shared" si="10"/>
        <v>1</v>
      </c>
      <c r="R50" s="41" t="str">
        <f t="shared" si="11"/>
        <v>1</v>
      </c>
      <c r="S50" s="41">
        <f t="shared" si="12"/>
        <v>2</v>
      </c>
      <c r="T50" s="41" t="str">
        <f t="shared" si="13"/>
        <v>1</v>
      </c>
      <c r="U50" s="41" t="str">
        <f t="shared" si="14"/>
        <v>0</v>
      </c>
      <c r="V50" s="42">
        <f t="shared" si="15"/>
        <v>1</v>
      </c>
      <c r="W50" s="15">
        <v>1.8000000000000002E-2</v>
      </c>
      <c r="X50" s="5">
        <v>0.30599999999999999</v>
      </c>
      <c r="Y50" s="5">
        <v>0.16400000000000001</v>
      </c>
      <c r="Z50" s="5">
        <v>0.27100000000000002</v>
      </c>
      <c r="AA50" s="5">
        <v>0.115</v>
      </c>
      <c r="AB50" s="5">
        <v>0.14600000000000002</v>
      </c>
      <c r="AC50" s="5">
        <v>-0.14199999999999999</v>
      </c>
      <c r="AD50" s="5">
        <f t="shared" si="16"/>
        <v>0.253</v>
      </c>
      <c r="AE50" s="5">
        <f t="shared" si="2"/>
        <v>-3.4999999999999976E-2</v>
      </c>
      <c r="AF50" s="5">
        <v>9.7000000000000003E-2</v>
      </c>
      <c r="AG50" s="5" t="str">
        <f t="shared" si="17"/>
        <v>Negative</v>
      </c>
      <c r="AH50" s="5" t="str">
        <f t="shared" si="18"/>
        <v>Positive</v>
      </c>
      <c r="AI50" s="5" t="str">
        <f t="shared" si="19"/>
        <v>Negative</v>
      </c>
      <c r="AJ50" s="16" t="str">
        <f t="shared" si="20"/>
        <v>Positive</v>
      </c>
      <c r="AK50" s="21">
        <v>8.7999999999999995E-2</v>
      </c>
      <c r="AL50" s="5">
        <v>0.60399999999999998</v>
      </c>
      <c r="AM50" s="5">
        <v>0.60599999999999998</v>
      </c>
      <c r="AN50" s="5">
        <f t="shared" si="3"/>
        <v>0.60499999999999998</v>
      </c>
      <c r="AO50" s="5">
        <f t="shared" si="4"/>
        <v>0.51700000000000002</v>
      </c>
      <c r="AP50" s="18" t="str">
        <f t="shared" si="21"/>
        <v>Positive</v>
      </c>
      <c r="AQ50" s="5">
        <v>1.095</v>
      </c>
      <c r="AR50" s="5">
        <v>1.165</v>
      </c>
      <c r="AS50" s="5">
        <v>1.1299999999999999</v>
      </c>
      <c r="AT50" s="45">
        <v>4.5381526104417667</v>
      </c>
      <c r="AU50" s="25" t="str">
        <f t="shared" si="22"/>
        <v>Positive</v>
      </c>
      <c r="AV50" s="15" t="s">
        <v>47</v>
      </c>
      <c r="AW50" s="16" t="s">
        <v>49</v>
      </c>
    </row>
    <row r="51" spans="1:49" ht="15.75" thickBot="1" x14ac:dyDescent="0.3">
      <c r="A51" s="44">
        <v>71562</v>
      </c>
      <c r="B51" s="15">
        <v>2.8</v>
      </c>
      <c r="C51" s="5">
        <v>4</v>
      </c>
      <c r="D51" s="5">
        <v>2.5</v>
      </c>
      <c r="E51" s="5">
        <v>13</v>
      </c>
      <c r="F51" s="5">
        <v>5.2</v>
      </c>
      <c r="G51" s="5">
        <v>5</v>
      </c>
      <c r="H51" s="21">
        <f t="shared" si="23"/>
        <v>10.199999999999999</v>
      </c>
      <c r="I51" s="5">
        <f t="shared" si="23"/>
        <v>1.2000000000000002</v>
      </c>
      <c r="J51" s="5">
        <f t="shared" si="23"/>
        <v>2.5</v>
      </c>
      <c r="K51" s="5">
        <f t="shared" si="0"/>
        <v>9</v>
      </c>
      <c r="L51" s="5">
        <f t="shared" si="1"/>
        <v>1.2999999999999998</v>
      </c>
      <c r="M51" s="18" t="str">
        <f t="shared" si="6"/>
        <v>Positive</v>
      </c>
      <c r="N51" s="18" t="str">
        <f t="shared" si="7"/>
        <v>Positive</v>
      </c>
      <c r="O51" s="18" t="str">
        <f t="shared" si="8"/>
        <v>Positive</v>
      </c>
      <c r="P51" s="20" t="str">
        <f t="shared" si="9"/>
        <v>Positive</v>
      </c>
      <c r="Q51" s="40" t="str">
        <f t="shared" si="10"/>
        <v>1</v>
      </c>
      <c r="R51" s="41" t="str">
        <f t="shared" si="11"/>
        <v>3</v>
      </c>
      <c r="S51" s="41">
        <f t="shared" si="12"/>
        <v>4</v>
      </c>
      <c r="T51" s="41" t="str">
        <f t="shared" si="13"/>
        <v>1</v>
      </c>
      <c r="U51" s="41" t="str">
        <f t="shared" si="14"/>
        <v>1</v>
      </c>
      <c r="V51" s="42">
        <f t="shared" si="15"/>
        <v>2</v>
      </c>
      <c r="W51" s="15">
        <v>1.0999999999999999E-2</v>
      </c>
      <c r="X51" s="5">
        <v>2.1000000000000001E-2</v>
      </c>
      <c r="Y51" s="5">
        <v>0.35100000000000003</v>
      </c>
      <c r="Z51" s="5">
        <v>0.26800000000000002</v>
      </c>
      <c r="AA51" s="5">
        <v>0.13700000000000001</v>
      </c>
      <c r="AB51" s="5">
        <v>0.34</v>
      </c>
      <c r="AC51" s="5">
        <v>0.33</v>
      </c>
      <c r="AD51" s="5">
        <f t="shared" si="16"/>
        <v>0.25700000000000001</v>
      </c>
      <c r="AE51" s="5">
        <f t="shared" si="2"/>
        <v>0.24700000000000003</v>
      </c>
      <c r="AF51" s="5">
        <v>0.126</v>
      </c>
      <c r="AG51" s="5" t="str">
        <f t="shared" si="17"/>
        <v>Positive</v>
      </c>
      <c r="AH51" s="5" t="str">
        <f t="shared" si="18"/>
        <v>Positive</v>
      </c>
      <c r="AI51" s="5" t="str">
        <f t="shared" si="19"/>
        <v>Positive</v>
      </c>
      <c r="AJ51" s="16" t="str">
        <f t="shared" si="20"/>
        <v>Positive</v>
      </c>
      <c r="AK51" s="21">
        <v>5.6000000000000001E-2</v>
      </c>
      <c r="AL51" s="5">
        <v>0.48599999999999999</v>
      </c>
      <c r="AM51" s="5">
        <v>0.48099999999999998</v>
      </c>
      <c r="AN51" s="5">
        <f t="shared" si="3"/>
        <v>0.48349999999999999</v>
      </c>
      <c r="AO51" s="5">
        <f t="shared" si="4"/>
        <v>0.42749999999999999</v>
      </c>
      <c r="AP51" s="18" t="str">
        <f t="shared" si="21"/>
        <v>Positive</v>
      </c>
      <c r="AQ51" s="5">
        <v>0.33100000000000002</v>
      </c>
      <c r="AR51" s="5">
        <v>0.33200000000000002</v>
      </c>
      <c r="AS51" s="5">
        <v>0.33150000000000002</v>
      </c>
      <c r="AT51" s="45">
        <v>1.3313253012048194</v>
      </c>
      <c r="AU51" s="25" t="str">
        <f t="shared" si="22"/>
        <v>Positive</v>
      </c>
      <c r="AV51" s="15" t="s">
        <v>47</v>
      </c>
      <c r="AW51" s="16" t="s">
        <v>49</v>
      </c>
    </row>
    <row r="52" spans="1:49" ht="15.75" thickBot="1" x14ac:dyDescent="0.3">
      <c r="A52" s="44">
        <v>71564</v>
      </c>
      <c r="B52" s="15">
        <v>4</v>
      </c>
      <c r="C52" s="5">
        <v>4</v>
      </c>
      <c r="D52" s="5">
        <v>4</v>
      </c>
      <c r="E52" s="5">
        <v>15.5</v>
      </c>
      <c r="F52" s="5">
        <v>5.5</v>
      </c>
      <c r="G52" s="5">
        <v>8.5</v>
      </c>
      <c r="H52" s="21">
        <f t="shared" si="23"/>
        <v>11.5</v>
      </c>
      <c r="I52" s="5">
        <f t="shared" si="23"/>
        <v>1.5</v>
      </c>
      <c r="J52" s="5">
        <f t="shared" si="23"/>
        <v>4.5</v>
      </c>
      <c r="K52" s="5">
        <f t="shared" si="0"/>
        <v>10</v>
      </c>
      <c r="L52" s="5">
        <f t="shared" si="1"/>
        <v>3</v>
      </c>
      <c r="M52" s="18" t="str">
        <f t="shared" si="6"/>
        <v>Positive</v>
      </c>
      <c r="N52" s="18" t="str">
        <f t="shared" si="7"/>
        <v>Positive</v>
      </c>
      <c r="O52" s="18" t="str">
        <f t="shared" si="8"/>
        <v>Positive</v>
      </c>
      <c r="P52" s="20" t="str">
        <f t="shared" si="9"/>
        <v>Positive</v>
      </c>
      <c r="Q52" s="40" t="str">
        <f t="shared" si="10"/>
        <v>1</v>
      </c>
      <c r="R52" s="41" t="str">
        <f t="shared" si="11"/>
        <v>3</v>
      </c>
      <c r="S52" s="41">
        <f t="shared" si="12"/>
        <v>4</v>
      </c>
      <c r="T52" s="41" t="str">
        <f t="shared" si="13"/>
        <v>1</v>
      </c>
      <c r="U52" s="41" t="str">
        <f t="shared" si="14"/>
        <v>1</v>
      </c>
      <c r="V52" s="42">
        <f t="shared" si="15"/>
        <v>2</v>
      </c>
      <c r="W52" s="15">
        <v>0.497</v>
      </c>
      <c r="X52" s="5">
        <v>0.90300000000000002</v>
      </c>
      <c r="Y52" s="5">
        <v>1.2030000000000001</v>
      </c>
      <c r="Z52" s="5">
        <v>0.71</v>
      </c>
      <c r="AA52" s="5">
        <v>1.0589999999999999</v>
      </c>
      <c r="AB52" s="5">
        <v>0.4840000000000001</v>
      </c>
      <c r="AC52" s="5">
        <v>0.30000000000000004</v>
      </c>
      <c r="AD52" s="5">
        <f t="shared" si="16"/>
        <v>0.21299999999999997</v>
      </c>
      <c r="AE52" s="5">
        <f t="shared" si="2"/>
        <v>-0.19300000000000006</v>
      </c>
      <c r="AF52" s="5">
        <v>0.33999999999999997</v>
      </c>
      <c r="AG52" s="5" t="str">
        <f t="shared" si="17"/>
        <v>Positive</v>
      </c>
      <c r="AH52" s="5" t="str">
        <f t="shared" si="18"/>
        <v>Positive</v>
      </c>
      <c r="AI52" s="5" t="str">
        <f t="shared" si="19"/>
        <v>Negative</v>
      </c>
      <c r="AJ52" s="16" t="str">
        <f t="shared" si="20"/>
        <v>Positive</v>
      </c>
      <c r="AK52" s="21">
        <v>0.15</v>
      </c>
      <c r="AL52" s="5">
        <v>2.2440000000000002</v>
      </c>
      <c r="AM52" s="5">
        <v>2.3650000000000002</v>
      </c>
      <c r="AN52" s="5">
        <f t="shared" si="3"/>
        <v>2.3045</v>
      </c>
      <c r="AO52" s="5">
        <f t="shared" si="4"/>
        <v>2.1545000000000001</v>
      </c>
      <c r="AP52" s="18" t="str">
        <f t="shared" si="21"/>
        <v>Positive</v>
      </c>
      <c r="AQ52" s="5">
        <v>1.0309999999999999</v>
      </c>
      <c r="AR52" s="5">
        <v>0.96399999999999997</v>
      </c>
      <c r="AS52" s="5">
        <v>0.99749999999999994</v>
      </c>
      <c r="AT52" s="45">
        <v>4.15625</v>
      </c>
      <c r="AU52" s="25" t="str">
        <f t="shared" si="22"/>
        <v>Positive</v>
      </c>
      <c r="AV52" s="15" t="s">
        <v>47</v>
      </c>
      <c r="AW52" s="16" t="s">
        <v>49</v>
      </c>
    </row>
    <row r="53" spans="1:49" ht="15.75" thickBot="1" x14ac:dyDescent="0.3">
      <c r="A53" s="44">
        <v>71568</v>
      </c>
      <c r="B53" s="15">
        <v>3.3</v>
      </c>
      <c r="C53" s="5">
        <v>3.2</v>
      </c>
      <c r="D53" s="5">
        <v>2.7</v>
      </c>
      <c r="E53" s="5">
        <v>19</v>
      </c>
      <c r="F53" s="5">
        <v>6.8</v>
      </c>
      <c r="G53" s="5">
        <v>13</v>
      </c>
      <c r="H53" s="21">
        <f t="shared" si="23"/>
        <v>15.7</v>
      </c>
      <c r="I53" s="5">
        <f t="shared" si="23"/>
        <v>3.5999999999999996</v>
      </c>
      <c r="J53" s="5">
        <f t="shared" si="23"/>
        <v>10.3</v>
      </c>
      <c r="K53" s="5">
        <f t="shared" si="0"/>
        <v>12.1</v>
      </c>
      <c r="L53" s="5">
        <f t="shared" si="1"/>
        <v>6.7000000000000011</v>
      </c>
      <c r="M53" s="18" t="str">
        <f t="shared" si="6"/>
        <v>Positive</v>
      </c>
      <c r="N53" s="18" t="str">
        <f t="shared" si="7"/>
        <v>Positive</v>
      </c>
      <c r="O53" s="18" t="str">
        <f t="shared" si="8"/>
        <v>Positive</v>
      </c>
      <c r="P53" s="20" t="str">
        <f t="shared" si="9"/>
        <v>Positive</v>
      </c>
      <c r="Q53" s="40" t="str">
        <f t="shared" si="10"/>
        <v>1</v>
      </c>
      <c r="R53" s="41" t="str">
        <f t="shared" si="11"/>
        <v>3</v>
      </c>
      <c r="S53" s="41">
        <f t="shared" si="12"/>
        <v>4</v>
      </c>
      <c r="T53" s="41" t="str">
        <f t="shared" si="13"/>
        <v>1</v>
      </c>
      <c r="U53" s="41" t="str">
        <f t="shared" si="14"/>
        <v>3</v>
      </c>
      <c r="V53" s="42">
        <f t="shared" si="15"/>
        <v>4</v>
      </c>
      <c r="W53" s="15">
        <v>0.01</v>
      </c>
      <c r="X53" s="5">
        <v>2.4E-2</v>
      </c>
      <c r="Y53" s="5">
        <v>0.17500000000000002</v>
      </c>
      <c r="Z53" s="5">
        <v>0.25700000000000001</v>
      </c>
      <c r="AA53" s="5">
        <v>4.3999999999999997E-2</v>
      </c>
      <c r="AB53" s="5">
        <v>0.16500000000000001</v>
      </c>
      <c r="AC53" s="5">
        <v>0.15100000000000002</v>
      </c>
      <c r="AD53" s="5">
        <f t="shared" si="16"/>
        <v>0.247</v>
      </c>
      <c r="AE53" s="5">
        <f t="shared" si="2"/>
        <v>0.23300000000000001</v>
      </c>
      <c r="AF53" s="5">
        <v>3.3999999999999996E-2</v>
      </c>
      <c r="AG53" s="5" t="str">
        <f t="shared" si="17"/>
        <v>Positive</v>
      </c>
      <c r="AH53" s="5" t="str">
        <f t="shared" si="18"/>
        <v>Positive</v>
      </c>
      <c r="AI53" s="5" t="str">
        <f t="shared" si="19"/>
        <v>Positive</v>
      </c>
      <c r="AJ53" s="16" t="str">
        <f t="shared" si="20"/>
        <v>Negative</v>
      </c>
      <c r="AK53" s="21">
        <v>7.2999999999999995E-2</v>
      </c>
      <c r="AL53" s="5">
        <v>0.375</v>
      </c>
      <c r="AM53" s="5">
        <v>0.35899999999999999</v>
      </c>
      <c r="AN53" s="5">
        <f t="shared" si="3"/>
        <v>0.36699999999999999</v>
      </c>
      <c r="AO53" s="5">
        <f t="shared" si="4"/>
        <v>0.29399999999999998</v>
      </c>
      <c r="AP53" s="18" t="str">
        <f t="shared" si="21"/>
        <v>Positive</v>
      </c>
      <c r="AQ53" s="5">
        <v>0.31</v>
      </c>
      <c r="AR53" s="5">
        <v>0.31</v>
      </c>
      <c r="AS53" s="5">
        <v>0.31</v>
      </c>
      <c r="AT53" s="45">
        <v>1.2449799196787148</v>
      </c>
      <c r="AU53" s="25" t="str">
        <f t="shared" si="22"/>
        <v>Positive</v>
      </c>
      <c r="AV53" s="15" t="s">
        <v>47</v>
      </c>
      <c r="AW53" s="16" t="s">
        <v>48</v>
      </c>
    </row>
    <row r="54" spans="1:49" ht="15.75" thickBot="1" x14ac:dyDescent="0.3">
      <c r="A54" s="44">
        <v>72031</v>
      </c>
      <c r="B54" s="15">
        <v>2.2000000000000002</v>
      </c>
      <c r="C54" s="5">
        <v>2.5</v>
      </c>
      <c r="D54" s="5">
        <v>2</v>
      </c>
      <c r="E54" s="5">
        <v>4.2</v>
      </c>
      <c r="F54" s="5">
        <v>4.7</v>
      </c>
      <c r="G54" s="5">
        <v>12</v>
      </c>
      <c r="H54" s="21">
        <f t="shared" si="23"/>
        <v>2</v>
      </c>
      <c r="I54" s="5">
        <f t="shared" si="23"/>
        <v>2.2000000000000002</v>
      </c>
      <c r="J54" s="5">
        <f t="shared" si="23"/>
        <v>10</v>
      </c>
      <c r="K54" s="5">
        <f t="shared" si="0"/>
        <v>-0.20000000000000018</v>
      </c>
      <c r="L54" s="5">
        <f t="shared" si="1"/>
        <v>7.8</v>
      </c>
      <c r="M54" s="18" t="str">
        <f t="shared" si="6"/>
        <v>Negative</v>
      </c>
      <c r="N54" s="18" t="str">
        <f t="shared" si="7"/>
        <v>Negative</v>
      </c>
      <c r="O54" s="18" t="str">
        <f t="shared" si="8"/>
        <v>Positive</v>
      </c>
      <c r="P54" s="20" t="str">
        <f t="shared" si="9"/>
        <v>Positive</v>
      </c>
      <c r="Q54" s="40" t="str">
        <f t="shared" si="10"/>
        <v>0</v>
      </c>
      <c r="R54" s="41" t="str">
        <f t="shared" si="11"/>
        <v>0</v>
      </c>
      <c r="S54" s="41">
        <f t="shared" si="12"/>
        <v>0</v>
      </c>
      <c r="T54" s="41" t="str">
        <f t="shared" si="13"/>
        <v>1</v>
      </c>
      <c r="U54" s="41" t="str">
        <f t="shared" si="14"/>
        <v>3</v>
      </c>
      <c r="V54" s="42">
        <f t="shared" si="15"/>
        <v>4</v>
      </c>
      <c r="W54" s="15">
        <v>1.4E-2</v>
      </c>
      <c r="X54" s="5">
        <v>1.6E-2</v>
      </c>
      <c r="Y54" s="5">
        <v>3.1E-2</v>
      </c>
      <c r="Z54" s="5">
        <v>4.3999999999999997E-2</v>
      </c>
      <c r="AA54" s="5">
        <v>3.2000000000000001E-2</v>
      </c>
      <c r="AB54" s="5">
        <v>1.7000000000000001E-2</v>
      </c>
      <c r="AC54" s="5">
        <v>1.4999999999999999E-2</v>
      </c>
      <c r="AD54" s="5">
        <f t="shared" si="16"/>
        <v>0.03</v>
      </c>
      <c r="AE54" s="5">
        <f t="shared" si="2"/>
        <v>2.7999999999999997E-2</v>
      </c>
      <c r="AF54" s="5">
        <v>1.8000000000000002E-2</v>
      </c>
      <c r="AG54" s="5" t="str">
        <f t="shared" si="17"/>
        <v>Negative</v>
      </c>
      <c r="AH54" s="5" t="str">
        <f t="shared" si="18"/>
        <v>Negative</v>
      </c>
      <c r="AI54" s="5" t="str">
        <f t="shared" si="19"/>
        <v>Negative</v>
      </c>
      <c r="AJ54" s="16" t="str">
        <f t="shared" si="20"/>
        <v>Negative</v>
      </c>
      <c r="AK54" s="21">
        <v>5.8000000000000003E-2</v>
      </c>
      <c r="AL54" s="5">
        <v>0.34900000000000003</v>
      </c>
      <c r="AM54" s="5">
        <v>0.36099999999999999</v>
      </c>
      <c r="AN54" s="5">
        <f t="shared" si="3"/>
        <v>0.35499999999999998</v>
      </c>
      <c r="AO54" s="5">
        <f t="shared" si="4"/>
        <v>0.29699999999999999</v>
      </c>
      <c r="AP54" s="18" t="str">
        <f t="shared" si="21"/>
        <v>Positive</v>
      </c>
      <c r="AQ54" s="5">
        <v>0.42899999999999999</v>
      </c>
      <c r="AR54" s="5">
        <v>0.434</v>
      </c>
      <c r="AS54" s="5">
        <v>0.43149999999999999</v>
      </c>
      <c r="AT54" s="45">
        <v>1.7329317269076305</v>
      </c>
      <c r="AU54" s="25" t="str">
        <f t="shared" si="22"/>
        <v>Positive</v>
      </c>
      <c r="AV54" s="15" t="s">
        <v>47</v>
      </c>
      <c r="AW54" s="16" t="s">
        <v>48</v>
      </c>
    </row>
    <row r="55" spans="1:49" ht="15.75" thickBot="1" x14ac:dyDescent="0.3">
      <c r="A55" s="44">
        <v>72034</v>
      </c>
      <c r="B55" s="15">
        <v>3.2</v>
      </c>
      <c r="C55" s="5">
        <v>3.8</v>
      </c>
      <c r="D55" s="5">
        <v>3.4</v>
      </c>
      <c r="E55" s="5">
        <v>14</v>
      </c>
      <c r="F55" s="5">
        <v>8.9</v>
      </c>
      <c r="G55" s="5">
        <v>14.8</v>
      </c>
      <c r="H55" s="21">
        <f t="shared" si="23"/>
        <v>10.8</v>
      </c>
      <c r="I55" s="5">
        <f t="shared" si="23"/>
        <v>5.1000000000000005</v>
      </c>
      <c r="J55" s="5">
        <f t="shared" si="23"/>
        <v>11.4</v>
      </c>
      <c r="K55" s="5">
        <f t="shared" si="0"/>
        <v>5.7</v>
      </c>
      <c r="L55" s="5">
        <f t="shared" si="1"/>
        <v>6.3</v>
      </c>
      <c r="M55" s="18" t="str">
        <f t="shared" si="6"/>
        <v>Positive</v>
      </c>
      <c r="N55" s="18" t="str">
        <f t="shared" si="7"/>
        <v>Positive</v>
      </c>
      <c r="O55" s="18" t="str">
        <f t="shared" si="8"/>
        <v>Positive</v>
      </c>
      <c r="P55" s="20" t="str">
        <f t="shared" si="9"/>
        <v>Positive</v>
      </c>
      <c r="Q55" s="40" t="str">
        <f t="shared" si="10"/>
        <v>1</v>
      </c>
      <c r="R55" s="41" t="str">
        <f t="shared" si="11"/>
        <v>3</v>
      </c>
      <c r="S55" s="41">
        <f t="shared" si="12"/>
        <v>4</v>
      </c>
      <c r="T55" s="41" t="str">
        <f t="shared" si="13"/>
        <v>1</v>
      </c>
      <c r="U55" s="41" t="str">
        <f t="shared" si="14"/>
        <v>3</v>
      </c>
      <c r="V55" s="42">
        <f t="shared" si="15"/>
        <v>4</v>
      </c>
      <c r="W55" s="15">
        <v>2.1999999999999999E-2</v>
      </c>
      <c r="X55" s="5">
        <v>2.7E-2</v>
      </c>
      <c r="Y55" s="5">
        <v>0.79100000000000004</v>
      </c>
      <c r="Z55" s="5">
        <v>0.77200000000000002</v>
      </c>
      <c r="AA55" s="5">
        <v>0.621</v>
      </c>
      <c r="AB55" s="5">
        <v>0.76900000000000002</v>
      </c>
      <c r="AC55" s="5">
        <v>0.76400000000000001</v>
      </c>
      <c r="AD55" s="5">
        <f t="shared" si="16"/>
        <v>0.75</v>
      </c>
      <c r="AE55" s="5">
        <f t="shared" si="2"/>
        <v>0.745</v>
      </c>
      <c r="AF55" s="5">
        <v>0.59899999999999998</v>
      </c>
      <c r="AG55" s="5" t="str">
        <f t="shared" si="17"/>
        <v>Positive</v>
      </c>
      <c r="AH55" s="5" t="str">
        <f t="shared" si="18"/>
        <v>Positive</v>
      </c>
      <c r="AI55" s="5" t="str">
        <f t="shared" si="19"/>
        <v>Positive</v>
      </c>
      <c r="AJ55" s="16" t="str">
        <f t="shared" si="20"/>
        <v>Positive</v>
      </c>
      <c r="AK55" s="21">
        <v>5.7000000000000002E-2</v>
      </c>
      <c r="AL55" s="5">
        <v>0.372</v>
      </c>
      <c r="AM55" s="5">
        <v>0.35899999999999999</v>
      </c>
      <c r="AN55" s="5">
        <f t="shared" si="3"/>
        <v>0.36549999999999999</v>
      </c>
      <c r="AO55" s="5">
        <f t="shared" si="4"/>
        <v>0.3085</v>
      </c>
      <c r="AP55" s="18" t="str">
        <f t="shared" si="21"/>
        <v>Positive</v>
      </c>
      <c r="AQ55" s="5">
        <v>0.39100000000000001</v>
      </c>
      <c r="AR55" s="5">
        <v>0.42</v>
      </c>
      <c r="AS55" s="5">
        <v>0.40549999999999997</v>
      </c>
      <c r="AT55" s="45">
        <v>1.6285140562248994</v>
      </c>
      <c r="AU55" s="25" t="str">
        <f t="shared" si="22"/>
        <v>Positive</v>
      </c>
      <c r="AV55" s="15" t="s">
        <v>47</v>
      </c>
      <c r="AW55" s="16" t="s">
        <v>49</v>
      </c>
    </row>
    <row r="56" spans="1:49" ht="15.75" thickBot="1" x14ac:dyDescent="0.3">
      <c r="A56" s="44">
        <v>72038</v>
      </c>
      <c r="B56" s="15">
        <v>2.7</v>
      </c>
      <c r="C56" s="5">
        <v>2.9</v>
      </c>
      <c r="D56" s="5">
        <v>2</v>
      </c>
      <c r="E56" s="5">
        <v>10</v>
      </c>
      <c r="F56" s="5">
        <v>4.2</v>
      </c>
      <c r="G56" s="5">
        <v>8.1999999999999993</v>
      </c>
      <c r="H56" s="21">
        <f t="shared" si="23"/>
        <v>7.3</v>
      </c>
      <c r="I56" s="5">
        <f t="shared" si="23"/>
        <v>1.3000000000000003</v>
      </c>
      <c r="J56" s="5">
        <f t="shared" si="23"/>
        <v>6.1999999999999993</v>
      </c>
      <c r="K56" s="5">
        <f t="shared" si="0"/>
        <v>6</v>
      </c>
      <c r="L56" s="5">
        <f t="shared" si="1"/>
        <v>4.8999999999999986</v>
      </c>
      <c r="M56" s="18" t="str">
        <f t="shared" si="6"/>
        <v>Positive</v>
      </c>
      <c r="N56" s="18" t="str">
        <f t="shared" si="7"/>
        <v>Positive</v>
      </c>
      <c r="O56" s="18" t="str">
        <f t="shared" si="8"/>
        <v>Positive</v>
      </c>
      <c r="P56" s="20" t="str">
        <f t="shared" si="9"/>
        <v>Positive</v>
      </c>
      <c r="Q56" s="40" t="str">
        <f t="shared" si="10"/>
        <v>1</v>
      </c>
      <c r="R56" s="41" t="str">
        <f t="shared" si="11"/>
        <v>3</v>
      </c>
      <c r="S56" s="41">
        <f t="shared" si="12"/>
        <v>4</v>
      </c>
      <c r="T56" s="41" t="str">
        <f t="shared" si="13"/>
        <v>1</v>
      </c>
      <c r="U56" s="41" t="str">
        <f t="shared" si="14"/>
        <v>3</v>
      </c>
      <c r="V56" s="42">
        <f t="shared" si="15"/>
        <v>4</v>
      </c>
      <c r="W56" s="15">
        <v>2.6000000000000002E-2</v>
      </c>
      <c r="X56" s="5">
        <v>2.5000000000000001E-2</v>
      </c>
      <c r="Y56" s="5">
        <v>0.25</v>
      </c>
      <c r="Z56" s="5">
        <v>0.14499999999999999</v>
      </c>
      <c r="AA56" s="5">
        <v>0.222</v>
      </c>
      <c r="AB56" s="5">
        <v>0.224</v>
      </c>
      <c r="AC56" s="5">
        <v>0.22500000000000001</v>
      </c>
      <c r="AD56" s="5">
        <f t="shared" si="16"/>
        <v>0.11899999999999999</v>
      </c>
      <c r="AE56" s="5">
        <f t="shared" si="2"/>
        <v>0.12</v>
      </c>
      <c r="AF56" s="5">
        <v>0.19600000000000001</v>
      </c>
      <c r="AG56" s="5" t="str">
        <f t="shared" si="17"/>
        <v>Positive</v>
      </c>
      <c r="AH56" s="5" t="str">
        <f t="shared" si="18"/>
        <v>Positive</v>
      </c>
      <c r="AI56" s="5" t="str">
        <f t="shared" si="19"/>
        <v>Positive</v>
      </c>
      <c r="AJ56" s="16" t="str">
        <f t="shared" si="20"/>
        <v>Positive</v>
      </c>
      <c r="AK56" s="21">
        <v>6.3E-2</v>
      </c>
      <c r="AL56" s="5">
        <v>0.16300000000000001</v>
      </c>
      <c r="AM56" s="5">
        <v>0.17200000000000001</v>
      </c>
      <c r="AN56" s="5">
        <f t="shared" si="3"/>
        <v>0.16750000000000001</v>
      </c>
      <c r="AO56" s="5">
        <f t="shared" si="4"/>
        <v>0.10450000000000001</v>
      </c>
      <c r="AP56" s="18" t="str">
        <f t="shared" si="21"/>
        <v>Negative</v>
      </c>
      <c r="AQ56" s="5">
        <v>0.59799999999999998</v>
      </c>
      <c r="AR56" s="5">
        <v>0.64800000000000002</v>
      </c>
      <c r="AS56" s="5">
        <v>0.623</v>
      </c>
      <c r="AT56" s="45">
        <v>2.5020080321285141</v>
      </c>
      <c r="AU56" s="25" t="str">
        <f t="shared" si="22"/>
        <v>Positive</v>
      </c>
      <c r="AV56" s="15" t="s">
        <v>47</v>
      </c>
      <c r="AW56" s="16" t="s">
        <v>49</v>
      </c>
    </row>
    <row r="57" spans="1:49" ht="15.75" thickBot="1" x14ac:dyDescent="0.3">
      <c r="A57" s="44">
        <v>72046</v>
      </c>
      <c r="B57" s="15">
        <v>3.2</v>
      </c>
      <c r="C57" s="5">
        <v>3.5</v>
      </c>
      <c r="D57" s="5">
        <v>2.4</v>
      </c>
      <c r="E57" s="5">
        <v>10.5</v>
      </c>
      <c r="F57" s="5">
        <v>5.4</v>
      </c>
      <c r="G57" s="5">
        <v>13.2</v>
      </c>
      <c r="H57" s="21">
        <f t="shared" si="23"/>
        <v>7.3</v>
      </c>
      <c r="I57" s="5">
        <f t="shared" si="23"/>
        <v>1.9000000000000004</v>
      </c>
      <c r="J57" s="5">
        <f t="shared" si="23"/>
        <v>10.799999999999999</v>
      </c>
      <c r="K57" s="5">
        <f t="shared" si="0"/>
        <v>5.3999999999999995</v>
      </c>
      <c r="L57" s="5">
        <f t="shared" si="1"/>
        <v>8.8999999999999986</v>
      </c>
      <c r="M57" s="18" t="str">
        <f t="shared" si="6"/>
        <v>Positive</v>
      </c>
      <c r="N57" s="18" t="str">
        <f t="shared" si="7"/>
        <v>Positive</v>
      </c>
      <c r="O57" s="18" t="str">
        <f t="shared" si="8"/>
        <v>Positive</v>
      </c>
      <c r="P57" s="20" t="str">
        <f t="shared" si="9"/>
        <v>Positive</v>
      </c>
      <c r="Q57" s="40" t="str">
        <f t="shared" si="10"/>
        <v>1</v>
      </c>
      <c r="R57" s="41" t="str">
        <f t="shared" si="11"/>
        <v>3</v>
      </c>
      <c r="S57" s="41">
        <f t="shared" si="12"/>
        <v>4</v>
      </c>
      <c r="T57" s="41" t="str">
        <f t="shared" si="13"/>
        <v>1</v>
      </c>
      <c r="U57" s="41" t="str">
        <f t="shared" si="14"/>
        <v>3</v>
      </c>
      <c r="V57" s="42">
        <f t="shared" si="15"/>
        <v>4</v>
      </c>
      <c r="W57" s="15">
        <v>9.0000000000000011E-3</v>
      </c>
      <c r="X57" s="5">
        <v>2.1999999999999999E-2</v>
      </c>
      <c r="Y57" s="5">
        <v>0.105</v>
      </c>
      <c r="Z57" s="5">
        <v>0.17799999999999999</v>
      </c>
      <c r="AA57" s="5">
        <v>0.26400000000000001</v>
      </c>
      <c r="AB57" s="5">
        <v>9.6000000000000002E-2</v>
      </c>
      <c r="AC57" s="5">
        <v>8.299999999999999E-2</v>
      </c>
      <c r="AD57" s="5">
        <f t="shared" si="16"/>
        <v>0.16899999999999998</v>
      </c>
      <c r="AE57" s="5">
        <f t="shared" si="2"/>
        <v>0.156</v>
      </c>
      <c r="AF57" s="5">
        <v>0.255</v>
      </c>
      <c r="AG57" s="5" t="str">
        <f t="shared" si="17"/>
        <v>Positive</v>
      </c>
      <c r="AH57" s="5" t="str">
        <f t="shared" si="18"/>
        <v>Positive</v>
      </c>
      <c r="AI57" s="5" t="str">
        <f t="shared" si="19"/>
        <v>Positive</v>
      </c>
      <c r="AJ57" s="16" t="str">
        <f t="shared" si="20"/>
        <v>Positive</v>
      </c>
      <c r="AK57" s="21">
        <v>6.4000000000000001E-2</v>
      </c>
      <c r="AL57" s="5">
        <v>1.5070000000000001</v>
      </c>
      <c r="AM57" s="5">
        <v>1.62</v>
      </c>
      <c r="AN57" s="5">
        <f t="shared" si="3"/>
        <v>1.5635000000000001</v>
      </c>
      <c r="AO57" s="5">
        <f t="shared" si="4"/>
        <v>1.4995000000000001</v>
      </c>
      <c r="AP57" s="18" t="str">
        <f t="shared" si="21"/>
        <v>Positive</v>
      </c>
      <c r="AQ57" s="5">
        <v>1.4790000000000001</v>
      </c>
      <c r="AR57" s="5">
        <v>1.446</v>
      </c>
      <c r="AS57" s="5">
        <v>1.4624999999999999</v>
      </c>
      <c r="AT57" s="45">
        <v>6.09375</v>
      </c>
      <c r="AU57" s="25" t="str">
        <f t="shared" si="22"/>
        <v>Positive</v>
      </c>
      <c r="AV57" s="15" t="s">
        <v>47</v>
      </c>
      <c r="AW57" s="16" t="s">
        <v>49</v>
      </c>
    </row>
    <row r="58" spans="1:49" ht="15.75" thickBot="1" x14ac:dyDescent="0.3">
      <c r="A58" s="44">
        <v>72047</v>
      </c>
      <c r="B58" s="15">
        <v>3.6</v>
      </c>
      <c r="C58" s="5">
        <v>2.5</v>
      </c>
      <c r="D58" s="5">
        <v>2.8</v>
      </c>
      <c r="E58" s="5">
        <v>12.8</v>
      </c>
      <c r="F58" s="5">
        <v>4.3</v>
      </c>
      <c r="G58" s="5">
        <v>7.2</v>
      </c>
      <c r="H58" s="21">
        <f t="shared" si="23"/>
        <v>9.2000000000000011</v>
      </c>
      <c r="I58" s="5">
        <f t="shared" si="23"/>
        <v>1.7999999999999998</v>
      </c>
      <c r="J58" s="5">
        <f t="shared" si="23"/>
        <v>4.4000000000000004</v>
      </c>
      <c r="K58" s="5">
        <f t="shared" si="0"/>
        <v>7.4000000000000012</v>
      </c>
      <c r="L58" s="5">
        <f t="shared" si="1"/>
        <v>2.6000000000000005</v>
      </c>
      <c r="M58" s="18" t="str">
        <f t="shared" si="6"/>
        <v>Positive</v>
      </c>
      <c r="N58" s="18" t="str">
        <f t="shared" si="7"/>
        <v>Positive</v>
      </c>
      <c r="O58" s="18" t="str">
        <f t="shared" si="8"/>
        <v>Positive</v>
      </c>
      <c r="P58" s="20" t="str">
        <f t="shared" si="9"/>
        <v>Positive</v>
      </c>
      <c r="Q58" s="40" t="str">
        <f t="shared" si="10"/>
        <v>1</v>
      </c>
      <c r="R58" s="41" t="str">
        <f t="shared" si="11"/>
        <v>3</v>
      </c>
      <c r="S58" s="41">
        <f t="shared" si="12"/>
        <v>4</v>
      </c>
      <c r="T58" s="41" t="str">
        <f t="shared" si="13"/>
        <v>1</v>
      </c>
      <c r="U58" s="41" t="str">
        <f t="shared" si="14"/>
        <v>1</v>
      </c>
      <c r="V58" s="42">
        <f t="shared" si="15"/>
        <v>2</v>
      </c>
      <c r="W58" s="15">
        <v>0.01</v>
      </c>
      <c r="X58" s="5">
        <v>1.3000000000000001E-2</v>
      </c>
      <c r="Y58" s="5">
        <v>0.12</v>
      </c>
      <c r="Z58" s="5">
        <v>0.17500000000000002</v>
      </c>
      <c r="AA58" s="5">
        <v>0.08</v>
      </c>
      <c r="AB58" s="5">
        <v>0.11</v>
      </c>
      <c r="AC58" s="5">
        <v>0.107</v>
      </c>
      <c r="AD58" s="5">
        <f t="shared" si="16"/>
        <v>0.16500000000000001</v>
      </c>
      <c r="AE58" s="5">
        <f t="shared" si="2"/>
        <v>0.16200000000000001</v>
      </c>
      <c r="AF58" s="5">
        <v>7.0000000000000007E-2</v>
      </c>
      <c r="AG58" s="5" t="str">
        <f t="shared" si="17"/>
        <v>Positive</v>
      </c>
      <c r="AH58" s="5" t="str">
        <f t="shared" si="18"/>
        <v>Positive</v>
      </c>
      <c r="AI58" s="5" t="str">
        <f t="shared" si="19"/>
        <v>Positive</v>
      </c>
      <c r="AJ58" s="16" t="str">
        <f t="shared" si="20"/>
        <v>Positive</v>
      </c>
      <c r="AK58" s="21">
        <v>6.3E-2</v>
      </c>
      <c r="AL58" s="5">
        <v>0.13100000000000001</v>
      </c>
      <c r="AM58" s="5">
        <v>0.129</v>
      </c>
      <c r="AN58" s="5">
        <f t="shared" si="3"/>
        <v>0.13</v>
      </c>
      <c r="AO58" s="5">
        <f t="shared" si="4"/>
        <v>6.7000000000000004E-2</v>
      </c>
      <c r="AP58" s="18" t="str">
        <f t="shared" si="21"/>
        <v>Negative</v>
      </c>
      <c r="AQ58" s="5">
        <v>0.16500000000000001</v>
      </c>
      <c r="AR58" s="5">
        <v>0.16300000000000001</v>
      </c>
      <c r="AS58" s="5">
        <v>0.16400000000000001</v>
      </c>
      <c r="AT58" s="45">
        <v>0.65863453815261053</v>
      </c>
      <c r="AU58" s="25" t="str">
        <f t="shared" si="22"/>
        <v>Negative</v>
      </c>
      <c r="AV58" s="15" t="s">
        <v>47</v>
      </c>
      <c r="AW58" s="16" t="s">
        <v>49</v>
      </c>
    </row>
    <row r="59" spans="1:49" ht="15.75" thickBot="1" x14ac:dyDescent="0.3">
      <c r="A59" s="44">
        <v>72050</v>
      </c>
      <c r="B59" s="15">
        <v>3</v>
      </c>
      <c r="C59" s="5">
        <v>3.3</v>
      </c>
      <c r="D59" s="5">
        <v>3</v>
      </c>
      <c r="E59" s="5">
        <v>12</v>
      </c>
      <c r="F59" s="5">
        <v>4.2</v>
      </c>
      <c r="G59" s="5">
        <v>8.1999999999999993</v>
      </c>
      <c r="H59" s="21">
        <f t="shared" si="23"/>
        <v>9</v>
      </c>
      <c r="I59" s="5">
        <f t="shared" si="23"/>
        <v>0.90000000000000036</v>
      </c>
      <c r="J59" s="5">
        <f t="shared" si="23"/>
        <v>5.1999999999999993</v>
      </c>
      <c r="K59" s="5">
        <f t="shared" si="0"/>
        <v>8.1</v>
      </c>
      <c r="L59" s="5">
        <f t="shared" si="1"/>
        <v>4.2999999999999989</v>
      </c>
      <c r="M59" s="18" t="str">
        <f t="shared" si="6"/>
        <v>Positive</v>
      </c>
      <c r="N59" s="18" t="str">
        <f t="shared" si="7"/>
        <v>Positive</v>
      </c>
      <c r="O59" s="18" t="str">
        <f t="shared" si="8"/>
        <v>Positive</v>
      </c>
      <c r="P59" s="20" t="str">
        <f t="shared" si="9"/>
        <v>Positive</v>
      </c>
      <c r="Q59" s="40" t="str">
        <f t="shared" si="10"/>
        <v>1</v>
      </c>
      <c r="R59" s="41" t="str">
        <f t="shared" si="11"/>
        <v>3</v>
      </c>
      <c r="S59" s="41">
        <f t="shared" si="12"/>
        <v>4</v>
      </c>
      <c r="T59" s="41" t="str">
        <f t="shared" si="13"/>
        <v>1</v>
      </c>
      <c r="U59" s="41" t="str">
        <f t="shared" si="14"/>
        <v>3</v>
      </c>
      <c r="V59" s="42">
        <f t="shared" si="15"/>
        <v>4</v>
      </c>
      <c r="W59" s="15">
        <v>7.0000000000000001E-3</v>
      </c>
      <c r="X59" s="5">
        <v>1.9E-2</v>
      </c>
      <c r="Y59" s="5">
        <v>0.57000000000000006</v>
      </c>
      <c r="Z59" s="5">
        <v>0.28300000000000003</v>
      </c>
      <c r="AA59" s="5">
        <v>0.30099999999999999</v>
      </c>
      <c r="AB59" s="5">
        <v>0.56300000000000006</v>
      </c>
      <c r="AC59" s="5">
        <v>0.55100000000000005</v>
      </c>
      <c r="AD59" s="5">
        <f t="shared" si="16"/>
        <v>0.27600000000000002</v>
      </c>
      <c r="AE59" s="5">
        <f t="shared" si="2"/>
        <v>0.26400000000000001</v>
      </c>
      <c r="AF59" s="5">
        <v>0.29399999999999998</v>
      </c>
      <c r="AG59" s="5" t="str">
        <f t="shared" si="17"/>
        <v>Positive</v>
      </c>
      <c r="AH59" s="5" t="str">
        <f t="shared" si="18"/>
        <v>Positive</v>
      </c>
      <c r="AI59" s="5" t="str">
        <f t="shared" si="19"/>
        <v>Positive</v>
      </c>
      <c r="AJ59" s="16" t="str">
        <f t="shared" si="20"/>
        <v>Positive</v>
      </c>
      <c r="AK59" s="21">
        <v>5.9000000000000004E-2</v>
      </c>
      <c r="AL59" s="5">
        <v>0.21099999999999999</v>
      </c>
      <c r="AM59" s="5">
        <v>0.19400000000000001</v>
      </c>
      <c r="AN59" s="5">
        <f t="shared" si="3"/>
        <v>0.20250000000000001</v>
      </c>
      <c r="AO59" s="5">
        <f t="shared" si="4"/>
        <v>0.14350000000000002</v>
      </c>
      <c r="AP59" s="18" t="str">
        <f t="shared" si="21"/>
        <v>Negative</v>
      </c>
      <c r="AQ59" s="5">
        <v>0.24299999999999999</v>
      </c>
      <c r="AR59" s="5">
        <v>0.23100000000000001</v>
      </c>
      <c r="AS59" s="5">
        <v>0.23699999999999999</v>
      </c>
      <c r="AT59" s="45">
        <v>0.95180722891566261</v>
      </c>
      <c r="AU59" s="25" t="str">
        <f t="shared" si="22"/>
        <v>Negative</v>
      </c>
      <c r="AV59" s="15" t="s">
        <v>47</v>
      </c>
      <c r="AW59" s="16" t="s">
        <v>49</v>
      </c>
    </row>
    <row r="60" spans="1:49" ht="15.75" thickBot="1" x14ac:dyDescent="0.3">
      <c r="A60" s="44">
        <v>72051</v>
      </c>
      <c r="B60" s="15">
        <v>3.5</v>
      </c>
      <c r="C60" s="5">
        <v>3.8</v>
      </c>
      <c r="D60" s="5">
        <v>2.4</v>
      </c>
      <c r="E60" s="5">
        <v>12.8</v>
      </c>
      <c r="F60" s="5">
        <v>8.9</v>
      </c>
      <c r="G60" s="5">
        <v>7.5</v>
      </c>
      <c r="H60" s="21">
        <f t="shared" si="23"/>
        <v>9.3000000000000007</v>
      </c>
      <c r="I60" s="5">
        <f t="shared" si="23"/>
        <v>5.1000000000000005</v>
      </c>
      <c r="J60" s="5">
        <f t="shared" si="23"/>
        <v>5.0999999999999996</v>
      </c>
      <c r="K60" s="5">
        <f t="shared" si="0"/>
        <v>4.2</v>
      </c>
      <c r="L60" s="5">
        <f t="shared" si="1"/>
        <v>0</v>
      </c>
      <c r="M60" s="18" t="str">
        <f t="shared" si="6"/>
        <v>Positive</v>
      </c>
      <c r="N60" s="18" t="str">
        <f t="shared" si="7"/>
        <v>Positive</v>
      </c>
      <c r="O60" s="18" t="str">
        <f t="shared" si="8"/>
        <v>Positive</v>
      </c>
      <c r="P60" s="20" t="str">
        <f t="shared" si="9"/>
        <v>Negative</v>
      </c>
      <c r="Q60" s="40" t="str">
        <f t="shared" si="10"/>
        <v>1</v>
      </c>
      <c r="R60" s="41" t="str">
        <f t="shared" si="11"/>
        <v>3</v>
      </c>
      <c r="S60" s="41">
        <f t="shared" si="12"/>
        <v>4</v>
      </c>
      <c r="T60" s="41" t="str">
        <f t="shared" si="13"/>
        <v>1</v>
      </c>
      <c r="U60" s="41" t="str">
        <f t="shared" si="14"/>
        <v>0</v>
      </c>
      <c r="V60" s="42">
        <f t="shared" si="15"/>
        <v>1</v>
      </c>
      <c r="W60" s="15">
        <v>0.02</v>
      </c>
      <c r="X60" s="5">
        <v>1.9E-2</v>
      </c>
      <c r="Y60" s="5">
        <v>0.35399999999999998</v>
      </c>
      <c r="Z60" s="5">
        <v>0.38500000000000001</v>
      </c>
      <c r="AA60" s="5">
        <v>0.39600000000000002</v>
      </c>
      <c r="AB60" s="5">
        <v>0.33399999999999996</v>
      </c>
      <c r="AC60" s="5">
        <v>0.33499999999999996</v>
      </c>
      <c r="AD60" s="5">
        <f t="shared" si="16"/>
        <v>0.36499999999999999</v>
      </c>
      <c r="AE60" s="5">
        <f t="shared" si="2"/>
        <v>0.36599999999999999</v>
      </c>
      <c r="AF60" s="5">
        <v>0.376</v>
      </c>
      <c r="AG60" s="5" t="str">
        <f t="shared" si="17"/>
        <v>Positive</v>
      </c>
      <c r="AH60" s="5" t="str">
        <f t="shared" si="18"/>
        <v>Positive</v>
      </c>
      <c r="AI60" s="5" t="str">
        <f t="shared" si="19"/>
        <v>Positive</v>
      </c>
      <c r="AJ60" s="16" t="str">
        <f t="shared" si="20"/>
        <v>Positive</v>
      </c>
      <c r="AK60" s="21">
        <v>9.6000000000000002E-2</v>
      </c>
      <c r="AL60" s="5">
        <v>0.21199999999999999</v>
      </c>
      <c r="AM60" s="5">
        <v>0.20200000000000001</v>
      </c>
      <c r="AN60" s="5">
        <f t="shared" si="3"/>
        <v>0.20700000000000002</v>
      </c>
      <c r="AO60" s="5">
        <f t="shared" si="4"/>
        <v>0.11100000000000002</v>
      </c>
      <c r="AP60" s="18" t="str">
        <f t="shared" si="21"/>
        <v>Negative</v>
      </c>
      <c r="AQ60" s="5">
        <v>0.39200000000000002</v>
      </c>
      <c r="AR60" s="5">
        <v>0.39300000000000002</v>
      </c>
      <c r="AS60" s="5">
        <v>0.39250000000000002</v>
      </c>
      <c r="AT60" s="45">
        <v>1.5763052208835342</v>
      </c>
      <c r="AU60" s="25" t="str">
        <f t="shared" si="22"/>
        <v>Positive</v>
      </c>
      <c r="AV60" s="15" t="s">
        <v>47</v>
      </c>
      <c r="AW60" s="16" t="s">
        <v>49</v>
      </c>
    </row>
    <row r="61" spans="1:49" ht="15.75" thickBot="1" x14ac:dyDescent="0.3">
      <c r="A61" s="44">
        <v>72056</v>
      </c>
      <c r="B61" s="15">
        <v>3.2</v>
      </c>
      <c r="C61" s="5">
        <v>3.5</v>
      </c>
      <c r="D61" s="5">
        <v>2.8</v>
      </c>
      <c r="E61" s="5">
        <v>6.8</v>
      </c>
      <c r="F61" s="5">
        <v>3.6</v>
      </c>
      <c r="G61" s="5">
        <v>5.2</v>
      </c>
      <c r="H61" s="21">
        <f t="shared" si="23"/>
        <v>3.5999999999999996</v>
      </c>
      <c r="I61" s="5">
        <f t="shared" si="23"/>
        <v>0.10000000000000009</v>
      </c>
      <c r="J61" s="5">
        <f t="shared" si="23"/>
        <v>2.4000000000000004</v>
      </c>
      <c r="K61" s="5">
        <f t="shared" si="0"/>
        <v>3.4999999999999996</v>
      </c>
      <c r="L61" s="5">
        <f t="shared" si="1"/>
        <v>2.3000000000000003</v>
      </c>
      <c r="M61" s="18" t="str">
        <f t="shared" si="6"/>
        <v>Positive</v>
      </c>
      <c r="N61" s="18" t="str">
        <f t="shared" si="7"/>
        <v>Positive</v>
      </c>
      <c r="O61" s="18" t="str">
        <f t="shared" si="8"/>
        <v>Positive</v>
      </c>
      <c r="P61" s="20" t="str">
        <f t="shared" si="9"/>
        <v>Positive</v>
      </c>
      <c r="Q61" s="40" t="str">
        <f t="shared" si="10"/>
        <v>1</v>
      </c>
      <c r="R61" s="41" t="str">
        <f t="shared" si="11"/>
        <v>1</v>
      </c>
      <c r="S61" s="41">
        <f t="shared" si="12"/>
        <v>2</v>
      </c>
      <c r="T61" s="41" t="str">
        <f t="shared" si="13"/>
        <v>1</v>
      </c>
      <c r="U61" s="41" t="str">
        <f t="shared" si="14"/>
        <v>1</v>
      </c>
      <c r="V61" s="42">
        <f t="shared" si="15"/>
        <v>2</v>
      </c>
      <c r="W61" s="15">
        <v>0.03</v>
      </c>
      <c r="X61" s="5">
        <v>2.8000000000000001E-2</v>
      </c>
      <c r="Y61" s="5">
        <v>0.129</v>
      </c>
      <c r="Z61" s="5">
        <v>0.14200000000000002</v>
      </c>
      <c r="AA61" s="5">
        <v>0.6</v>
      </c>
      <c r="AB61" s="5">
        <v>9.9000000000000005E-2</v>
      </c>
      <c r="AC61" s="5">
        <v>0.10100000000000001</v>
      </c>
      <c r="AD61" s="5">
        <f t="shared" si="16"/>
        <v>0.11200000000000002</v>
      </c>
      <c r="AE61" s="5">
        <f t="shared" si="2"/>
        <v>0.11400000000000002</v>
      </c>
      <c r="AF61" s="5">
        <v>0.56999999999999995</v>
      </c>
      <c r="AG61" s="5" t="str">
        <f t="shared" si="17"/>
        <v>Positive</v>
      </c>
      <c r="AH61" s="5" t="str">
        <f t="shared" si="18"/>
        <v>Positive</v>
      </c>
      <c r="AI61" s="5" t="str">
        <f t="shared" si="19"/>
        <v>Positive</v>
      </c>
      <c r="AJ61" s="16" t="str">
        <f t="shared" si="20"/>
        <v>Positive</v>
      </c>
      <c r="AK61" s="21">
        <v>9.5000000000000001E-2</v>
      </c>
      <c r="AL61" s="5">
        <v>0.13200000000000001</v>
      </c>
      <c r="AM61" s="5">
        <v>0.122</v>
      </c>
      <c r="AN61" s="5">
        <f t="shared" si="3"/>
        <v>0.127</v>
      </c>
      <c r="AO61" s="5">
        <f t="shared" si="4"/>
        <v>3.2000000000000001E-2</v>
      </c>
      <c r="AP61" s="18" t="str">
        <f t="shared" si="21"/>
        <v>Negative</v>
      </c>
      <c r="AQ61" s="5">
        <v>0.252</v>
      </c>
      <c r="AR61" s="5">
        <v>0.253</v>
      </c>
      <c r="AS61" s="5">
        <v>0.2525</v>
      </c>
      <c r="AT61" s="45">
        <v>1.0520833333333335</v>
      </c>
      <c r="AU61" s="25" t="str">
        <f t="shared" si="22"/>
        <v>Negative</v>
      </c>
      <c r="AV61" s="15" t="s">
        <v>47</v>
      </c>
      <c r="AW61" s="16" t="s">
        <v>49</v>
      </c>
    </row>
    <row r="62" spans="1:49" ht="15.75" thickBot="1" x14ac:dyDescent="0.3">
      <c r="A62" s="44">
        <v>72057</v>
      </c>
      <c r="B62" s="15">
        <v>3.8</v>
      </c>
      <c r="C62" s="5">
        <v>3.5</v>
      </c>
      <c r="D62" s="5">
        <v>3.2</v>
      </c>
      <c r="E62" s="5">
        <v>15</v>
      </c>
      <c r="F62" s="5">
        <v>5.77</v>
      </c>
      <c r="G62" s="5">
        <v>9.8000000000000007</v>
      </c>
      <c r="H62" s="21">
        <f t="shared" si="23"/>
        <v>11.2</v>
      </c>
      <c r="I62" s="5">
        <f t="shared" si="23"/>
        <v>2.2699999999999996</v>
      </c>
      <c r="J62" s="5">
        <f t="shared" si="23"/>
        <v>6.6000000000000005</v>
      </c>
      <c r="K62" s="5">
        <f t="shared" si="0"/>
        <v>8.93</v>
      </c>
      <c r="L62" s="5">
        <f t="shared" si="1"/>
        <v>4.330000000000001</v>
      </c>
      <c r="M62" s="18" t="str">
        <f t="shared" si="6"/>
        <v>Positive</v>
      </c>
      <c r="N62" s="18" t="str">
        <f t="shared" si="7"/>
        <v>Positive</v>
      </c>
      <c r="O62" s="18" t="str">
        <f t="shared" si="8"/>
        <v>Positive</v>
      </c>
      <c r="P62" s="20" t="str">
        <f t="shared" si="9"/>
        <v>Positive</v>
      </c>
      <c r="Q62" s="40" t="str">
        <f t="shared" si="10"/>
        <v>1</v>
      </c>
      <c r="R62" s="41" t="str">
        <f t="shared" si="11"/>
        <v>3</v>
      </c>
      <c r="S62" s="41">
        <f t="shared" si="12"/>
        <v>4</v>
      </c>
      <c r="T62" s="41" t="str">
        <f t="shared" si="13"/>
        <v>1</v>
      </c>
      <c r="U62" s="41" t="str">
        <f t="shared" si="14"/>
        <v>3</v>
      </c>
      <c r="V62" s="42">
        <f t="shared" si="15"/>
        <v>4</v>
      </c>
      <c r="W62" s="15">
        <v>3.9E-2</v>
      </c>
      <c r="X62" s="5">
        <v>6.2E-2</v>
      </c>
      <c r="Y62" s="5">
        <v>0.17400000000000002</v>
      </c>
      <c r="Z62" s="5">
        <v>0.17</v>
      </c>
      <c r="AA62" s="5">
        <v>9.4E-2</v>
      </c>
      <c r="AB62" s="5">
        <v>0.13500000000000001</v>
      </c>
      <c r="AC62" s="5">
        <v>0.11200000000000002</v>
      </c>
      <c r="AD62" s="5">
        <f t="shared" si="16"/>
        <v>0.13100000000000001</v>
      </c>
      <c r="AE62" s="5">
        <f t="shared" si="2"/>
        <v>0.10800000000000001</v>
      </c>
      <c r="AF62" s="5">
        <v>5.5E-2</v>
      </c>
      <c r="AG62" s="5" t="str">
        <f t="shared" si="17"/>
        <v>Positive</v>
      </c>
      <c r="AH62" s="5" t="str">
        <f t="shared" si="18"/>
        <v>Positive</v>
      </c>
      <c r="AI62" s="5" t="str">
        <f t="shared" si="19"/>
        <v>Positive</v>
      </c>
      <c r="AJ62" s="16" t="str">
        <f t="shared" si="20"/>
        <v>Positive</v>
      </c>
      <c r="AK62" s="21">
        <v>5.1000000000000004E-2</v>
      </c>
      <c r="AL62" s="5">
        <v>0.128</v>
      </c>
      <c r="AM62" s="5">
        <v>0.126</v>
      </c>
      <c r="AN62" s="5">
        <f t="shared" si="3"/>
        <v>0.127</v>
      </c>
      <c r="AO62" s="5">
        <f t="shared" si="4"/>
        <v>7.5999999999999998E-2</v>
      </c>
      <c r="AP62" s="18" t="str">
        <f t="shared" si="21"/>
        <v>Negative</v>
      </c>
      <c r="AQ62" s="5">
        <v>0.17299999999999999</v>
      </c>
      <c r="AR62" s="5">
        <v>0.161</v>
      </c>
      <c r="AS62" s="5">
        <v>0.16699999999999998</v>
      </c>
      <c r="AT62" s="45">
        <v>0.67068273092369468</v>
      </c>
      <c r="AU62" s="25" t="str">
        <f t="shared" si="22"/>
        <v>Negative</v>
      </c>
      <c r="AV62" s="15" t="s">
        <v>47</v>
      </c>
      <c r="AW62" s="16" t="s">
        <v>48</v>
      </c>
    </row>
    <row r="63" spans="1:49" ht="15.75" thickBot="1" x14ac:dyDescent="0.3">
      <c r="A63" s="44">
        <v>72058</v>
      </c>
      <c r="B63" s="15">
        <v>2.9</v>
      </c>
      <c r="C63" s="5">
        <v>2.7</v>
      </c>
      <c r="D63" s="5">
        <v>2.8</v>
      </c>
      <c r="E63" s="5">
        <v>12.2</v>
      </c>
      <c r="F63" s="5">
        <v>4.5</v>
      </c>
      <c r="G63" s="5">
        <v>9.9</v>
      </c>
      <c r="H63" s="21">
        <f t="shared" si="23"/>
        <v>9.2999999999999989</v>
      </c>
      <c r="I63" s="5">
        <f t="shared" si="23"/>
        <v>1.7999999999999998</v>
      </c>
      <c r="J63" s="5">
        <f t="shared" si="23"/>
        <v>7.1000000000000005</v>
      </c>
      <c r="K63" s="5">
        <f t="shared" si="0"/>
        <v>7.4999999999999991</v>
      </c>
      <c r="L63" s="5">
        <f t="shared" si="1"/>
        <v>5.3000000000000007</v>
      </c>
      <c r="M63" s="18" t="str">
        <f t="shared" si="6"/>
        <v>Positive</v>
      </c>
      <c r="N63" s="18" t="str">
        <f t="shared" si="7"/>
        <v>Positive</v>
      </c>
      <c r="O63" s="18" t="str">
        <f t="shared" si="8"/>
        <v>Positive</v>
      </c>
      <c r="P63" s="20" t="str">
        <f t="shared" si="9"/>
        <v>Positive</v>
      </c>
      <c r="Q63" s="40" t="str">
        <f t="shared" si="10"/>
        <v>1</v>
      </c>
      <c r="R63" s="41" t="str">
        <f t="shared" si="11"/>
        <v>3</v>
      </c>
      <c r="S63" s="41">
        <f t="shared" si="12"/>
        <v>4</v>
      </c>
      <c r="T63" s="41" t="str">
        <f t="shared" si="13"/>
        <v>1</v>
      </c>
      <c r="U63" s="41" t="str">
        <f t="shared" si="14"/>
        <v>3</v>
      </c>
      <c r="V63" s="42">
        <f t="shared" si="15"/>
        <v>4</v>
      </c>
      <c r="W63" s="15">
        <v>1.4999999999999999E-2</v>
      </c>
      <c r="X63" s="5">
        <v>0.02</v>
      </c>
      <c r="Y63" s="5">
        <v>6.9000000000000006E-2</v>
      </c>
      <c r="Z63" s="5">
        <v>8.2000000000000003E-2</v>
      </c>
      <c r="AA63" s="5">
        <v>5.5E-2</v>
      </c>
      <c r="AB63" s="5">
        <v>5.4000000000000006E-2</v>
      </c>
      <c r="AC63" s="5">
        <v>4.9000000000000002E-2</v>
      </c>
      <c r="AD63" s="5">
        <f t="shared" si="16"/>
        <v>6.7000000000000004E-2</v>
      </c>
      <c r="AE63" s="5">
        <f t="shared" si="2"/>
        <v>6.2E-2</v>
      </c>
      <c r="AF63" s="5">
        <v>0.04</v>
      </c>
      <c r="AG63" s="5" t="str">
        <f t="shared" si="17"/>
        <v>Positive</v>
      </c>
      <c r="AH63" s="5" t="str">
        <f t="shared" si="18"/>
        <v>Positive</v>
      </c>
      <c r="AI63" s="5" t="str">
        <f t="shared" si="19"/>
        <v>Positive</v>
      </c>
      <c r="AJ63" s="16" t="str">
        <f t="shared" si="20"/>
        <v>Negative</v>
      </c>
      <c r="AK63" s="21">
        <v>6.5000000000000002E-2</v>
      </c>
      <c r="AL63" s="5">
        <v>0.59399999999999997</v>
      </c>
      <c r="AM63" s="5">
        <v>0.53800000000000003</v>
      </c>
      <c r="AN63" s="5">
        <f t="shared" si="3"/>
        <v>0.56600000000000006</v>
      </c>
      <c r="AO63" s="5">
        <f t="shared" si="4"/>
        <v>0.50100000000000011</v>
      </c>
      <c r="AP63" s="18" t="str">
        <f t="shared" si="21"/>
        <v>Positive</v>
      </c>
      <c r="AQ63" s="5">
        <v>0.247</v>
      </c>
      <c r="AR63" s="5">
        <v>0.22600000000000001</v>
      </c>
      <c r="AS63" s="5">
        <v>0.23649999999999999</v>
      </c>
      <c r="AT63" s="45">
        <v>0.94979919678714853</v>
      </c>
      <c r="AU63" s="25" t="str">
        <f t="shared" si="22"/>
        <v>Negative</v>
      </c>
      <c r="AV63" s="15" t="s">
        <v>47</v>
      </c>
      <c r="AW63" s="16" t="s">
        <v>49</v>
      </c>
    </row>
    <row r="64" spans="1:49" ht="15.75" thickBot="1" x14ac:dyDescent="0.3">
      <c r="A64" s="44">
        <v>72060</v>
      </c>
      <c r="B64" s="15">
        <v>2.5</v>
      </c>
      <c r="C64" s="5">
        <v>2.6</v>
      </c>
      <c r="D64" s="5">
        <v>2</v>
      </c>
      <c r="E64" s="5">
        <v>18</v>
      </c>
      <c r="F64" s="5">
        <v>7.4</v>
      </c>
      <c r="G64" s="5">
        <v>17</v>
      </c>
      <c r="H64" s="21">
        <f t="shared" si="23"/>
        <v>15.5</v>
      </c>
      <c r="I64" s="5">
        <f t="shared" si="23"/>
        <v>4.8000000000000007</v>
      </c>
      <c r="J64" s="5">
        <f t="shared" si="23"/>
        <v>15</v>
      </c>
      <c r="K64" s="5">
        <f t="shared" si="0"/>
        <v>10.7</v>
      </c>
      <c r="L64" s="5">
        <f t="shared" si="1"/>
        <v>10.199999999999999</v>
      </c>
      <c r="M64" s="18" t="str">
        <f t="shared" si="6"/>
        <v>Positive</v>
      </c>
      <c r="N64" s="18" t="str">
        <f t="shared" si="7"/>
        <v>Positive</v>
      </c>
      <c r="O64" s="18" t="str">
        <f t="shared" si="8"/>
        <v>Positive</v>
      </c>
      <c r="P64" s="20" t="str">
        <f t="shared" si="9"/>
        <v>Positive</v>
      </c>
      <c r="Q64" s="40" t="str">
        <f t="shared" si="10"/>
        <v>1</v>
      </c>
      <c r="R64" s="41" t="str">
        <f t="shared" si="11"/>
        <v>3</v>
      </c>
      <c r="S64" s="41">
        <f t="shared" si="12"/>
        <v>4</v>
      </c>
      <c r="T64" s="41" t="str">
        <f t="shared" si="13"/>
        <v>1</v>
      </c>
      <c r="U64" s="41" t="str">
        <f t="shared" si="14"/>
        <v>3</v>
      </c>
      <c r="V64" s="42">
        <f t="shared" si="15"/>
        <v>4</v>
      </c>
      <c r="W64" s="15">
        <v>0.02</v>
      </c>
      <c r="X64" s="5">
        <v>3.3000000000000002E-2</v>
      </c>
      <c r="Y64" s="5">
        <v>1.3640000000000001</v>
      </c>
      <c r="Z64" s="5">
        <v>1.042</v>
      </c>
      <c r="AA64" s="5">
        <v>3.6999999999999998E-2</v>
      </c>
      <c r="AB64" s="5">
        <v>1.3440000000000001</v>
      </c>
      <c r="AC64" s="5">
        <v>1.3310000000000002</v>
      </c>
      <c r="AD64" s="5">
        <f t="shared" si="16"/>
        <v>1.022</v>
      </c>
      <c r="AE64" s="5">
        <f t="shared" si="2"/>
        <v>1.0090000000000001</v>
      </c>
      <c r="AF64" s="5">
        <v>1.6999999999999998E-2</v>
      </c>
      <c r="AG64" s="5" t="str">
        <f t="shared" si="17"/>
        <v>Positive</v>
      </c>
      <c r="AH64" s="5" t="str">
        <f t="shared" si="18"/>
        <v>Positive</v>
      </c>
      <c r="AI64" s="5" t="str">
        <f t="shared" si="19"/>
        <v>Positive</v>
      </c>
      <c r="AJ64" s="16" t="str">
        <f t="shared" si="20"/>
        <v>Negative</v>
      </c>
      <c r="AK64" s="21">
        <v>6.7000000000000004E-2</v>
      </c>
      <c r="AL64" s="5">
        <v>2.9540000000000002</v>
      </c>
      <c r="AM64" s="5">
        <v>2.8279999999999998</v>
      </c>
      <c r="AN64" s="5">
        <f t="shared" si="3"/>
        <v>2.891</v>
      </c>
      <c r="AO64" s="5">
        <f t="shared" si="4"/>
        <v>2.8239999999999998</v>
      </c>
      <c r="AP64" s="18" t="str">
        <f t="shared" si="21"/>
        <v>Positive</v>
      </c>
      <c r="AQ64" s="5">
        <v>1.3480000000000001</v>
      </c>
      <c r="AR64" s="5">
        <v>1.282</v>
      </c>
      <c r="AS64" s="5">
        <v>1.3149999999999999</v>
      </c>
      <c r="AT64" s="45">
        <v>5.2811244979919678</v>
      </c>
      <c r="AU64" s="25" t="str">
        <f t="shared" si="22"/>
        <v>Positive</v>
      </c>
      <c r="AV64" s="15" t="s">
        <v>47</v>
      </c>
      <c r="AW64" s="16" t="s">
        <v>49</v>
      </c>
    </row>
    <row r="65" spans="1:49" ht="15.75" thickBot="1" x14ac:dyDescent="0.3">
      <c r="A65" s="44">
        <v>72062</v>
      </c>
      <c r="B65" s="15">
        <v>3.8</v>
      </c>
      <c r="C65" s="5">
        <v>3.5</v>
      </c>
      <c r="D65" s="5">
        <v>2.9</v>
      </c>
      <c r="E65" s="5">
        <v>11.5</v>
      </c>
      <c r="F65" s="5">
        <v>5.0999999999999996</v>
      </c>
      <c r="G65" s="5">
        <v>19</v>
      </c>
      <c r="H65" s="21">
        <f t="shared" si="23"/>
        <v>7.7</v>
      </c>
      <c r="I65" s="5">
        <f t="shared" si="23"/>
        <v>1.5999999999999996</v>
      </c>
      <c r="J65" s="5">
        <f t="shared" si="23"/>
        <v>16.100000000000001</v>
      </c>
      <c r="K65" s="5">
        <f t="shared" si="0"/>
        <v>6.1000000000000005</v>
      </c>
      <c r="L65" s="5">
        <f t="shared" si="1"/>
        <v>14.500000000000002</v>
      </c>
      <c r="M65" s="18" t="str">
        <f t="shared" si="6"/>
        <v>Positive</v>
      </c>
      <c r="N65" s="18" t="str">
        <f t="shared" si="7"/>
        <v>Positive</v>
      </c>
      <c r="O65" s="18" t="str">
        <f t="shared" si="8"/>
        <v>Positive</v>
      </c>
      <c r="P65" s="20" t="str">
        <f t="shared" si="9"/>
        <v>Positive</v>
      </c>
      <c r="Q65" s="40" t="str">
        <f t="shared" si="10"/>
        <v>1</v>
      </c>
      <c r="R65" s="41" t="str">
        <f t="shared" si="11"/>
        <v>3</v>
      </c>
      <c r="S65" s="41">
        <f t="shared" si="12"/>
        <v>4</v>
      </c>
      <c r="T65" s="41" t="str">
        <f t="shared" si="13"/>
        <v>1</v>
      </c>
      <c r="U65" s="41" t="str">
        <f t="shared" si="14"/>
        <v>3</v>
      </c>
      <c r="V65" s="42">
        <f t="shared" si="15"/>
        <v>4</v>
      </c>
      <c r="W65" s="15">
        <v>2.3E-2</v>
      </c>
      <c r="X65" s="5">
        <v>2.5000000000000001E-2</v>
      </c>
      <c r="Y65" s="5">
        <v>0.51100000000000001</v>
      </c>
      <c r="Z65" s="5">
        <v>0.42399999999999999</v>
      </c>
      <c r="AA65" s="5">
        <v>0.48199999999999998</v>
      </c>
      <c r="AB65" s="5">
        <v>0.48799999999999999</v>
      </c>
      <c r="AC65" s="5">
        <v>0.48599999999999999</v>
      </c>
      <c r="AD65" s="5">
        <f t="shared" si="16"/>
        <v>0.40099999999999997</v>
      </c>
      <c r="AE65" s="5">
        <f t="shared" si="2"/>
        <v>0.39899999999999997</v>
      </c>
      <c r="AF65" s="5">
        <v>0.45899999999999996</v>
      </c>
      <c r="AG65" s="5" t="str">
        <f t="shared" si="17"/>
        <v>Positive</v>
      </c>
      <c r="AH65" s="5" t="str">
        <f t="shared" si="18"/>
        <v>Positive</v>
      </c>
      <c r="AI65" s="5" t="str">
        <f t="shared" si="19"/>
        <v>Positive</v>
      </c>
      <c r="AJ65" s="16" t="str">
        <f t="shared" si="20"/>
        <v>Positive</v>
      </c>
      <c r="AK65" s="21">
        <v>5.9000000000000004E-2</v>
      </c>
      <c r="AL65" s="5">
        <v>0.31</v>
      </c>
      <c r="AM65" s="5">
        <v>0.32300000000000001</v>
      </c>
      <c r="AN65" s="5">
        <f t="shared" si="3"/>
        <v>0.3165</v>
      </c>
      <c r="AO65" s="5">
        <f t="shared" si="4"/>
        <v>0.25750000000000001</v>
      </c>
      <c r="AP65" s="18" t="str">
        <f t="shared" si="21"/>
        <v>Positive</v>
      </c>
      <c r="AQ65" s="5">
        <v>0.77200000000000002</v>
      </c>
      <c r="AR65" s="5">
        <v>0.75</v>
      </c>
      <c r="AS65" s="5">
        <v>0.76100000000000001</v>
      </c>
      <c r="AT65" s="45">
        <v>3.0562248995983938</v>
      </c>
      <c r="AU65" s="25" t="str">
        <f t="shared" si="22"/>
        <v>Positive</v>
      </c>
      <c r="AV65" s="15" t="s">
        <v>47</v>
      </c>
      <c r="AW65" s="16" t="s">
        <v>49</v>
      </c>
    </row>
    <row r="66" spans="1:49" ht="15.75" thickBot="1" x14ac:dyDescent="0.3">
      <c r="A66" s="44">
        <v>72063</v>
      </c>
      <c r="B66" s="15">
        <v>3.5</v>
      </c>
      <c r="C66" s="5">
        <v>4.4000000000000004</v>
      </c>
      <c r="D66" s="5">
        <v>2.5</v>
      </c>
      <c r="E66" s="5">
        <v>15</v>
      </c>
      <c r="F66" s="5">
        <v>5.5</v>
      </c>
      <c r="G66" s="5">
        <v>7.8</v>
      </c>
      <c r="H66" s="21">
        <f t="shared" si="23"/>
        <v>11.5</v>
      </c>
      <c r="I66" s="5">
        <f t="shared" si="23"/>
        <v>1.0999999999999996</v>
      </c>
      <c r="J66" s="5">
        <f t="shared" si="23"/>
        <v>5.3</v>
      </c>
      <c r="K66" s="5">
        <f t="shared" si="0"/>
        <v>10.4</v>
      </c>
      <c r="L66" s="5">
        <f t="shared" si="1"/>
        <v>4.2</v>
      </c>
      <c r="M66" s="18" t="str">
        <f t="shared" si="6"/>
        <v>Positive</v>
      </c>
      <c r="N66" s="18" t="str">
        <f t="shared" si="7"/>
        <v>Positive</v>
      </c>
      <c r="O66" s="18" t="str">
        <f t="shared" si="8"/>
        <v>Positive</v>
      </c>
      <c r="P66" s="20" t="str">
        <f t="shared" si="9"/>
        <v>Positive</v>
      </c>
      <c r="Q66" s="40" t="str">
        <f t="shared" si="10"/>
        <v>1</v>
      </c>
      <c r="R66" s="41" t="str">
        <f t="shared" si="11"/>
        <v>3</v>
      </c>
      <c r="S66" s="41">
        <f t="shared" si="12"/>
        <v>4</v>
      </c>
      <c r="T66" s="41" t="str">
        <f t="shared" si="13"/>
        <v>1</v>
      </c>
      <c r="U66" s="41" t="str">
        <f t="shared" si="14"/>
        <v>3</v>
      </c>
      <c r="V66" s="42">
        <f t="shared" si="15"/>
        <v>4</v>
      </c>
      <c r="W66" s="15">
        <v>1.4E-2</v>
      </c>
      <c r="X66" s="5">
        <v>2.1000000000000001E-2</v>
      </c>
      <c r="Y66" s="5">
        <v>0.105</v>
      </c>
      <c r="Z66" s="5">
        <v>0.17200000000000001</v>
      </c>
      <c r="AA66" s="5">
        <v>0.159</v>
      </c>
      <c r="AB66" s="5">
        <v>9.0999999999999998E-2</v>
      </c>
      <c r="AC66" s="5">
        <v>8.3999999999999991E-2</v>
      </c>
      <c r="AD66" s="5">
        <f t="shared" si="16"/>
        <v>0.158</v>
      </c>
      <c r="AE66" s="5">
        <f t="shared" si="2"/>
        <v>0.15100000000000002</v>
      </c>
      <c r="AF66" s="5">
        <v>0.14499999999999999</v>
      </c>
      <c r="AG66" s="5" t="str">
        <f t="shared" si="17"/>
        <v>Positive</v>
      </c>
      <c r="AH66" s="5" t="str">
        <f t="shared" si="18"/>
        <v>Positive</v>
      </c>
      <c r="AI66" s="5" t="str">
        <f t="shared" si="19"/>
        <v>Positive</v>
      </c>
      <c r="AJ66" s="16" t="str">
        <f t="shared" si="20"/>
        <v>Positive</v>
      </c>
      <c r="AK66" s="21">
        <v>5.1000000000000004E-2</v>
      </c>
      <c r="AL66" s="5">
        <v>0.78500000000000003</v>
      </c>
      <c r="AM66" s="5">
        <v>0.77900000000000003</v>
      </c>
      <c r="AN66" s="5">
        <f t="shared" si="3"/>
        <v>0.78200000000000003</v>
      </c>
      <c r="AO66" s="5">
        <f t="shared" si="4"/>
        <v>0.73099999999999998</v>
      </c>
      <c r="AP66" s="18" t="str">
        <f t="shared" si="21"/>
        <v>Positive</v>
      </c>
      <c r="AQ66" s="5">
        <v>1.079</v>
      </c>
      <c r="AR66" s="5">
        <v>1.042</v>
      </c>
      <c r="AS66" s="5">
        <v>1.0605</v>
      </c>
      <c r="AT66" s="45">
        <v>4.2590361445783129</v>
      </c>
      <c r="AU66" s="25" t="str">
        <f t="shared" si="22"/>
        <v>Positive</v>
      </c>
      <c r="AV66" s="15" t="s">
        <v>47</v>
      </c>
      <c r="AW66" s="16" t="s">
        <v>48</v>
      </c>
    </row>
    <row r="67" spans="1:49" ht="15.75" thickBot="1" x14ac:dyDescent="0.3">
      <c r="A67" s="44">
        <v>72066</v>
      </c>
      <c r="B67" s="15">
        <v>3</v>
      </c>
      <c r="C67" s="5">
        <v>3</v>
      </c>
      <c r="D67" s="5">
        <v>2.5</v>
      </c>
      <c r="E67" s="5">
        <v>17</v>
      </c>
      <c r="F67" s="5">
        <v>3.5</v>
      </c>
      <c r="G67" s="5">
        <v>14</v>
      </c>
      <c r="H67" s="21">
        <f t="shared" si="23"/>
        <v>14</v>
      </c>
      <c r="I67" s="5">
        <f t="shared" si="23"/>
        <v>0.5</v>
      </c>
      <c r="J67" s="5">
        <f t="shared" si="23"/>
        <v>11.5</v>
      </c>
      <c r="K67" s="5">
        <f t="shared" ref="K67:K79" si="24">H67-I67</f>
        <v>13.5</v>
      </c>
      <c r="L67" s="5">
        <f t="shared" ref="L67:L79" si="25">J67-I67</f>
        <v>11</v>
      </c>
      <c r="M67" s="18" t="str">
        <f t="shared" si="6"/>
        <v>Positive</v>
      </c>
      <c r="N67" s="18" t="str">
        <f t="shared" si="7"/>
        <v>Positive</v>
      </c>
      <c r="O67" s="18" t="str">
        <f t="shared" si="8"/>
        <v>Positive</v>
      </c>
      <c r="P67" s="20" t="str">
        <f t="shared" si="9"/>
        <v>Positive</v>
      </c>
      <c r="Q67" s="40" t="str">
        <f t="shared" si="10"/>
        <v>1</v>
      </c>
      <c r="R67" s="41" t="str">
        <f t="shared" si="11"/>
        <v>3</v>
      </c>
      <c r="S67" s="41">
        <f t="shared" si="12"/>
        <v>4</v>
      </c>
      <c r="T67" s="41" t="str">
        <f t="shared" si="13"/>
        <v>1</v>
      </c>
      <c r="U67" s="41" t="str">
        <f t="shared" si="14"/>
        <v>3</v>
      </c>
      <c r="V67" s="42">
        <f t="shared" si="15"/>
        <v>4</v>
      </c>
      <c r="W67" s="15">
        <v>2.1999999999999999E-2</v>
      </c>
      <c r="X67" s="5">
        <v>1.2E-2</v>
      </c>
      <c r="Y67" s="5">
        <v>6.8000000000000005E-2</v>
      </c>
      <c r="Z67" s="5">
        <v>0.14000000000000001</v>
      </c>
      <c r="AA67" s="5">
        <v>4.7E-2</v>
      </c>
      <c r="AB67" s="5">
        <v>4.6000000000000006E-2</v>
      </c>
      <c r="AC67" s="5">
        <v>5.6000000000000008E-2</v>
      </c>
      <c r="AD67" s="5">
        <f t="shared" si="16"/>
        <v>0.11800000000000002</v>
      </c>
      <c r="AE67" s="5">
        <f t="shared" ref="AE67:AE79" si="26">Z67-X67</f>
        <v>0.128</v>
      </c>
      <c r="AF67" s="5">
        <v>2.5000000000000001E-2</v>
      </c>
      <c r="AG67" s="5" t="str">
        <f t="shared" si="17"/>
        <v>Negative</v>
      </c>
      <c r="AH67" s="5" t="str">
        <f t="shared" si="18"/>
        <v>Positive</v>
      </c>
      <c r="AI67" s="5" t="str">
        <f t="shared" si="19"/>
        <v>Positive</v>
      </c>
      <c r="AJ67" s="16" t="str">
        <f t="shared" si="20"/>
        <v>Negative</v>
      </c>
      <c r="AK67" s="21">
        <v>5.2999999999999999E-2</v>
      </c>
      <c r="AL67" s="5">
        <v>8.6000000000000007E-2</v>
      </c>
      <c r="AM67" s="5">
        <v>9.4E-2</v>
      </c>
      <c r="AN67" s="5">
        <f t="shared" ref="AN67:AN79" si="27">(AM67+AL67)/2</f>
        <v>0.09</v>
      </c>
      <c r="AO67" s="5">
        <f t="shared" ref="AO67:AO79" si="28">AN67-AK67</f>
        <v>3.6999999999999998E-2</v>
      </c>
      <c r="AP67" s="18" t="str">
        <f t="shared" si="21"/>
        <v>Negative</v>
      </c>
      <c r="AQ67" s="5">
        <v>0.111</v>
      </c>
      <c r="AR67" s="5">
        <v>0.112</v>
      </c>
      <c r="AS67" s="5">
        <v>0.1115</v>
      </c>
      <c r="AT67" s="45">
        <v>0.46458333333333335</v>
      </c>
      <c r="AU67" s="25" t="str">
        <f t="shared" si="22"/>
        <v>Negative</v>
      </c>
      <c r="AV67" s="15" t="s">
        <v>47</v>
      </c>
      <c r="AW67" s="16" t="s">
        <v>48</v>
      </c>
    </row>
    <row r="68" spans="1:49" ht="15.75" thickBot="1" x14ac:dyDescent="0.3">
      <c r="A68" s="44">
        <v>72067</v>
      </c>
      <c r="B68" s="15">
        <v>3.4</v>
      </c>
      <c r="C68" s="5">
        <v>3.2</v>
      </c>
      <c r="D68" s="5">
        <v>3.3</v>
      </c>
      <c r="E68" s="5">
        <v>7</v>
      </c>
      <c r="F68" s="5">
        <v>3.8</v>
      </c>
      <c r="G68" s="5">
        <v>6.8</v>
      </c>
      <c r="H68" s="21">
        <f t="shared" ref="H68:J79" si="29">E68-B68</f>
        <v>3.6</v>
      </c>
      <c r="I68" s="5">
        <f t="shared" si="29"/>
        <v>0.59999999999999964</v>
      </c>
      <c r="J68" s="5">
        <f t="shared" si="29"/>
        <v>3.5</v>
      </c>
      <c r="K68" s="5">
        <f t="shared" si="24"/>
        <v>3.0000000000000004</v>
      </c>
      <c r="L68" s="5">
        <f t="shared" si="25"/>
        <v>2.9000000000000004</v>
      </c>
      <c r="M68" s="18" t="str">
        <f t="shared" ref="M68:M79" si="30">IF(H68&lt;=2,"Negative",IF(AND(H68&gt;2,H68&lt;4),"Positive",IF(H68&gt;=4,"Positive")))</f>
        <v>Positive</v>
      </c>
      <c r="N68" s="18" t="str">
        <f t="shared" ref="N68:N79" si="31">IF(OR(S68=0,S68=1),"Negative",IF(OR(S68=2,S68=3),"Positive",IF(S68=4,"Positive")))</f>
        <v>Positive</v>
      </c>
      <c r="O68" s="18" t="str">
        <f t="shared" ref="O68:O79" si="32">IF(J68&gt;=4,"Positive",IF(AND(J68&gt;2,J68&lt;4),"Positive",IF(J68&lt;=2,"Negative")))</f>
        <v>Positive</v>
      </c>
      <c r="P68" s="20" t="str">
        <f t="shared" ref="P68:P79" si="33">IF(OR(V68=0,V68=1),"Negative",IF(OR(V68=2,V68=3),"Positive",IF(V68=4,"Positive")))</f>
        <v>Positive</v>
      </c>
      <c r="Q68" s="40" t="str">
        <f t="shared" ref="Q68:Q79" si="34">IF(M68="Positive","1",IF(M68="Doubtful","1",IF(M68="Negative","0")))</f>
        <v>1</v>
      </c>
      <c r="R68" s="41" t="str">
        <f t="shared" ref="R68:R79" si="35">IF(K68&gt;4,"3",IF(AND(K68&gt;1,K68&lt;=4),"1",IF(K68&lt;=1,"0")))</f>
        <v>1</v>
      </c>
      <c r="S68" s="41">
        <f t="shared" ref="S68:S79" si="36">Q68+R68</f>
        <v>2</v>
      </c>
      <c r="T68" s="41" t="str">
        <f t="shared" ref="T68:T79" si="37">IF(O68="Positive","1",IF(O68="Doubtful","1",IF(O68="Negative","0")))</f>
        <v>1</v>
      </c>
      <c r="U68" s="41" t="str">
        <f t="shared" ref="U68:U79" si="38">IF(L68&gt;4,"3",IF(AND(L68&gt;1,L68&lt;=4),"1",IF(L68&lt;=1,"0")))</f>
        <v>1</v>
      </c>
      <c r="V68" s="42">
        <f t="shared" ref="V68:V79" si="39">T68+U68</f>
        <v>2</v>
      </c>
      <c r="W68" s="15">
        <v>3.5000000000000003E-2</v>
      </c>
      <c r="X68" s="5">
        <v>1.7000000000000001E-2</v>
      </c>
      <c r="Y68" s="5">
        <v>4.1000000000000002E-2</v>
      </c>
      <c r="Z68" s="5">
        <v>5.2000000000000005E-2</v>
      </c>
      <c r="AA68" s="5">
        <v>3.7999999999999999E-2</v>
      </c>
      <c r="AB68" s="5">
        <v>5.9999999999999984E-3</v>
      </c>
      <c r="AC68" s="5">
        <v>2.4E-2</v>
      </c>
      <c r="AD68" s="5">
        <f t="shared" ref="AD68:AD79" si="40">Z68-W68</f>
        <v>1.7000000000000001E-2</v>
      </c>
      <c r="AE68" s="5">
        <f t="shared" si="26"/>
        <v>3.5000000000000003E-2</v>
      </c>
      <c r="AF68" s="5">
        <v>2.9999999999999957E-3</v>
      </c>
      <c r="AG68" s="5" t="str">
        <f t="shared" ref="AG68:AG79" si="41">IF(AND(AB68&gt;0.05,AC68&gt;0),"Positive","Negative")</f>
        <v>Negative</v>
      </c>
      <c r="AH68" s="5" t="str">
        <f t="shared" ref="AH68:AH79" si="42">IF(AD68&gt;0.05,"Positive","Negative")</f>
        <v>Negative</v>
      </c>
      <c r="AI68" s="5" t="str">
        <f t="shared" ref="AI68:AI79" si="43">IF(AND(AD68&gt;=0.05,AE68&gt;0),"Positive","Negative")</f>
        <v>Negative</v>
      </c>
      <c r="AJ68" s="16" t="str">
        <f t="shared" ref="AJ68:AJ79" si="44">IF(AF68&gt;0.05,"Positive","Negative")</f>
        <v>Negative</v>
      </c>
      <c r="AK68" s="21">
        <v>5.5E-2</v>
      </c>
      <c r="AL68" s="5">
        <v>0.28100000000000003</v>
      </c>
      <c r="AM68" s="5">
        <v>0.28500000000000003</v>
      </c>
      <c r="AN68" s="5">
        <f t="shared" si="27"/>
        <v>0.28300000000000003</v>
      </c>
      <c r="AO68" s="5">
        <f t="shared" si="28"/>
        <v>0.22800000000000004</v>
      </c>
      <c r="AP68" s="18" t="str">
        <f t="shared" ref="AP68:AP79" si="45">IF(AO68&gt;=0.2,"Positive","Negative")</f>
        <v>Positive</v>
      </c>
      <c r="AQ68" s="5">
        <v>0.17699999999999999</v>
      </c>
      <c r="AR68" s="5">
        <v>7.4999999999999997E-2</v>
      </c>
      <c r="AS68" s="5">
        <v>0.126</v>
      </c>
      <c r="AT68" s="45">
        <v>0.50602409638554213</v>
      </c>
      <c r="AU68" s="25" t="str">
        <f t="shared" ref="AU68:AU79" si="46">IF(AT68&lt;=110%,"Negative",IF(AND(AT68&gt;110%,AT68&lt;=150%),"Positive",IF(AT68&gt;150%,"Positive")))</f>
        <v>Negative</v>
      </c>
      <c r="AV68" s="15" t="s">
        <v>47</v>
      </c>
      <c r="AW68" s="16" t="s">
        <v>49</v>
      </c>
    </row>
    <row r="69" spans="1:49" ht="15.75" thickBot="1" x14ac:dyDescent="0.3">
      <c r="A69" s="44">
        <v>72069</v>
      </c>
      <c r="B69" s="15">
        <v>2.7</v>
      </c>
      <c r="C69" s="5">
        <v>3.2</v>
      </c>
      <c r="D69" s="5">
        <v>2.2000000000000002</v>
      </c>
      <c r="E69" s="5">
        <v>12.8</v>
      </c>
      <c r="F69" s="5">
        <v>4.5</v>
      </c>
      <c r="G69" s="5">
        <v>6</v>
      </c>
      <c r="H69" s="21">
        <f t="shared" si="29"/>
        <v>10.100000000000001</v>
      </c>
      <c r="I69" s="5">
        <f t="shared" si="29"/>
        <v>1.2999999999999998</v>
      </c>
      <c r="J69" s="5">
        <f t="shared" si="29"/>
        <v>3.8</v>
      </c>
      <c r="K69" s="5">
        <f t="shared" si="24"/>
        <v>8.8000000000000007</v>
      </c>
      <c r="L69" s="5">
        <f t="shared" si="25"/>
        <v>2.5</v>
      </c>
      <c r="M69" s="18" t="str">
        <f t="shared" si="30"/>
        <v>Positive</v>
      </c>
      <c r="N69" s="18" t="str">
        <f t="shared" si="31"/>
        <v>Positive</v>
      </c>
      <c r="O69" s="18" t="str">
        <f t="shared" si="32"/>
        <v>Positive</v>
      </c>
      <c r="P69" s="20" t="str">
        <f t="shared" si="33"/>
        <v>Positive</v>
      </c>
      <c r="Q69" s="40" t="str">
        <f t="shared" si="34"/>
        <v>1</v>
      </c>
      <c r="R69" s="41" t="str">
        <f t="shared" si="35"/>
        <v>3</v>
      </c>
      <c r="S69" s="41">
        <f t="shared" si="36"/>
        <v>4</v>
      </c>
      <c r="T69" s="41" t="str">
        <f t="shared" si="37"/>
        <v>1</v>
      </c>
      <c r="U69" s="41" t="str">
        <f t="shared" si="38"/>
        <v>1</v>
      </c>
      <c r="V69" s="42">
        <f t="shared" si="39"/>
        <v>2</v>
      </c>
      <c r="W69" s="15">
        <v>1.4999999999999999E-2</v>
      </c>
      <c r="X69" s="5">
        <v>1.3000000000000001E-2</v>
      </c>
      <c r="Y69" s="5">
        <v>9.8000000000000004E-2</v>
      </c>
      <c r="Z69" s="5">
        <v>7.2999999999999995E-2</v>
      </c>
      <c r="AA69" s="5">
        <v>7.4999999999999997E-2</v>
      </c>
      <c r="AB69" s="5">
        <v>8.3000000000000004E-2</v>
      </c>
      <c r="AC69" s="5">
        <v>8.5000000000000006E-2</v>
      </c>
      <c r="AD69" s="5">
        <f t="shared" si="40"/>
        <v>5.7999999999999996E-2</v>
      </c>
      <c r="AE69" s="5">
        <f t="shared" si="26"/>
        <v>0.06</v>
      </c>
      <c r="AF69" s="5">
        <v>0.06</v>
      </c>
      <c r="AG69" s="5" t="str">
        <f t="shared" si="41"/>
        <v>Positive</v>
      </c>
      <c r="AH69" s="5" t="str">
        <f t="shared" si="42"/>
        <v>Positive</v>
      </c>
      <c r="AI69" s="5" t="str">
        <f t="shared" si="43"/>
        <v>Positive</v>
      </c>
      <c r="AJ69" s="16" t="str">
        <f t="shared" si="44"/>
        <v>Positive</v>
      </c>
      <c r="AK69" s="21">
        <v>8.1000000000000003E-2</v>
      </c>
      <c r="AL69" s="5">
        <v>1.292</v>
      </c>
      <c r="AM69" s="5">
        <v>1.125</v>
      </c>
      <c r="AN69" s="5">
        <f t="shared" si="27"/>
        <v>1.2084999999999999</v>
      </c>
      <c r="AO69" s="5">
        <f t="shared" si="28"/>
        <v>1.1274999999999999</v>
      </c>
      <c r="AP69" s="18" t="str">
        <f t="shared" si="45"/>
        <v>Positive</v>
      </c>
      <c r="AQ69" s="5">
        <v>1.0509999999999999</v>
      </c>
      <c r="AR69" s="5">
        <v>0.96399999999999997</v>
      </c>
      <c r="AS69" s="5">
        <v>1.0074999999999998</v>
      </c>
      <c r="AT69" s="45">
        <v>4.046184738955823</v>
      </c>
      <c r="AU69" s="25" t="str">
        <f t="shared" si="46"/>
        <v>Positive</v>
      </c>
      <c r="AV69" s="15" t="s">
        <v>47</v>
      </c>
      <c r="AW69" s="16" t="s">
        <v>49</v>
      </c>
    </row>
    <row r="70" spans="1:49" ht="15.75" thickBot="1" x14ac:dyDescent="0.3">
      <c r="A70" s="44">
        <v>72072</v>
      </c>
      <c r="B70" s="15">
        <v>3.1</v>
      </c>
      <c r="C70" s="5">
        <v>3.6</v>
      </c>
      <c r="D70" s="5">
        <v>2.1</v>
      </c>
      <c r="E70" s="5">
        <v>4.5999999999999996</v>
      </c>
      <c r="F70" s="5">
        <v>3.7</v>
      </c>
      <c r="G70" s="5">
        <v>2.8</v>
      </c>
      <c r="H70" s="21">
        <f t="shared" si="29"/>
        <v>1.4999999999999996</v>
      </c>
      <c r="I70" s="5">
        <f t="shared" si="29"/>
        <v>0.10000000000000009</v>
      </c>
      <c r="J70" s="5">
        <f t="shared" si="29"/>
        <v>0.69999999999999973</v>
      </c>
      <c r="K70" s="5">
        <f t="shared" si="24"/>
        <v>1.3999999999999995</v>
      </c>
      <c r="L70" s="5">
        <f t="shared" si="25"/>
        <v>0.59999999999999964</v>
      </c>
      <c r="M70" s="18" t="str">
        <f t="shared" si="30"/>
        <v>Negative</v>
      </c>
      <c r="N70" s="18" t="str">
        <f t="shared" si="31"/>
        <v>Negative</v>
      </c>
      <c r="O70" s="18" t="str">
        <f t="shared" si="32"/>
        <v>Negative</v>
      </c>
      <c r="P70" s="20" t="str">
        <f t="shared" si="33"/>
        <v>Negative</v>
      </c>
      <c r="Q70" s="40" t="str">
        <f t="shared" si="34"/>
        <v>0</v>
      </c>
      <c r="R70" s="41" t="str">
        <f t="shared" si="35"/>
        <v>1</v>
      </c>
      <c r="S70" s="41">
        <f t="shared" si="36"/>
        <v>1</v>
      </c>
      <c r="T70" s="41" t="str">
        <f t="shared" si="37"/>
        <v>0</v>
      </c>
      <c r="U70" s="41" t="str">
        <f t="shared" si="38"/>
        <v>0</v>
      </c>
      <c r="V70" s="42">
        <f t="shared" si="39"/>
        <v>0</v>
      </c>
      <c r="W70" s="15">
        <v>1.2E-2</v>
      </c>
      <c r="X70" s="5">
        <v>1.2E-2</v>
      </c>
      <c r="Y70" s="5">
        <v>2.1000000000000001E-2</v>
      </c>
      <c r="Z70" s="5">
        <v>3.2000000000000001E-2</v>
      </c>
      <c r="AA70" s="5">
        <v>3.2000000000000001E-2</v>
      </c>
      <c r="AB70" s="5">
        <v>9.0000000000000011E-3</v>
      </c>
      <c r="AC70" s="5">
        <v>9.0000000000000011E-3</v>
      </c>
      <c r="AD70" s="5">
        <f t="shared" si="40"/>
        <v>0.02</v>
      </c>
      <c r="AE70" s="5">
        <f t="shared" si="26"/>
        <v>0.02</v>
      </c>
      <c r="AF70" s="5">
        <v>0.02</v>
      </c>
      <c r="AG70" s="5" t="str">
        <f t="shared" si="41"/>
        <v>Negative</v>
      </c>
      <c r="AH70" s="5" t="str">
        <f t="shared" si="42"/>
        <v>Negative</v>
      </c>
      <c r="AI70" s="5" t="str">
        <f t="shared" si="43"/>
        <v>Negative</v>
      </c>
      <c r="AJ70" s="16" t="str">
        <f t="shared" si="44"/>
        <v>Negative</v>
      </c>
      <c r="AK70" s="21">
        <v>0.06</v>
      </c>
      <c r="AL70" s="5">
        <v>9.9000000000000005E-2</v>
      </c>
      <c r="AM70" s="5">
        <v>9.5000000000000001E-2</v>
      </c>
      <c r="AN70" s="5">
        <f t="shared" si="27"/>
        <v>9.7000000000000003E-2</v>
      </c>
      <c r="AO70" s="5">
        <f t="shared" si="28"/>
        <v>3.7000000000000005E-2</v>
      </c>
      <c r="AP70" s="18" t="str">
        <f t="shared" si="45"/>
        <v>Negative</v>
      </c>
      <c r="AQ70" s="5">
        <v>0.24099999999999999</v>
      </c>
      <c r="AR70" s="5">
        <v>0.22800000000000001</v>
      </c>
      <c r="AS70" s="5">
        <v>0.23449999999999999</v>
      </c>
      <c r="AT70" s="45">
        <v>0.9770833333333333</v>
      </c>
      <c r="AU70" s="25" t="str">
        <f t="shared" si="46"/>
        <v>Negative</v>
      </c>
      <c r="AV70" s="15" t="s">
        <v>47</v>
      </c>
      <c r="AW70" s="16" t="s">
        <v>49</v>
      </c>
    </row>
    <row r="71" spans="1:49" ht="15.75" thickBot="1" x14ac:dyDescent="0.3">
      <c r="A71" s="44">
        <v>72080</v>
      </c>
      <c r="B71" s="15">
        <v>3.7</v>
      </c>
      <c r="C71" s="5">
        <v>3.4</v>
      </c>
      <c r="D71" s="5">
        <v>2.4</v>
      </c>
      <c r="E71" s="5">
        <v>14.2</v>
      </c>
      <c r="F71" s="5">
        <v>4.5</v>
      </c>
      <c r="G71" s="5">
        <v>11.9</v>
      </c>
      <c r="H71" s="21">
        <f t="shared" si="29"/>
        <v>10.5</v>
      </c>
      <c r="I71" s="5">
        <f t="shared" si="29"/>
        <v>1.1000000000000001</v>
      </c>
      <c r="J71" s="5">
        <f t="shared" si="29"/>
        <v>9.5</v>
      </c>
      <c r="K71" s="5">
        <f t="shared" si="24"/>
        <v>9.4</v>
      </c>
      <c r="L71" s="5">
        <f t="shared" si="25"/>
        <v>8.4</v>
      </c>
      <c r="M71" s="18" t="str">
        <f t="shared" si="30"/>
        <v>Positive</v>
      </c>
      <c r="N71" s="18" t="str">
        <f t="shared" si="31"/>
        <v>Positive</v>
      </c>
      <c r="O71" s="18" t="str">
        <f t="shared" si="32"/>
        <v>Positive</v>
      </c>
      <c r="P71" s="20" t="str">
        <f t="shared" si="33"/>
        <v>Positive</v>
      </c>
      <c r="Q71" s="40" t="str">
        <f t="shared" si="34"/>
        <v>1</v>
      </c>
      <c r="R71" s="41" t="str">
        <f t="shared" si="35"/>
        <v>3</v>
      </c>
      <c r="S71" s="41">
        <f t="shared" si="36"/>
        <v>4</v>
      </c>
      <c r="T71" s="41" t="str">
        <f t="shared" si="37"/>
        <v>1</v>
      </c>
      <c r="U71" s="41" t="str">
        <f t="shared" si="38"/>
        <v>3</v>
      </c>
      <c r="V71" s="42">
        <f t="shared" si="39"/>
        <v>4</v>
      </c>
      <c r="W71" s="15">
        <v>1.3000000000000001E-2</v>
      </c>
      <c r="X71" s="5">
        <v>1.4999999999999999E-2</v>
      </c>
      <c r="Y71" s="5">
        <v>0.45</v>
      </c>
      <c r="Z71" s="5">
        <v>0.54500000000000004</v>
      </c>
      <c r="AA71" s="5">
        <v>0.125</v>
      </c>
      <c r="AB71" s="5">
        <v>0.437</v>
      </c>
      <c r="AC71" s="5">
        <v>0.435</v>
      </c>
      <c r="AD71" s="5">
        <f t="shared" si="40"/>
        <v>0.53200000000000003</v>
      </c>
      <c r="AE71" s="5">
        <f t="shared" si="26"/>
        <v>0.53</v>
      </c>
      <c r="AF71" s="5">
        <v>0.112</v>
      </c>
      <c r="AG71" s="5" t="str">
        <f t="shared" si="41"/>
        <v>Positive</v>
      </c>
      <c r="AH71" s="5" t="str">
        <f t="shared" si="42"/>
        <v>Positive</v>
      </c>
      <c r="AI71" s="5" t="str">
        <f t="shared" si="43"/>
        <v>Positive</v>
      </c>
      <c r="AJ71" s="16" t="str">
        <f t="shared" si="44"/>
        <v>Positive</v>
      </c>
      <c r="AK71" s="21">
        <v>5.2999999999999999E-2</v>
      </c>
      <c r="AL71" s="5">
        <v>0.754</v>
      </c>
      <c r="AM71" s="5">
        <v>0.70499999999999996</v>
      </c>
      <c r="AN71" s="5">
        <f t="shared" si="27"/>
        <v>0.72950000000000004</v>
      </c>
      <c r="AO71" s="5">
        <f t="shared" si="28"/>
        <v>0.67649999999999999</v>
      </c>
      <c r="AP71" s="18" t="str">
        <f t="shared" si="45"/>
        <v>Positive</v>
      </c>
      <c r="AQ71" s="5">
        <v>1.736</v>
      </c>
      <c r="AR71" s="5">
        <v>1.714</v>
      </c>
      <c r="AS71" s="5">
        <v>1.7250000000000001</v>
      </c>
      <c r="AT71" s="45">
        <v>6.927710843373494</v>
      </c>
      <c r="AU71" s="25" t="str">
        <f t="shared" si="46"/>
        <v>Positive</v>
      </c>
      <c r="AV71" s="15" t="s">
        <v>47</v>
      </c>
      <c r="AW71" s="16" t="s">
        <v>49</v>
      </c>
    </row>
    <row r="72" spans="1:49" ht="15.75" thickBot="1" x14ac:dyDescent="0.3">
      <c r="A72" s="44">
        <v>72084</v>
      </c>
      <c r="B72" s="15">
        <v>3</v>
      </c>
      <c r="C72" s="5">
        <v>3.7</v>
      </c>
      <c r="D72" s="5">
        <v>2.7</v>
      </c>
      <c r="E72" s="5">
        <v>6.2</v>
      </c>
      <c r="F72" s="5">
        <v>3.8</v>
      </c>
      <c r="G72" s="5">
        <v>12.2</v>
      </c>
      <c r="H72" s="21">
        <f t="shared" si="29"/>
        <v>3.2</v>
      </c>
      <c r="I72" s="5">
        <f t="shared" si="29"/>
        <v>9.9999999999999645E-2</v>
      </c>
      <c r="J72" s="5">
        <f t="shared" si="29"/>
        <v>9.5</v>
      </c>
      <c r="K72" s="5">
        <f t="shared" si="24"/>
        <v>3.1000000000000005</v>
      </c>
      <c r="L72" s="5">
        <f t="shared" si="25"/>
        <v>9.4</v>
      </c>
      <c r="M72" s="18" t="str">
        <f t="shared" si="30"/>
        <v>Positive</v>
      </c>
      <c r="N72" s="18" t="str">
        <f t="shared" si="31"/>
        <v>Positive</v>
      </c>
      <c r="O72" s="18" t="str">
        <f t="shared" si="32"/>
        <v>Positive</v>
      </c>
      <c r="P72" s="20" t="str">
        <f t="shared" si="33"/>
        <v>Positive</v>
      </c>
      <c r="Q72" s="40" t="str">
        <f t="shared" si="34"/>
        <v>1</v>
      </c>
      <c r="R72" s="41" t="str">
        <f t="shared" si="35"/>
        <v>1</v>
      </c>
      <c r="S72" s="41">
        <f t="shared" si="36"/>
        <v>2</v>
      </c>
      <c r="T72" s="41" t="str">
        <f t="shared" si="37"/>
        <v>1</v>
      </c>
      <c r="U72" s="41" t="str">
        <f t="shared" si="38"/>
        <v>3</v>
      </c>
      <c r="V72" s="42">
        <f t="shared" si="39"/>
        <v>4</v>
      </c>
      <c r="W72" s="15">
        <v>1.4999999999999999E-2</v>
      </c>
      <c r="X72" s="5">
        <v>1.2E-2</v>
      </c>
      <c r="Y72" s="5">
        <v>5.1000000000000004E-2</v>
      </c>
      <c r="Z72" s="5">
        <v>7.9000000000000001E-2</v>
      </c>
      <c r="AA72" s="5">
        <v>5.7000000000000002E-2</v>
      </c>
      <c r="AB72" s="5">
        <v>3.6000000000000004E-2</v>
      </c>
      <c r="AC72" s="5">
        <v>3.9000000000000007E-2</v>
      </c>
      <c r="AD72" s="5">
        <f t="shared" si="40"/>
        <v>6.4000000000000001E-2</v>
      </c>
      <c r="AE72" s="5">
        <f t="shared" si="26"/>
        <v>6.7000000000000004E-2</v>
      </c>
      <c r="AF72" s="5">
        <v>4.2000000000000003E-2</v>
      </c>
      <c r="AG72" s="5" t="str">
        <f t="shared" si="41"/>
        <v>Negative</v>
      </c>
      <c r="AH72" s="5" t="str">
        <f t="shared" si="42"/>
        <v>Positive</v>
      </c>
      <c r="AI72" s="5" t="str">
        <f t="shared" si="43"/>
        <v>Positive</v>
      </c>
      <c r="AJ72" s="16" t="str">
        <f t="shared" si="44"/>
        <v>Negative</v>
      </c>
      <c r="AK72" s="21">
        <v>5.6000000000000001E-2</v>
      </c>
      <c r="AL72" s="5">
        <v>5.9000000000000004E-2</v>
      </c>
      <c r="AM72" s="5">
        <v>0.06</v>
      </c>
      <c r="AN72" s="5">
        <f t="shared" si="27"/>
        <v>5.9499999999999997E-2</v>
      </c>
      <c r="AO72" s="5">
        <f t="shared" si="28"/>
        <v>3.4999999999999962E-3</v>
      </c>
      <c r="AP72" s="18" t="str">
        <f t="shared" si="45"/>
        <v>Negative</v>
      </c>
      <c r="AQ72" s="5">
        <v>0.12</v>
      </c>
      <c r="AR72" s="5">
        <v>0.105</v>
      </c>
      <c r="AS72" s="5">
        <v>0.11249999999999999</v>
      </c>
      <c r="AT72" s="45">
        <v>0.45180722891566261</v>
      </c>
      <c r="AU72" s="25" t="str">
        <f t="shared" si="46"/>
        <v>Negative</v>
      </c>
      <c r="AV72" s="15" t="s">
        <v>47</v>
      </c>
      <c r="AW72" s="16" t="s">
        <v>49</v>
      </c>
    </row>
    <row r="73" spans="1:49" ht="15.75" thickBot="1" x14ac:dyDescent="0.3">
      <c r="A73" s="44">
        <v>72087</v>
      </c>
      <c r="B73" s="15">
        <v>3</v>
      </c>
      <c r="C73" s="5">
        <v>3</v>
      </c>
      <c r="D73" s="5">
        <v>3.8</v>
      </c>
      <c r="E73" s="5">
        <v>8.1999999999999993</v>
      </c>
      <c r="F73" s="5">
        <v>4.5</v>
      </c>
      <c r="G73" s="5">
        <v>9.8000000000000007</v>
      </c>
      <c r="H73" s="21">
        <f t="shared" si="29"/>
        <v>5.1999999999999993</v>
      </c>
      <c r="I73" s="5">
        <f t="shared" si="29"/>
        <v>1.5</v>
      </c>
      <c r="J73" s="5">
        <f t="shared" si="29"/>
        <v>6.0000000000000009</v>
      </c>
      <c r="K73" s="5">
        <f t="shared" si="24"/>
        <v>3.6999999999999993</v>
      </c>
      <c r="L73" s="5">
        <f t="shared" si="25"/>
        <v>4.5000000000000009</v>
      </c>
      <c r="M73" s="18" t="str">
        <f t="shared" si="30"/>
        <v>Positive</v>
      </c>
      <c r="N73" s="18" t="str">
        <f t="shared" si="31"/>
        <v>Positive</v>
      </c>
      <c r="O73" s="18" t="str">
        <f t="shared" si="32"/>
        <v>Positive</v>
      </c>
      <c r="P73" s="20" t="str">
        <f t="shared" si="33"/>
        <v>Positive</v>
      </c>
      <c r="Q73" s="40" t="str">
        <f t="shared" si="34"/>
        <v>1</v>
      </c>
      <c r="R73" s="41" t="str">
        <f t="shared" si="35"/>
        <v>1</v>
      </c>
      <c r="S73" s="41">
        <f t="shared" si="36"/>
        <v>2</v>
      </c>
      <c r="T73" s="41" t="str">
        <f t="shared" si="37"/>
        <v>1</v>
      </c>
      <c r="U73" s="41" t="str">
        <f t="shared" si="38"/>
        <v>3</v>
      </c>
      <c r="V73" s="42">
        <f t="shared" si="39"/>
        <v>4</v>
      </c>
      <c r="W73" s="15">
        <v>1.4999999999999999E-2</v>
      </c>
      <c r="X73" s="5">
        <v>1.9E-2</v>
      </c>
      <c r="Y73" s="5">
        <v>4.7E-2</v>
      </c>
      <c r="Z73" s="5">
        <v>0.08</v>
      </c>
      <c r="AA73" s="5">
        <v>6.9000000000000006E-2</v>
      </c>
      <c r="AB73" s="5">
        <v>3.2000000000000001E-2</v>
      </c>
      <c r="AC73" s="5">
        <v>2.8000000000000001E-2</v>
      </c>
      <c r="AD73" s="5">
        <f t="shared" si="40"/>
        <v>6.5000000000000002E-2</v>
      </c>
      <c r="AE73" s="5">
        <f t="shared" si="26"/>
        <v>6.0999999999999999E-2</v>
      </c>
      <c r="AF73" s="5">
        <v>5.4000000000000006E-2</v>
      </c>
      <c r="AG73" s="5" t="str">
        <f t="shared" si="41"/>
        <v>Negative</v>
      </c>
      <c r="AH73" s="5" t="str">
        <f t="shared" si="42"/>
        <v>Positive</v>
      </c>
      <c r="AI73" s="5" t="str">
        <f t="shared" si="43"/>
        <v>Positive</v>
      </c>
      <c r="AJ73" s="16" t="str">
        <f t="shared" si="44"/>
        <v>Positive</v>
      </c>
      <c r="AK73" s="21">
        <v>5.8000000000000003E-2</v>
      </c>
      <c r="AL73" s="5">
        <v>9.0999999999999998E-2</v>
      </c>
      <c r="AM73" s="5">
        <v>7.6999999999999999E-2</v>
      </c>
      <c r="AN73" s="5">
        <f t="shared" si="27"/>
        <v>8.3999999999999991E-2</v>
      </c>
      <c r="AO73" s="5">
        <f t="shared" si="28"/>
        <v>2.5999999999999988E-2</v>
      </c>
      <c r="AP73" s="18" t="str">
        <f t="shared" si="45"/>
        <v>Negative</v>
      </c>
      <c r="AQ73" s="5">
        <v>0.66</v>
      </c>
      <c r="AR73" s="5">
        <v>0.65800000000000003</v>
      </c>
      <c r="AS73" s="5">
        <v>0.65900000000000003</v>
      </c>
      <c r="AT73" s="45">
        <v>2.7458333333333336</v>
      </c>
      <c r="AU73" s="25" t="str">
        <f t="shared" si="46"/>
        <v>Positive</v>
      </c>
      <c r="AV73" s="15" t="s">
        <v>47</v>
      </c>
      <c r="AW73" s="16" t="s">
        <v>48</v>
      </c>
    </row>
    <row r="74" spans="1:49" ht="15.75" thickBot="1" x14ac:dyDescent="0.3">
      <c r="A74" s="44">
        <v>72089</v>
      </c>
      <c r="B74" s="15">
        <v>2.8</v>
      </c>
      <c r="C74" s="5">
        <v>3.3</v>
      </c>
      <c r="D74" s="5">
        <v>2.7</v>
      </c>
      <c r="E74" s="5">
        <v>13.5</v>
      </c>
      <c r="F74" s="5">
        <v>4.2</v>
      </c>
      <c r="G74" s="5">
        <v>11</v>
      </c>
      <c r="H74" s="21">
        <f t="shared" si="29"/>
        <v>10.7</v>
      </c>
      <c r="I74" s="5">
        <f t="shared" si="29"/>
        <v>0.90000000000000036</v>
      </c>
      <c r="J74" s="5">
        <f t="shared" si="29"/>
        <v>8.3000000000000007</v>
      </c>
      <c r="K74" s="5">
        <f t="shared" si="24"/>
        <v>9.7999999999999989</v>
      </c>
      <c r="L74" s="5">
        <f t="shared" si="25"/>
        <v>7.4</v>
      </c>
      <c r="M74" s="18" t="str">
        <f t="shared" si="30"/>
        <v>Positive</v>
      </c>
      <c r="N74" s="18" t="str">
        <f t="shared" si="31"/>
        <v>Positive</v>
      </c>
      <c r="O74" s="18" t="str">
        <f t="shared" si="32"/>
        <v>Positive</v>
      </c>
      <c r="P74" s="20" t="str">
        <f t="shared" si="33"/>
        <v>Positive</v>
      </c>
      <c r="Q74" s="40" t="str">
        <f t="shared" si="34"/>
        <v>1</v>
      </c>
      <c r="R74" s="41" t="str">
        <f t="shared" si="35"/>
        <v>3</v>
      </c>
      <c r="S74" s="41">
        <f t="shared" si="36"/>
        <v>4</v>
      </c>
      <c r="T74" s="41" t="str">
        <f t="shared" si="37"/>
        <v>1</v>
      </c>
      <c r="U74" s="41" t="str">
        <f t="shared" si="38"/>
        <v>3</v>
      </c>
      <c r="V74" s="42">
        <f t="shared" si="39"/>
        <v>4</v>
      </c>
      <c r="W74" s="15">
        <v>0.64900000000000002</v>
      </c>
      <c r="X74" s="5">
        <v>0.68500000000000005</v>
      </c>
      <c r="Y74" s="5">
        <v>1.927</v>
      </c>
      <c r="Z74" s="5">
        <v>1.3520000000000001</v>
      </c>
      <c r="AA74" s="5">
        <v>1.8840000000000001</v>
      </c>
      <c r="AB74" s="5">
        <v>1.278</v>
      </c>
      <c r="AC74" s="5">
        <v>1.242</v>
      </c>
      <c r="AD74" s="5">
        <f t="shared" si="40"/>
        <v>0.70300000000000007</v>
      </c>
      <c r="AE74" s="5">
        <f t="shared" si="26"/>
        <v>0.66700000000000004</v>
      </c>
      <c r="AF74" s="5">
        <v>1.2350000000000001</v>
      </c>
      <c r="AG74" s="5" t="str">
        <f t="shared" si="41"/>
        <v>Positive</v>
      </c>
      <c r="AH74" s="5" t="str">
        <f t="shared" si="42"/>
        <v>Positive</v>
      </c>
      <c r="AI74" s="5" t="str">
        <f t="shared" si="43"/>
        <v>Positive</v>
      </c>
      <c r="AJ74" s="16" t="str">
        <f t="shared" si="44"/>
        <v>Positive</v>
      </c>
      <c r="AK74" s="21">
        <v>5.6000000000000001E-2</v>
      </c>
      <c r="AL74" s="5">
        <v>0.22500000000000001</v>
      </c>
      <c r="AM74" s="5">
        <v>0.23</v>
      </c>
      <c r="AN74" s="5">
        <f t="shared" si="27"/>
        <v>0.22750000000000001</v>
      </c>
      <c r="AO74" s="5">
        <f t="shared" si="28"/>
        <v>0.17150000000000001</v>
      </c>
      <c r="AP74" s="18" t="str">
        <f t="shared" si="45"/>
        <v>Negative</v>
      </c>
      <c r="AQ74" s="5">
        <v>0.57399999999999995</v>
      </c>
      <c r="AR74" s="5">
        <v>0.58599999999999997</v>
      </c>
      <c r="AS74" s="5">
        <v>0.57999999999999996</v>
      </c>
      <c r="AT74" s="45">
        <v>2.3293172690763049</v>
      </c>
      <c r="AU74" s="25" t="str">
        <f t="shared" si="46"/>
        <v>Positive</v>
      </c>
      <c r="AV74" s="15" t="s">
        <v>47</v>
      </c>
      <c r="AW74" s="16" t="s">
        <v>49</v>
      </c>
    </row>
    <row r="75" spans="1:49" ht="15.75" thickBot="1" x14ac:dyDescent="0.3">
      <c r="A75" s="44">
        <v>72092</v>
      </c>
      <c r="B75" s="15">
        <v>3.3</v>
      </c>
      <c r="C75" s="5">
        <v>3.4</v>
      </c>
      <c r="D75" s="5">
        <v>3</v>
      </c>
      <c r="E75" s="5">
        <v>10</v>
      </c>
      <c r="F75" s="5">
        <v>5.8</v>
      </c>
      <c r="G75" s="5">
        <v>12</v>
      </c>
      <c r="H75" s="21">
        <f t="shared" si="29"/>
        <v>6.7</v>
      </c>
      <c r="I75" s="5">
        <f t="shared" si="29"/>
        <v>2.4</v>
      </c>
      <c r="J75" s="5">
        <f t="shared" si="29"/>
        <v>9</v>
      </c>
      <c r="K75" s="5">
        <f t="shared" si="24"/>
        <v>4.3000000000000007</v>
      </c>
      <c r="L75" s="5">
        <f t="shared" si="25"/>
        <v>6.6</v>
      </c>
      <c r="M75" s="18" t="str">
        <f t="shared" si="30"/>
        <v>Positive</v>
      </c>
      <c r="N75" s="18" t="str">
        <f t="shared" si="31"/>
        <v>Positive</v>
      </c>
      <c r="O75" s="18" t="str">
        <f t="shared" si="32"/>
        <v>Positive</v>
      </c>
      <c r="P75" s="20" t="str">
        <f t="shared" si="33"/>
        <v>Positive</v>
      </c>
      <c r="Q75" s="40" t="str">
        <f t="shared" si="34"/>
        <v>1</v>
      </c>
      <c r="R75" s="41" t="str">
        <f t="shared" si="35"/>
        <v>3</v>
      </c>
      <c r="S75" s="41">
        <f t="shared" si="36"/>
        <v>4</v>
      </c>
      <c r="T75" s="41" t="str">
        <f t="shared" si="37"/>
        <v>1</v>
      </c>
      <c r="U75" s="41" t="str">
        <f t="shared" si="38"/>
        <v>3</v>
      </c>
      <c r="V75" s="42">
        <f t="shared" si="39"/>
        <v>4</v>
      </c>
      <c r="W75" s="15">
        <v>1.4999999999999999E-2</v>
      </c>
      <c r="X75" s="5">
        <v>1.8000000000000002E-2</v>
      </c>
      <c r="Y75" s="5">
        <v>0.106</v>
      </c>
      <c r="Z75" s="5">
        <v>0.14100000000000001</v>
      </c>
      <c r="AA75" s="5">
        <v>8.2000000000000003E-2</v>
      </c>
      <c r="AB75" s="5">
        <v>9.0999999999999998E-2</v>
      </c>
      <c r="AC75" s="5">
        <v>8.7999999999999995E-2</v>
      </c>
      <c r="AD75" s="5">
        <f t="shared" si="40"/>
        <v>0.126</v>
      </c>
      <c r="AE75" s="5">
        <f t="shared" si="26"/>
        <v>0.12300000000000001</v>
      </c>
      <c r="AF75" s="5">
        <v>6.7000000000000004E-2</v>
      </c>
      <c r="AG75" s="5" t="str">
        <f t="shared" si="41"/>
        <v>Positive</v>
      </c>
      <c r="AH75" s="5" t="str">
        <f t="shared" si="42"/>
        <v>Positive</v>
      </c>
      <c r="AI75" s="5" t="str">
        <f t="shared" si="43"/>
        <v>Positive</v>
      </c>
      <c r="AJ75" s="16" t="str">
        <f t="shared" si="44"/>
        <v>Positive</v>
      </c>
      <c r="AK75" s="21">
        <v>5.3999999999999999E-2</v>
      </c>
      <c r="AL75" s="5">
        <v>0.47700000000000004</v>
      </c>
      <c r="AM75" s="5">
        <v>0.52100000000000002</v>
      </c>
      <c r="AN75" s="5">
        <f t="shared" si="27"/>
        <v>0.499</v>
      </c>
      <c r="AO75" s="5">
        <f t="shared" si="28"/>
        <v>0.44500000000000001</v>
      </c>
      <c r="AP75" s="18" t="str">
        <f t="shared" si="45"/>
        <v>Positive</v>
      </c>
      <c r="AQ75" s="5">
        <v>0.68</v>
      </c>
      <c r="AR75" s="5">
        <v>0.59599999999999997</v>
      </c>
      <c r="AS75" s="5">
        <v>0.63800000000000001</v>
      </c>
      <c r="AT75" s="45">
        <v>2.5622489959839356</v>
      </c>
      <c r="AU75" s="25" t="str">
        <f t="shared" si="46"/>
        <v>Positive</v>
      </c>
      <c r="AV75" s="15" t="s">
        <v>47</v>
      </c>
      <c r="AW75" s="16" t="s">
        <v>49</v>
      </c>
    </row>
    <row r="76" spans="1:49" ht="15.75" thickBot="1" x14ac:dyDescent="0.3">
      <c r="A76" s="44">
        <v>72098</v>
      </c>
      <c r="B76" s="15">
        <v>3.8</v>
      </c>
      <c r="C76" s="5">
        <v>4.2</v>
      </c>
      <c r="D76" s="5">
        <v>2.5</v>
      </c>
      <c r="E76" s="5">
        <v>10</v>
      </c>
      <c r="F76" s="5">
        <v>5.5</v>
      </c>
      <c r="G76" s="5">
        <v>5.4</v>
      </c>
      <c r="H76" s="21">
        <f t="shared" si="29"/>
        <v>6.2</v>
      </c>
      <c r="I76" s="5">
        <f t="shared" si="29"/>
        <v>1.2999999999999998</v>
      </c>
      <c r="J76" s="5">
        <f t="shared" si="29"/>
        <v>2.9000000000000004</v>
      </c>
      <c r="K76" s="5">
        <f t="shared" si="24"/>
        <v>4.9000000000000004</v>
      </c>
      <c r="L76" s="5">
        <f t="shared" si="25"/>
        <v>1.6000000000000005</v>
      </c>
      <c r="M76" s="18" t="str">
        <f t="shared" si="30"/>
        <v>Positive</v>
      </c>
      <c r="N76" s="18" t="str">
        <f t="shared" si="31"/>
        <v>Positive</v>
      </c>
      <c r="O76" s="18" t="str">
        <f t="shared" si="32"/>
        <v>Positive</v>
      </c>
      <c r="P76" s="20" t="str">
        <f t="shared" si="33"/>
        <v>Positive</v>
      </c>
      <c r="Q76" s="40" t="str">
        <f t="shared" si="34"/>
        <v>1</v>
      </c>
      <c r="R76" s="41" t="str">
        <f t="shared" si="35"/>
        <v>3</v>
      </c>
      <c r="S76" s="41">
        <f t="shared" si="36"/>
        <v>4</v>
      </c>
      <c r="T76" s="41" t="str">
        <f t="shared" si="37"/>
        <v>1</v>
      </c>
      <c r="U76" s="41" t="str">
        <f t="shared" si="38"/>
        <v>1</v>
      </c>
      <c r="V76" s="42">
        <f t="shared" si="39"/>
        <v>2</v>
      </c>
      <c r="W76" s="15">
        <v>1.4E-2</v>
      </c>
      <c r="X76" s="5">
        <v>1.3000000000000001E-2</v>
      </c>
      <c r="Y76" s="5">
        <v>8.7000000000000008E-2</v>
      </c>
      <c r="Z76" s="5">
        <v>9.5000000000000001E-2</v>
      </c>
      <c r="AA76" s="5">
        <v>7.2000000000000008E-2</v>
      </c>
      <c r="AB76" s="5">
        <v>7.3000000000000009E-2</v>
      </c>
      <c r="AC76" s="5">
        <v>7.400000000000001E-2</v>
      </c>
      <c r="AD76" s="5">
        <f t="shared" si="40"/>
        <v>8.1000000000000003E-2</v>
      </c>
      <c r="AE76" s="5">
        <f t="shared" si="26"/>
        <v>8.2000000000000003E-2</v>
      </c>
      <c r="AF76" s="5">
        <v>5.800000000000001E-2</v>
      </c>
      <c r="AG76" s="5" t="str">
        <f t="shared" si="41"/>
        <v>Positive</v>
      </c>
      <c r="AH76" s="5" t="str">
        <f t="shared" si="42"/>
        <v>Positive</v>
      </c>
      <c r="AI76" s="5" t="str">
        <f t="shared" si="43"/>
        <v>Positive</v>
      </c>
      <c r="AJ76" s="16" t="str">
        <f t="shared" si="44"/>
        <v>Positive</v>
      </c>
      <c r="AK76" s="21">
        <v>6.6000000000000003E-2</v>
      </c>
      <c r="AL76" s="5">
        <v>3.1910000000000003</v>
      </c>
      <c r="AM76" s="5">
        <v>3.4660000000000002</v>
      </c>
      <c r="AN76" s="5">
        <f t="shared" si="27"/>
        <v>3.3285</v>
      </c>
      <c r="AO76" s="5">
        <f t="shared" si="28"/>
        <v>3.2625000000000002</v>
      </c>
      <c r="AP76" s="18" t="str">
        <f t="shared" si="45"/>
        <v>Positive</v>
      </c>
      <c r="AQ76" s="5">
        <v>0.94799999999999995</v>
      </c>
      <c r="AR76" s="5">
        <v>0.95699999999999996</v>
      </c>
      <c r="AS76" s="5">
        <v>0.9524999999999999</v>
      </c>
      <c r="AT76" s="45">
        <v>3.9687499999999996</v>
      </c>
      <c r="AU76" s="25" t="str">
        <f t="shared" si="46"/>
        <v>Positive</v>
      </c>
      <c r="AV76" s="15" t="s">
        <v>47</v>
      </c>
      <c r="AW76" s="16" t="s">
        <v>48</v>
      </c>
    </row>
    <row r="77" spans="1:49" ht="15.75" thickBot="1" x14ac:dyDescent="0.3">
      <c r="A77" s="44">
        <v>72101</v>
      </c>
      <c r="B77" s="15">
        <v>3.6</v>
      </c>
      <c r="C77" s="5">
        <v>3.1</v>
      </c>
      <c r="D77" s="5">
        <v>3.8</v>
      </c>
      <c r="E77" s="5">
        <v>16</v>
      </c>
      <c r="F77" s="5">
        <v>4.8</v>
      </c>
      <c r="G77" s="5">
        <v>13</v>
      </c>
      <c r="H77" s="21">
        <f t="shared" si="29"/>
        <v>12.4</v>
      </c>
      <c r="I77" s="5">
        <f t="shared" si="29"/>
        <v>1.6999999999999997</v>
      </c>
      <c r="J77" s="5">
        <f t="shared" si="29"/>
        <v>9.1999999999999993</v>
      </c>
      <c r="K77" s="5">
        <f t="shared" si="24"/>
        <v>10.700000000000001</v>
      </c>
      <c r="L77" s="5">
        <f t="shared" si="25"/>
        <v>7.5</v>
      </c>
      <c r="M77" s="18" t="str">
        <f t="shared" si="30"/>
        <v>Positive</v>
      </c>
      <c r="N77" s="18" t="str">
        <f t="shared" si="31"/>
        <v>Positive</v>
      </c>
      <c r="O77" s="18" t="str">
        <f t="shared" si="32"/>
        <v>Positive</v>
      </c>
      <c r="P77" s="20" t="str">
        <f t="shared" si="33"/>
        <v>Positive</v>
      </c>
      <c r="Q77" s="40" t="str">
        <f t="shared" si="34"/>
        <v>1</v>
      </c>
      <c r="R77" s="41" t="str">
        <f t="shared" si="35"/>
        <v>3</v>
      </c>
      <c r="S77" s="41">
        <f t="shared" si="36"/>
        <v>4</v>
      </c>
      <c r="T77" s="41" t="str">
        <f t="shared" si="37"/>
        <v>1</v>
      </c>
      <c r="U77" s="41" t="str">
        <f t="shared" si="38"/>
        <v>3</v>
      </c>
      <c r="V77" s="42">
        <f t="shared" si="39"/>
        <v>4</v>
      </c>
      <c r="W77" s="15">
        <v>9.0000000000000011E-3</v>
      </c>
      <c r="X77" s="5">
        <v>0.01</v>
      </c>
      <c r="Y77" s="5">
        <v>0.14799999999999999</v>
      </c>
      <c r="Z77" s="5">
        <v>0.14699999999999999</v>
      </c>
      <c r="AA77" s="5">
        <v>0.28300000000000003</v>
      </c>
      <c r="AB77" s="5">
        <v>0.13899999999999998</v>
      </c>
      <c r="AC77" s="5">
        <v>0.13799999999999998</v>
      </c>
      <c r="AD77" s="5">
        <f t="shared" si="40"/>
        <v>0.13799999999999998</v>
      </c>
      <c r="AE77" s="5">
        <f t="shared" si="26"/>
        <v>0.13699999999999998</v>
      </c>
      <c r="AF77" s="5">
        <v>0.27400000000000002</v>
      </c>
      <c r="AG77" s="5" t="str">
        <f t="shared" si="41"/>
        <v>Positive</v>
      </c>
      <c r="AH77" s="5" t="str">
        <f t="shared" si="42"/>
        <v>Positive</v>
      </c>
      <c r="AI77" s="5" t="str">
        <f t="shared" si="43"/>
        <v>Positive</v>
      </c>
      <c r="AJ77" s="16" t="str">
        <f t="shared" si="44"/>
        <v>Positive</v>
      </c>
      <c r="AK77" s="21">
        <v>7.2999999999999995E-2</v>
      </c>
      <c r="AL77" s="5">
        <v>0.27400000000000002</v>
      </c>
      <c r="AM77" s="5">
        <v>0.26900000000000002</v>
      </c>
      <c r="AN77" s="5">
        <f t="shared" si="27"/>
        <v>0.27150000000000002</v>
      </c>
      <c r="AO77" s="5">
        <f t="shared" si="28"/>
        <v>0.19850000000000001</v>
      </c>
      <c r="AP77" s="18" t="str">
        <f t="shared" si="45"/>
        <v>Negative</v>
      </c>
      <c r="AQ77" s="5">
        <v>0.49</v>
      </c>
      <c r="AR77" s="5">
        <v>0.48799999999999999</v>
      </c>
      <c r="AS77" s="5">
        <v>0.48899999999999999</v>
      </c>
      <c r="AT77" s="45">
        <v>1.963855421686747</v>
      </c>
      <c r="AU77" s="25" t="str">
        <f t="shared" si="46"/>
        <v>Positive</v>
      </c>
      <c r="AV77" s="15" t="s">
        <v>47</v>
      </c>
      <c r="AW77" s="16" t="s">
        <v>49</v>
      </c>
    </row>
    <row r="78" spans="1:49" ht="15.75" thickBot="1" x14ac:dyDescent="0.3">
      <c r="A78" s="44">
        <v>76251</v>
      </c>
      <c r="B78" s="15">
        <v>3.8</v>
      </c>
      <c r="C78" s="5">
        <v>3.5</v>
      </c>
      <c r="D78" s="5">
        <v>2.8</v>
      </c>
      <c r="E78" s="5">
        <v>10</v>
      </c>
      <c r="F78" s="5">
        <v>7</v>
      </c>
      <c r="G78" s="5">
        <v>6.3</v>
      </c>
      <c r="H78" s="21">
        <f t="shared" si="29"/>
        <v>6.2</v>
      </c>
      <c r="I78" s="5">
        <f t="shared" si="29"/>
        <v>3.5</v>
      </c>
      <c r="J78" s="5">
        <f t="shared" si="29"/>
        <v>3.5</v>
      </c>
      <c r="K78" s="5">
        <f t="shared" si="24"/>
        <v>2.7</v>
      </c>
      <c r="L78" s="5">
        <f t="shared" si="25"/>
        <v>0</v>
      </c>
      <c r="M78" s="18" t="str">
        <f t="shared" si="30"/>
        <v>Positive</v>
      </c>
      <c r="N78" s="18" t="str">
        <f t="shared" si="31"/>
        <v>Positive</v>
      </c>
      <c r="O78" s="18" t="str">
        <f t="shared" si="32"/>
        <v>Positive</v>
      </c>
      <c r="P78" s="20" t="str">
        <f t="shared" si="33"/>
        <v>Negative</v>
      </c>
      <c r="Q78" s="40" t="str">
        <f t="shared" si="34"/>
        <v>1</v>
      </c>
      <c r="R78" s="41" t="str">
        <f t="shared" si="35"/>
        <v>1</v>
      </c>
      <c r="S78" s="41">
        <f t="shared" si="36"/>
        <v>2</v>
      </c>
      <c r="T78" s="41" t="str">
        <f t="shared" si="37"/>
        <v>1</v>
      </c>
      <c r="U78" s="41" t="str">
        <f t="shared" si="38"/>
        <v>0</v>
      </c>
      <c r="V78" s="42">
        <f t="shared" si="39"/>
        <v>1</v>
      </c>
      <c r="W78" s="15">
        <v>0.184</v>
      </c>
      <c r="X78" s="5">
        <v>0.20800000000000002</v>
      </c>
      <c r="Y78" s="5">
        <v>0.52200000000000002</v>
      </c>
      <c r="Z78" s="5">
        <v>0.53400000000000003</v>
      </c>
      <c r="AA78" s="5">
        <v>0.13800000000000001</v>
      </c>
      <c r="AB78" s="5">
        <v>0.33800000000000002</v>
      </c>
      <c r="AC78" s="5">
        <v>0.314</v>
      </c>
      <c r="AD78" s="5">
        <f t="shared" si="40"/>
        <v>0.35000000000000003</v>
      </c>
      <c r="AE78" s="5">
        <f t="shared" si="26"/>
        <v>0.32600000000000001</v>
      </c>
      <c r="AF78" s="5">
        <v>-4.5999999999999985E-2</v>
      </c>
      <c r="AG78" s="5" t="str">
        <f t="shared" si="41"/>
        <v>Positive</v>
      </c>
      <c r="AH78" s="5" t="str">
        <f t="shared" si="42"/>
        <v>Positive</v>
      </c>
      <c r="AI78" s="5" t="str">
        <f t="shared" si="43"/>
        <v>Positive</v>
      </c>
      <c r="AJ78" s="16" t="str">
        <f t="shared" si="44"/>
        <v>Negative</v>
      </c>
      <c r="AK78" s="21">
        <v>6.2E-2</v>
      </c>
      <c r="AL78" s="5">
        <v>0.48499999999999999</v>
      </c>
      <c r="AM78" s="5">
        <v>0.48799999999999999</v>
      </c>
      <c r="AN78" s="5">
        <f t="shared" si="27"/>
        <v>0.48649999999999999</v>
      </c>
      <c r="AO78" s="5">
        <f t="shared" si="28"/>
        <v>0.42449999999999999</v>
      </c>
      <c r="AP78" s="18" t="str">
        <f t="shared" si="45"/>
        <v>Positive</v>
      </c>
      <c r="AQ78" s="5">
        <v>0.41699999999999998</v>
      </c>
      <c r="AR78" s="5">
        <v>0.438</v>
      </c>
      <c r="AS78" s="5">
        <v>0.42749999999999999</v>
      </c>
      <c r="AT78" s="45">
        <v>1.78125</v>
      </c>
      <c r="AU78" s="25" t="str">
        <f t="shared" si="46"/>
        <v>Positive</v>
      </c>
      <c r="AV78" s="15" t="s">
        <v>47</v>
      </c>
      <c r="AW78" s="16" t="s">
        <v>48</v>
      </c>
    </row>
    <row r="79" spans="1:49" ht="15.75" thickBot="1" x14ac:dyDescent="0.3">
      <c r="A79" s="44">
        <v>86315</v>
      </c>
      <c r="B79" s="22">
        <v>2.7</v>
      </c>
      <c r="C79" s="23">
        <v>3</v>
      </c>
      <c r="D79" s="23">
        <v>2.2999999999999998</v>
      </c>
      <c r="E79" s="23">
        <v>21</v>
      </c>
      <c r="F79" s="23">
        <v>4.9000000000000004</v>
      </c>
      <c r="G79" s="23">
        <v>14</v>
      </c>
      <c r="H79" s="46">
        <f t="shared" si="29"/>
        <v>18.3</v>
      </c>
      <c r="I79" s="23">
        <f t="shared" si="29"/>
        <v>1.9000000000000004</v>
      </c>
      <c r="J79" s="23">
        <f t="shared" si="29"/>
        <v>11.7</v>
      </c>
      <c r="K79" s="23">
        <f t="shared" si="24"/>
        <v>16.399999999999999</v>
      </c>
      <c r="L79" s="23">
        <f t="shared" si="25"/>
        <v>9.7999999999999989</v>
      </c>
      <c r="M79" s="18" t="str">
        <f t="shared" si="30"/>
        <v>Positive</v>
      </c>
      <c r="N79" s="18" t="str">
        <f t="shared" si="31"/>
        <v>Positive</v>
      </c>
      <c r="O79" s="18" t="str">
        <f t="shared" si="32"/>
        <v>Positive</v>
      </c>
      <c r="P79" s="20" t="str">
        <f t="shared" si="33"/>
        <v>Positive</v>
      </c>
      <c r="Q79" s="40" t="str">
        <f t="shared" si="34"/>
        <v>1</v>
      </c>
      <c r="R79" s="41" t="str">
        <f t="shared" si="35"/>
        <v>3</v>
      </c>
      <c r="S79" s="41">
        <f t="shared" si="36"/>
        <v>4</v>
      </c>
      <c r="T79" s="41" t="str">
        <f t="shared" si="37"/>
        <v>1</v>
      </c>
      <c r="U79" s="41" t="str">
        <f t="shared" si="38"/>
        <v>3</v>
      </c>
      <c r="V79" s="42">
        <f t="shared" si="39"/>
        <v>4</v>
      </c>
      <c r="W79" s="22">
        <v>4.4999999999999998E-2</v>
      </c>
      <c r="X79" s="23">
        <v>2.6000000000000002E-2</v>
      </c>
      <c r="Y79" s="23">
        <v>0.161</v>
      </c>
      <c r="Z79" s="23">
        <v>0.498</v>
      </c>
      <c r="AA79" s="23">
        <v>7.0000000000000007E-2</v>
      </c>
      <c r="AB79" s="23">
        <v>0.11600000000000001</v>
      </c>
      <c r="AC79" s="23">
        <v>0.13500000000000001</v>
      </c>
      <c r="AD79" s="23">
        <f t="shared" si="40"/>
        <v>0.45300000000000001</v>
      </c>
      <c r="AE79" s="23">
        <f t="shared" si="26"/>
        <v>0.47199999999999998</v>
      </c>
      <c r="AF79" s="23">
        <v>2.5000000000000008E-2</v>
      </c>
      <c r="AG79" s="23" t="str">
        <f t="shared" si="41"/>
        <v>Positive</v>
      </c>
      <c r="AH79" s="23" t="str">
        <f t="shared" si="42"/>
        <v>Positive</v>
      </c>
      <c r="AI79" s="23" t="str">
        <f t="shared" si="43"/>
        <v>Positive</v>
      </c>
      <c r="AJ79" s="24" t="str">
        <f t="shared" si="44"/>
        <v>Negative</v>
      </c>
      <c r="AK79" s="21">
        <v>6.9000000000000006E-2</v>
      </c>
      <c r="AL79" s="5">
        <v>0.10200000000000001</v>
      </c>
      <c r="AM79" s="5">
        <v>0.113</v>
      </c>
      <c r="AN79" s="5">
        <f t="shared" si="27"/>
        <v>0.10750000000000001</v>
      </c>
      <c r="AO79" s="5">
        <f t="shared" si="28"/>
        <v>3.8500000000000006E-2</v>
      </c>
      <c r="AP79" s="18" t="str">
        <f t="shared" si="45"/>
        <v>Negative</v>
      </c>
      <c r="AQ79" s="5">
        <v>0.70799999999999996</v>
      </c>
      <c r="AR79" s="5">
        <v>0.72099999999999997</v>
      </c>
      <c r="AS79" s="5">
        <v>0.71449999999999991</v>
      </c>
      <c r="AT79" s="45">
        <v>2.8694779116465861</v>
      </c>
      <c r="AU79" s="25" t="str">
        <f t="shared" si="46"/>
        <v>Positive</v>
      </c>
      <c r="AV79" s="15" t="s">
        <v>47</v>
      </c>
      <c r="AW79" s="16" t="s">
        <v>49</v>
      </c>
    </row>
  </sheetData>
  <mergeCells count="4">
    <mergeCell ref="B1:V1"/>
    <mergeCell ref="W1:AJ1"/>
    <mergeCell ref="AK1:AU1"/>
    <mergeCell ref="AV1:AW1"/>
  </mergeCells>
  <conditionalFormatting sqref="E3:E79">
    <cfRule type="cellIs" dxfId="116" priority="57" operator="greaterThan">
      <formula>70</formula>
    </cfRule>
  </conditionalFormatting>
  <conditionalFormatting sqref="R3:S79 N3:N79">
    <cfRule type="cellIs" dxfId="115" priority="56" operator="equal">
      <formula>"Positive"</formula>
    </cfRule>
  </conditionalFormatting>
  <conditionalFormatting sqref="T3:V79 O3:P79">
    <cfRule type="cellIs" dxfId="114" priority="55" operator="equal">
      <formula>"positive"</formula>
    </cfRule>
  </conditionalFormatting>
  <conditionalFormatting sqref="AG41:AG45 AJ41:AJ45 AG70:AG77 AJ70:AJ77 AG55:AG68 AJ55:AJ68 AG37 AJ37 AG17 AJ17 AG53 AJ53 AG47:AG51 AJ47:AJ51 AG39 AJ39 AG34:AG35 AJ34:AJ35 AG32 AJ32 AG29 AJ29 AG24 AJ24 AG21:AG22 AJ21:AJ22 AG7:AG12 AJ7:AJ12 AG5 AJ5">
    <cfRule type="cellIs" dxfId="113" priority="54" operator="equal">
      <formula>"Positiu"</formula>
    </cfRule>
  </conditionalFormatting>
  <conditionalFormatting sqref="AG3:AG79 AJ3:AJ79">
    <cfRule type="cellIs" dxfId="112" priority="53" operator="equal">
      <formula>"positiu"</formula>
    </cfRule>
  </conditionalFormatting>
  <conditionalFormatting sqref="AE3:AE79 AH3:AI79">
    <cfRule type="cellIs" dxfId="111" priority="49" operator="equal">
      <formula>"positivo"</formula>
    </cfRule>
    <cfRule type="cellIs" dxfId="110" priority="52" operator="equal">
      <formula>"positive"</formula>
    </cfRule>
  </conditionalFormatting>
  <conditionalFormatting sqref="AV2 AU3:AU79">
    <cfRule type="cellIs" dxfId="109" priority="51" operator="equal">
      <formula>"Positivo"</formula>
    </cfRule>
  </conditionalFormatting>
  <conditionalFormatting sqref="AP3:AP79">
    <cfRule type="cellIs" dxfId="108" priority="48" operator="equal">
      <formula>"positivo"</formula>
    </cfRule>
    <cfRule type="cellIs" dxfId="107" priority="50" operator="equal">
      <formula>"positive"</formula>
    </cfRule>
  </conditionalFormatting>
  <conditionalFormatting sqref="M3:M79">
    <cfRule type="cellIs" dxfId="106" priority="46" operator="equal">
      <formula>"dudoso"</formula>
    </cfRule>
    <cfRule type="cellIs" dxfId="105" priority="47" operator="equal">
      <formula>"positivo"</formula>
    </cfRule>
  </conditionalFormatting>
  <conditionalFormatting sqref="N3:N79">
    <cfRule type="cellIs" dxfId="104" priority="43" operator="equal">
      <formula>"dudoso"</formula>
    </cfRule>
    <cfRule type="cellIs" dxfId="103" priority="44" operator="equal">
      <formula>"Dudoso"</formula>
    </cfRule>
    <cfRule type="cellIs" dxfId="102" priority="45" operator="equal">
      <formula>"positivo"</formula>
    </cfRule>
  </conditionalFormatting>
  <conditionalFormatting sqref="O3:O79">
    <cfRule type="cellIs" dxfId="101" priority="41" operator="equal">
      <formula>"dudoso"</formula>
    </cfRule>
    <cfRule type="cellIs" dxfId="100" priority="42" operator="equal">
      <formula>"positivo"</formula>
    </cfRule>
  </conditionalFormatting>
  <conditionalFormatting sqref="P3:P79">
    <cfRule type="cellIs" dxfId="99" priority="39" operator="equal">
      <formula>"dudoso"</formula>
    </cfRule>
    <cfRule type="cellIs" dxfId="98" priority="40" operator="equal">
      <formula>"positivo"</formula>
    </cfRule>
  </conditionalFormatting>
  <conditionalFormatting sqref="AG3:AG79 AJ3:AJ79">
    <cfRule type="cellIs" dxfId="97" priority="37" operator="equal">
      <formula>"postivo"</formula>
    </cfRule>
    <cfRule type="cellIs" dxfId="96" priority="38" operator="equal">
      <formula>"positivo"</formula>
    </cfRule>
  </conditionalFormatting>
  <conditionalFormatting sqref="AV1:AV79">
    <cfRule type="cellIs" dxfId="95" priority="25" operator="equal">
      <formula>"Positive"</formula>
    </cfRule>
    <cfRule type="cellIs" dxfId="94" priority="36" operator="equal">
      <formula>"positivo"</formula>
    </cfRule>
  </conditionalFormatting>
  <conditionalFormatting sqref="AW2:AW79">
    <cfRule type="cellIs" dxfId="93" priority="34" operator="equal">
      <formula>"+"</formula>
    </cfRule>
    <cfRule type="cellIs" dxfId="92" priority="35" operator="equal">
      <formula>"Negativo"</formula>
    </cfRule>
  </conditionalFormatting>
  <conditionalFormatting sqref="AU3:AU79">
    <cfRule type="cellIs" dxfId="91" priority="33" operator="equal">
      <formula>"dudoso"</formula>
    </cfRule>
  </conditionalFormatting>
  <conditionalFormatting sqref="M3:M79">
    <cfRule type="cellIs" dxfId="90" priority="32" operator="equal">
      <formula>"Positive"</formula>
    </cfRule>
  </conditionalFormatting>
  <conditionalFormatting sqref="M1 M3:M79">
    <cfRule type="cellIs" dxfId="89" priority="31" operator="equal">
      <formula>"doubtful"</formula>
    </cfRule>
  </conditionalFormatting>
  <conditionalFormatting sqref="N1 N3:N79">
    <cfRule type="cellIs" dxfId="88" priority="30" operator="equal">
      <formula>"doubtful"</formula>
    </cfRule>
  </conditionalFormatting>
  <conditionalFormatting sqref="O1 O3:O79">
    <cfRule type="cellIs" dxfId="87" priority="29" operator="equal">
      <formula>"doubtful"</formula>
    </cfRule>
  </conditionalFormatting>
  <conditionalFormatting sqref="P1 P3:P79">
    <cfRule type="cellIs" dxfId="86" priority="27" operator="equal">
      <formula>"doubtful"</formula>
    </cfRule>
    <cfRule type="cellIs" dxfId="85" priority="28" operator="equal">
      <formula>"doubful"</formula>
    </cfRule>
  </conditionalFormatting>
  <conditionalFormatting sqref="AG1:AJ1 AG3:AJ79">
    <cfRule type="cellIs" dxfId="84" priority="26" operator="equal">
      <formula>"Positive"</formula>
    </cfRule>
  </conditionalFormatting>
  <conditionalFormatting sqref="AU1 AU3:AU79">
    <cfRule type="cellIs" dxfId="83" priority="24" operator="equal">
      <formula>"Positive"</formula>
    </cfRule>
  </conditionalFormatting>
  <conditionalFormatting sqref="M2">
    <cfRule type="cellIs" dxfId="82" priority="23" operator="equal">
      <formula>"dudoso"</formula>
    </cfRule>
  </conditionalFormatting>
  <conditionalFormatting sqref="M2">
    <cfRule type="cellIs" dxfId="81" priority="22" operator="equal">
      <formula>"Positive"</formula>
    </cfRule>
  </conditionalFormatting>
  <conditionalFormatting sqref="N2">
    <cfRule type="cellIs" dxfId="80" priority="20" operator="equal">
      <formula>"dudoso"</formula>
    </cfRule>
    <cfRule type="cellIs" dxfId="79" priority="21" operator="equal">
      <formula>"positivo"</formula>
    </cfRule>
  </conditionalFormatting>
  <conditionalFormatting sqref="N2">
    <cfRule type="cellIs" dxfId="78" priority="19" operator="equal">
      <formula>"Positive"</formula>
    </cfRule>
  </conditionalFormatting>
  <conditionalFormatting sqref="O2">
    <cfRule type="cellIs" dxfId="77" priority="18" operator="equal">
      <formula>"dudoso"</formula>
    </cfRule>
  </conditionalFormatting>
  <conditionalFormatting sqref="O2">
    <cfRule type="cellIs" dxfId="76" priority="17" operator="equal">
      <formula>"Positive"</formula>
    </cfRule>
  </conditionalFormatting>
  <conditionalFormatting sqref="P2">
    <cfRule type="cellIs" dxfId="75" priority="15" operator="equal">
      <formula>"dudoso"</formula>
    </cfRule>
    <cfRule type="cellIs" dxfId="74" priority="16" operator="equal">
      <formula>"positivo"</formula>
    </cfRule>
  </conditionalFormatting>
  <conditionalFormatting sqref="P2">
    <cfRule type="cellIs" dxfId="73" priority="14" operator="equal">
      <formula>"Positive"</formula>
    </cfRule>
  </conditionalFormatting>
  <conditionalFormatting sqref="AG2">
    <cfRule type="cellIs" dxfId="72" priority="12" operator="equal">
      <formula>"Positiu"</formula>
    </cfRule>
  </conditionalFormatting>
  <conditionalFormatting sqref="AG2">
    <cfRule type="cellIs" dxfId="71" priority="13" operator="equal">
      <formula>"Positivo"</formula>
    </cfRule>
  </conditionalFormatting>
  <conditionalFormatting sqref="AG2">
    <cfRule type="cellIs" dxfId="70" priority="11" operator="equal">
      <formula>"Positive"</formula>
    </cfRule>
  </conditionalFormatting>
  <conditionalFormatting sqref="AH2">
    <cfRule type="cellIs" dxfId="69" priority="10" operator="equal">
      <formula>"Positive"</formula>
    </cfRule>
  </conditionalFormatting>
  <conditionalFormatting sqref="AI2">
    <cfRule type="cellIs" dxfId="68" priority="9" operator="equal">
      <formula>"Positive"</formula>
    </cfRule>
  </conditionalFormatting>
  <conditionalFormatting sqref="AJ2">
    <cfRule type="cellIs" dxfId="67" priority="7" operator="equal">
      <formula>"Positiu"</formula>
    </cfRule>
  </conditionalFormatting>
  <conditionalFormatting sqref="AJ2">
    <cfRule type="cellIs" dxfId="66" priority="8" operator="equal">
      <formula>"Positivo"</formula>
    </cfRule>
  </conditionalFormatting>
  <conditionalFormatting sqref="AJ2">
    <cfRule type="cellIs" dxfId="65" priority="6" operator="equal">
      <formula>"Positive"</formula>
    </cfRule>
  </conditionalFormatting>
  <conditionalFormatting sqref="AP2">
    <cfRule type="cellIs" dxfId="64" priority="5" operator="equal">
      <formula>"positivo"</formula>
    </cfRule>
  </conditionalFormatting>
  <conditionalFormatting sqref="AP2">
    <cfRule type="cellIs" dxfId="63" priority="4" operator="equal">
      <formula>"Positive"</formula>
    </cfRule>
  </conditionalFormatting>
  <conditionalFormatting sqref="AU2">
    <cfRule type="cellIs" dxfId="62" priority="2" operator="equal">
      <formula>"dudoso"</formula>
    </cfRule>
    <cfRule type="cellIs" dxfId="61" priority="3" operator="equal">
      <formula>"Positivo"</formula>
    </cfRule>
  </conditionalFormatting>
  <conditionalFormatting sqref="AU2">
    <cfRule type="cellIs" dxfId="60" priority="1" operator="equal">
      <formula>"Positive"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E1" workbookViewId="0">
      <selection activeCell="AN19" sqref="AN19"/>
    </sheetView>
  </sheetViews>
  <sheetFormatPr baseColWidth="10" defaultColWidth="11.42578125" defaultRowHeight="15" x14ac:dyDescent="0.25"/>
  <cols>
    <col min="1" max="1" width="11.42578125" style="26"/>
    <col min="13" max="18" width="0" hidden="1" customWidth="1"/>
  </cols>
  <sheetData>
    <row r="1" spans="1:44" ht="15.75" thickBot="1" x14ac:dyDescent="0.3">
      <c r="B1" s="120" t="s">
        <v>50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 t="s">
        <v>1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 t="s">
        <v>2</v>
      </c>
      <c r="AJ1" s="120"/>
      <c r="AK1" s="120"/>
      <c r="AL1" s="120"/>
      <c r="AM1" s="120"/>
      <c r="AN1" s="120"/>
      <c r="AO1" s="120"/>
      <c r="AP1" s="120"/>
      <c r="AQ1" s="120"/>
      <c r="AR1" s="120"/>
    </row>
    <row r="2" spans="1:44" ht="15.75" thickBot="1" x14ac:dyDescent="0.3">
      <c r="A2" s="102" t="s">
        <v>4</v>
      </c>
      <c r="B2" s="96" t="s">
        <v>5</v>
      </c>
      <c r="C2" s="96" t="s">
        <v>8</v>
      </c>
      <c r="D2" s="96" t="s">
        <v>6</v>
      </c>
      <c r="E2" s="96" t="s">
        <v>9</v>
      </c>
      <c r="F2" s="96" t="s">
        <v>7</v>
      </c>
      <c r="G2" s="96" t="s">
        <v>51</v>
      </c>
      <c r="H2" s="96" t="s">
        <v>52</v>
      </c>
      <c r="I2" s="96" t="s">
        <v>53</v>
      </c>
      <c r="J2" s="96" t="s">
        <v>54</v>
      </c>
      <c r="K2" s="96" t="s">
        <v>55</v>
      </c>
      <c r="L2" s="96" t="s">
        <v>56</v>
      </c>
      <c r="M2" s="47"/>
      <c r="N2" s="47"/>
      <c r="O2" s="47"/>
      <c r="P2" s="47"/>
      <c r="Q2" s="47"/>
      <c r="R2" s="47"/>
      <c r="S2" s="28" t="s">
        <v>16</v>
      </c>
      <c r="T2" s="29" t="s">
        <v>17</v>
      </c>
      <c r="U2" s="30" t="s">
        <v>18</v>
      </c>
      <c r="V2" s="31" t="s">
        <v>57</v>
      </c>
      <c r="W2" s="96" t="s">
        <v>58</v>
      </c>
      <c r="X2" s="96" t="s">
        <v>59</v>
      </c>
      <c r="Y2" s="96" t="s">
        <v>60</v>
      </c>
      <c r="Z2" s="96" t="s">
        <v>61</v>
      </c>
      <c r="AA2" s="96" t="s">
        <v>42</v>
      </c>
      <c r="AB2" s="110" t="s">
        <v>62</v>
      </c>
      <c r="AC2" s="110" t="s">
        <v>29</v>
      </c>
      <c r="AD2" s="110" t="s">
        <v>27</v>
      </c>
      <c r="AE2" s="28" t="s">
        <v>63</v>
      </c>
      <c r="AF2" s="30" t="s">
        <v>33</v>
      </c>
      <c r="AG2" s="33" t="s">
        <v>31</v>
      </c>
      <c r="AH2" s="34" t="s">
        <v>32</v>
      </c>
      <c r="AI2" s="110" t="s">
        <v>64</v>
      </c>
      <c r="AJ2" s="110" t="s">
        <v>37</v>
      </c>
      <c r="AK2" s="110" t="s">
        <v>37</v>
      </c>
      <c r="AL2" s="110" t="s">
        <v>65</v>
      </c>
      <c r="AM2" s="35" t="s">
        <v>39</v>
      </c>
      <c r="AN2" s="110" t="s">
        <v>66</v>
      </c>
      <c r="AO2" s="110" t="s">
        <v>66</v>
      </c>
      <c r="AP2" s="110" t="s">
        <v>67</v>
      </c>
      <c r="AQ2" s="110" t="s">
        <v>43</v>
      </c>
      <c r="AR2" s="103" t="s">
        <v>44</v>
      </c>
    </row>
    <row r="3" spans="1:44" x14ac:dyDescent="0.25">
      <c r="A3" s="99">
        <v>10173</v>
      </c>
      <c r="B3" s="100">
        <v>3</v>
      </c>
      <c r="C3" s="100">
        <v>4</v>
      </c>
      <c r="D3" s="100">
        <v>2.8</v>
      </c>
      <c r="E3" s="100">
        <v>8.8000000000000007</v>
      </c>
      <c r="F3" s="100">
        <v>2.5</v>
      </c>
      <c r="G3" s="100">
        <v>3.8</v>
      </c>
      <c r="H3" s="100">
        <f t="shared" ref="H3:H66" si="0">C3-B3</f>
        <v>1</v>
      </c>
      <c r="I3" s="100">
        <f t="shared" ref="I3:I66" si="1">E3-D3</f>
        <v>6.0000000000000009</v>
      </c>
      <c r="J3" s="100">
        <f t="shared" ref="J3:J66" si="2">G3-F3</f>
        <v>1.2999999999999998</v>
      </c>
      <c r="K3" s="100">
        <f t="shared" ref="K3:K66" si="3">H3-I3</f>
        <v>-5.0000000000000009</v>
      </c>
      <c r="L3" s="100">
        <f t="shared" ref="L3:L66" si="4">J3-I3</f>
        <v>-4.7000000000000011</v>
      </c>
      <c r="M3" s="57" t="str">
        <f>IF(S3="Positive","1", IF(S3="Dudoso","1",IF(S3="Negative","0")))</f>
        <v>0</v>
      </c>
      <c r="N3" s="57" t="str">
        <f t="shared" ref="N3:N66" si="5">IF(K3&gt;4,"2",IF(AND(K3&gt;1,K3&lt;=4),"1",IF(K3&lt;=1,"0")))</f>
        <v>0</v>
      </c>
      <c r="O3" s="57">
        <f t="shared" ref="O3:O66" si="6">M3+N3</f>
        <v>0</v>
      </c>
      <c r="P3" s="57" t="str">
        <f>IF(U3="Positive","1", IF(U3="Dudoso","1",IF(U3="Negative","0")))</f>
        <v>0</v>
      </c>
      <c r="Q3" s="57" t="str">
        <f t="shared" ref="Q3:Q66" si="7">IF(L3&gt;4,"2",IF(AND(L3&gt;1,L3&lt;=4),"1",IF(L3&lt;=1,"0")))</f>
        <v>0</v>
      </c>
      <c r="R3" s="57">
        <f t="shared" ref="R3:R66" si="8">P3+Q3</f>
        <v>0</v>
      </c>
      <c r="S3" s="57" t="str">
        <f>IF(H3&lt;=2,"Negative",IF(AND(H3&gt;2,H3&lt;4),"Positive",IF(H3&gt;=4,"Positive")))</f>
        <v>Negative</v>
      </c>
      <c r="T3" s="57" t="str">
        <f>IF(OR(O3=0,O3=1),"Negative",IF(OR(O3=2,O3=3),"Dudoso",IF(O3=4,"Positive")))</f>
        <v>Negative</v>
      </c>
      <c r="U3" s="57" t="str">
        <f>IF(J3&lt;=2,"Negative",IF(AND(J3&gt;2,J3&lt;4),"Positive",IF(J3&gt;=4,"Positive")))</f>
        <v>Negative</v>
      </c>
      <c r="V3" s="57" t="str">
        <f>IF(OR(R3=0,R3=1),"Negative",IF(OR(R3=2,R3=3),"Positive",IF(R3=4,"Positive")))</f>
        <v>Negative</v>
      </c>
      <c r="W3" s="57">
        <v>5.0000000000000001E-3</v>
      </c>
      <c r="X3" s="57">
        <v>7.0000000000000001E-3</v>
      </c>
      <c r="Y3" s="57">
        <v>5.0000000000000001E-3</v>
      </c>
      <c r="Z3" s="57">
        <v>4.0000000000000001E-3</v>
      </c>
      <c r="AA3" s="57">
        <v>0.01</v>
      </c>
      <c r="AB3" s="101">
        <f t="shared" ref="AB3:AB13" si="9">Y3-W3</f>
        <v>0</v>
      </c>
      <c r="AC3" s="101">
        <f t="shared" ref="AC3:AC13" si="10">Z3-W3</f>
        <v>-1E-3</v>
      </c>
      <c r="AD3" s="101">
        <f t="shared" ref="AD3:AD13" si="11">AA3-W3</f>
        <v>5.0000000000000001E-3</v>
      </c>
      <c r="AE3" s="18" t="str">
        <f>IF(AND((AB3&gt;=0.05),(Y3&gt;X3)),"Positive","Negative")</f>
        <v>Negative</v>
      </c>
      <c r="AF3" s="18" t="str">
        <f>IF((AC3&gt;=0.05),"Positive","Negative")</f>
        <v>Negative</v>
      </c>
      <c r="AG3" s="18" t="str">
        <f>IF((AD3&gt;=0.05),"Positive","Negative")</f>
        <v>Negative</v>
      </c>
      <c r="AH3" s="18" t="str">
        <f>IF(AND((AD3&gt;=0.05),(AA3&gt;X3)),"Positive","Negative")</f>
        <v>Negative</v>
      </c>
      <c r="AI3" s="57">
        <v>5.6000000000000001E-2</v>
      </c>
      <c r="AJ3" s="57">
        <v>0.13300000000000001</v>
      </c>
      <c r="AK3" s="57">
        <v>0.13800000000000001</v>
      </c>
      <c r="AL3" s="57">
        <f t="shared" ref="AL3:AL13" si="12">(AVERAGE(AJ3:AK3)-AI3)</f>
        <v>7.9500000000000015E-2</v>
      </c>
      <c r="AM3" s="18" t="str">
        <f>IF(AL3&gt;=0.2,"Positive","Negative")</f>
        <v>Negative</v>
      </c>
      <c r="AN3" s="57">
        <v>0.156</v>
      </c>
      <c r="AO3" s="57">
        <v>0.17</v>
      </c>
      <c r="AP3" s="57">
        <f t="shared" ref="AP3:AP13" si="13">AVERAGE(AN3:AO3)</f>
        <v>0.16300000000000001</v>
      </c>
      <c r="AQ3" s="85">
        <f>(AP3/(2*$AN$82))</f>
        <v>0.5478991596638656</v>
      </c>
      <c r="AR3" s="57" t="str">
        <f>IF(AND(AQ3&gt;100%,AQ3&lt;150%),"Positive",IF(AQ3&gt;150%,"Positive",IF(AQ3&lt;100%,"Negative")))</f>
        <v>Negative</v>
      </c>
    </row>
    <row r="4" spans="1:44" x14ac:dyDescent="0.25">
      <c r="A4" s="98">
        <v>10688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">
        <v>6.0000000000000001E-3</v>
      </c>
      <c r="X4" s="2">
        <v>6.0000000000000001E-3</v>
      </c>
      <c r="Y4" s="2">
        <v>6.0000000000000001E-3</v>
      </c>
      <c r="Z4" s="2">
        <v>6.0000000000000001E-3</v>
      </c>
      <c r="AA4" s="2">
        <v>7.0000000000000001E-3</v>
      </c>
      <c r="AB4" s="4">
        <f t="shared" si="9"/>
        <v>0</v>
      </c>
      <c r="AC4" s="4">
        <f t="shared" si="10"/>
        <v>0</v>
      </c>
      <c r="AD4" s="4">
        <f t="shared" si="11"/>
        <v>1E-3</v>
      </c>
      <c r="AE4" s="5" t="str">
        <f t="shared" ref="AE4:AE13" si="14">IF(AND((AB4&gt;=0.05),(Y4&gt;X4)),"Positive","Negative")</f>
        <v>Negative</v>
      </c>
      <c r="AF4" s="5" t="str">
        <f t="shared" ref="AF4:AG13" si="15">IF((AC4&gt;=0.05),"Positive","Negative")</f>
        <v>Negative</v>
      </c>
      <c r="AG4" s="5" t="str">
        <f t="shared" si="15"/>
        <v>Negative</v>
      </c>
      <c r="AH4" s="5" t="str">
        <f t="shared" ref="AH4:AH13" si="16">IF(AND((AD4&gt;=0.05),(AA4&gt;X4)),"Positive","Negative")</f>
        <v>Negative</v>
      </c>
      <c r="AI4" s="2">
        <v>6.6000000000000003E-2</v>
      </c>
      <c r="AJ4" s="2">
        <v>0.68100000000000005</v>
      </c>
      <c r="AK4" s="2">
        <v>0.68800000000000006</v>
      </c>
      <c r="AL4" s="2">
        <f t="shared" si="12"/>
        <v>0.61850000000000005</v>
      </c>
      <c r="AM4" s="5" t="str">
        <f t="shared" ref="AM4:AM67" si="17">IF(AL4&gt;=0.2,"Positive","Negative")</f>
        <v>Positive</v>
      </c>
      <c r="AN4" s="2">
        <v>0.45900000000000002</v>
      </c>
      <c r="AO4" s="2">
        <v>0.53</v>
      </c>
      <c r="AP4" s="2">
        <f t="shared" si="13"/>
        <v>0.49450000000000005</v>
      </c>
      <c r="AQ4" s="10">
        <f>(AP4/(2*$AN$82))</f>
        <v>1.6621848739495801</v>
      </c>
      <c r="AR4" s="2" t="str">
        <f t="shared" ref="AR4:AR13" si="18">IF(AND(AQ4&gt;100%,AQ4&lt;150%),"Positive",IF(AQ4&gt;150%,"Positive",IF(AQ4&lt;100%,"Negative")))</f>
        <v>Positive</v>
      </c>
    </row>
    <row r="5" spans="1:44" x14ac:dyDescent="0.25">
      <c r="A5" s="98">
        <v>20015</v>
      </c>
      <c r="B5" s="1">
        <v>2.2000000000000002</v>
      </c>
      <c r="C5" s="1">
        <v>3.2</v>
      </c>
      <c r="D5" s="1">
        <v>2.2000000000000002</v>
      </c>
      <c r="E5" s="1">
        <v>6</v>
      </c>
      <c r="F5" s="1">
        <v>2.2000000000000002</v>
      </c>
      <c r="G5" s="1">
        <v>3.2</v>
      </c>
      <c r="H5" s="1">
        <f t="shared" si="0"/>
        <v>1</v>
      </c>
      <c r="I5" s="1">
        <f t="shared" si="1"/>
        <v>3.8</v>
      </c>
      <c r="J5" s="1">
        <f t="shared" si="2"/>
        <v>1</v>
      </c>
      <c r="K5" s="1">
        <f t="shared" si="3"/>
        <v>-2.8</v>
      </c>
      <c r="L5" s="1">
        <f t="shared" si="4"/>
        <v>-2.8</v>
      </c>
      <c r="M5" s="2" t="str">
        <f t="shared" ref="M5:M68" si="19">IF(S5="Positive","1", IF(S5="Dudoso","1",IF(S5="Negative","0")))</f>
        <v>0</v>
      </c>
      <c r="N5" s="2" t="str">
        <f t="shared" si="5"/>
        <v>0</v>
      </c>
      <c r="O5" s="2">
        <f t="shared" si="6"/>
        <v>0</v>
      </c>
      <c r="P5" s="2" t="str">
        <f t="shared" ref="P5:P68" si="20">IF(U5="Positive","1", IF(U5="Dudoso","1",IF(U5="Negative","0")))</f>
        <v>0</v>
      </c>
      <c r="Q5" s="2" t="str">
        <f t="shared" si="7"/>
        <v>0</v>
      </c>
      <c r="R5" s="2">
        <f t="shared" si="8"/>
        <v>0</v>
      </c>
      <c r="S5" s="2" t="str">
        <f t="shared" ref="S5:S68" si="21">IF(H5&lt;=2,"Negative",IF(AND(H5&gt;2,H5&lt;4),"Positive",IF(H5&gt;=4,"Positive")))</f>
        <v>Negative</v>
      </c>
      <c r="T5" s="2" t="str">
        <f t="shared" ref="T5:T68" si="22">IF(OR(O5=0,O5=1),"Negative",IF(OR(O5=2,O5=3),"Dudoso",IF(O5=4,"Positive")))</f>
        <v>Negative</v>
      </c>
      <c r="U5" s="2" t="str">
        <f t="shared" ref="U5:U68" si="23">IF(J5&lt;=2,"Negative",IF(AND(J5&gt;2,J5&lt;4),"Positive",IF(J5&gt;=4,"Positive")))</f>
        <v>Negative</v>
      </c>
      <c r="V5" s="2" t="str">
        <f t="shared" ref="V5:V68" si="24">IF(OR(R5=0,R5=1),"Negative",IF(OR(R5=2,R5=3),"Positive",IF(R5=4,"Positive")))</f>
        <v>Negative</v>
      </c>
      <c r="W5" s="2">
        <v>5.0000000000000001E-3</v>
      </c>
      <c r="X5" s="2">
        <v>6.0000000000000001E-3</v>
      </c>
      <c r="Y5" s="2">
        <v>7.0000000000000001E-3</v>
      </c>
      <c r="Z5" s="2">
        <v>5.0000000000000001E-3</v>
      </c>
      <c r="AA5" s="2">
        <v>0.01</v>
      </c>
      <c r="AB5" s="4">
        <f t="shared" si="9"/>
        <v>2E-3</v>
      </c>
      <c r="AC5" s="4">
        <f t="shared" si="10"/>
        <v>0</v>
      </c>
      <c r="AD5" s="4">
        <f t="shared" si="11"/>
        <v>5.0000000000000001E-3</v>
      </c>
      <c r="AE5" s="5" t="str">
        <f t="shared" si="14"/>
        <v>Negative</v>
      </c>
      <c r="AF5" s="5" t="str">
        <f t="shared" si="15"/>
        <v>Negative</v>
      </c>
      <c r="AG5" s="5" t="str">
        <f t="shared" si="15"/>
        <v>Negative</v>
      </c>
      <c r="AH5" s="5" t="str">
        <f t="shared" si="16"/>
        <v>Negative</v>
      </c>
      <c r="AI5" s="2">
        <v>0.05</v>
      </c>
      <c r="AJ5" s="2">
        <v>9.4E-2</v>
      </c>
      <c r="AK5" s="2">
        <v>0.1</v>
      </c>
      <c r="AL5" s="2">
        <f t="shared" si="12"/>
        <v>4.7E-2</v>
      </c>
      <c r="AM5" s="5" t="str">
        <f t="shared" si="17"/>
        <v>Negative</v>
      </c>
      <c r="AN5" s="2">
        <v>0.13600000000000001</v>
      </c>
      <c r="AO5" s="2">
        <v>0.126</v>
      </c>
      <c r="AP5" s="2">
        <f t="shared" si="13"/>
        <v>0.13100000000000001</v>
      </c>
      <c r="AQ5" s="10">
        <f>(AP5/(2*$AP$82))</f>
        <v>0.45094664371772808</v>
      </c>
      <c r="AR5" s="2" t="str">
        <f t="shared" si="18"/>
        <v>Negative</v>
      </c>
    </row>
    <row r="6" spans="1:44" x14ac:dyDescent="0.25">
      <c r="A6" s="98">
        <v>20025</v>
      </c>
      <c r="B6" s="1">
        <v>2.5</v>
      </c>
      <c r="C6" s="1">
        <v>3.2</v>
      </c>
      <c r="D6" s="1">
        <v>2.5</v>
      </c>
      <c r="E6" s="1">
        <v>4.2</v>
      </c>
      <c r="F6" s="1">
        <v>2.8</v>
      </c>
      <c r="G6" s="1">
        <v>3.5</v>
      </c>
      <c r="H6" s="1">
        <f t="shared" si="0"/>
        <v>0.70000000000000018</v>
      </c>
      <c r="I6" s="1">
        <f t="shared" si="1"/>
        <v>1.7000000000000002</v>
      </c>
      <c r="J6" s="1">
        <f t="shared" si="2"/>
        <v>0.70000000000000018</v>
      </c>
      <c r="K6" s="1">
        <f t="shared" si="3"/>
        <v>-1</v>
      </c>
      <c r="L6" s="1">
        <f t="shared" si="4"/>
        <v>-1</v>
      </c>
      <c r="M6" s="2" t="str">
        <f t="shared" si="19"/>
        <v>0</v>
      </c>
      <c r="N6" s="2" t="str">
        <f t="shared" si="5"/>
        <v>0</v>
      </c>
      <c r="O6" s="2">
        <f t="shared" si="6"/>
        <v>0</v>
      </c>
      <c r="P6" s="2" t="str">
        <f t="shared" si="20"/>
        <v>0</v>
      </c>
      <c r="Q6" s="2" t="str">
        <f t="shared" si="7"/>
        <v>0</v>
      </c>
      <c r="R6" s="2">
        <f t="shared" si="8"/>
        <v>0</v>
      </c>
      <c r="S6" s="2" t="str">
        <f t="shared" si="21"/>
        <v>Negative</v>
      </c>
      <c r="T6" s="2" t="str">
        <f t="shared" si="22"/>
        <v>Negative</v>
      </c>
      <c r="U6" s="2" t="str">
        <f t="shared" si="23"/>
        <v>Negative</v>
      </c>
      <c r="V6" s="2" t="str">
        <f t="shared" si="24"/>
        <v>Negative</v>
      </c>
      <c r="W6" s="2">
        <v>4.0000000000000001E-3</v>
      </c>
      <c r="X6" s="2">
        <v>6.0000000000000001E-3</v>
      </c>
      <c r="Y6" s="2">
        <v>5.0000000000000001E-3</v>
      </c>
      <c r="Z6" s="2">
        <v>6.0000000000000001E-3</v>
      </c>
      <c r="AA6" s="2">
        <v>1.4E-2</v>
      </c>
      <c r="AB6" s="4">
        <f t="shared" si="9"/>
        <v>1E-3</v>
      </c>
      <c r="AC6" s="4">
        <f t="shared" si="10"/>
        <v>2E-3</v>
      </c>
      <c r="AD6" s="4">
        <f t="shared" si="11"/>
        <v>0.01</v>
      </c>
      <c r="AE6" s="5" t="str">
        <f t="shared" si="14"/>
        <v>Negative</v>
      </c>
      <c r="AF6" s="5" t="str">
        <f t="shared" si="15"/>
        <v>Negative</v>
      </c>
      <c r="AG6" s="5" t="str">
        <f t="shared" si="15"/>
        <v>Negative</v>
      </c>
      <c r="AH6" s="5" t="str">
        <f t="shared" si="16"/>
        <v>Negative</v>
      </c>
      <c r="AI6" s="2">
        <v>5.2999999999999999E-2</v>
      </c>
      <c r="AJ6" s="2">
        <v>9.7000000000000003E-2</v>
      </c>
      <c r="AK6" s="2">
        <v>9.8000000000000004E-2</v>
      </c>
      <c r="AL6" s="2">
        <f t="shared" si="12"/>
        <v>4.4500000000000005E-2</v>
      </c>
      <c r="AM6" s="5" t="str">
        <f t="shared" si="17"/>
        <v>Negative</v>
      </c>
      <c r="AN6" s="2">
        <v>0.115</v>
      </c>
      <c r="AO6" s="2">
        <v>0.111</v>
      </c>
      <c r="AP6" s="2">
        <f t="shared" si="13"/>
        <v>0.113</v>
      </c>
      <c r="AQ6" s="10">
        <f>(AP6/(2*$AN$82))</f>
        <v>0.37983193277310928</v>
      </c>
      <c r="AR6" s="2" t="str">
        <f t="shared" si="18"/>
        <v>Negative</v>
      </c>
    </row>
    <row r="7" spans="1:44" x14ac:dyDescent="0.25">
      <c r="A7" s="98">
        <v>20032</v>
      </c>
      <c r="B7" s="1">
        <v>2.5</v>
      </c>
      <c r="C7" s="1">
        <v>2.8</v>
      </c>
      <c r="D7" s="1">
        <v>2.5</v>
      </c>
      <c r="E7" s="1">
        <v>4.9000000000000004</v>
      </c>
      <c r="F7" s="1">
        <v>2.2000000000000002</v>
      </c>
      <c r="G7" s="1">
        <v>2.5</v>
      </c>
      <c r="H7" s="1">
        <f t="shared" si="0"/>
        <v>0.29999999999999982</v>
      </c>
      <c r="I7" s="1">
        <f t="shared" si="1"/>
        <v>2.4000000000000004</v>
      </c>
      <c r="J7" s="1">
        <f t="shared" si="2"/>
        <v>0.29999999999999982</v>
      </c>
      <c r="K7" s="1">
        <f t="shared" si="3"/>
        <v>-2.1000000000000005</v>
      </c>
      <c r="L7" s="1">
        <f t="shared" si="4"/>
        <v>-2.1000000000000005</v>
      </c>
      <c r="M7" s="2" t="str">
        <f t="shared" si="19"/>
        <v>0</v>
      </c>
      <c r="N7" s="2" t="str">
        <f t="shared" si="5"/>
        <v>0</v>
      </c>
      <c r="O7" s="2">
        <f t="shared" si="6"/>
        <v>0</v>
      </c>
      <c r="P7" s="2" t="str">
        <f t="shared" si="20"/>
        <v>0</v>
      </c>
      <c r="Q7" s="2" t="str">
        <f t="shared" si="7"/>
        <v>0</v>
      </c>
      <c r="R7" s="2">
        <f t="shared" si="8"/>
        <v>0</v>
      </c>
      <c r="S7" s="2" t="str">
        <f t="shared" si="21"/>
        <v>Negative</v>
      </c>
      <c r="T7" s="2" t="str">
        <f t="shared" si="22"/>
        <v>Negative</v>
      </c>
      <c r="U7" s="2" t="str">
        <f t="shared" si="23"/>
        <v>Negative</v>
      </c>
      <c r="V7" s="2" t="str">
        <f t="shared" si="24"/>
        <v>Negative</v>
      </c>
      <c r="W7" s="2">
        <v>4.0000000000000001E-3</v>
      </c>
      <c r="X7" s="2">
        <v>5.0000000000000001E-3</v>
      </c>
      <c r="Y7" s="2">
        <v>3.0000000000000001E-3</v>
      </c>
      <c r="Z7" s="2">
        <v>4.0000000000000001E-3</v>
      </c>
      <c r="AA7" s="2">
        <v>1.0999999999999999E-2</v>
      </c>
      <c r="AB7" s="4">
        <f t="shared" si="9"/>
        <v>-1E-3</v>
      </c>
      <c r="AC7" s="4">
        <f t="shared" si="10"/>
        <v>0</v>
      </c>
      <c r="AD7" s="4">
        <f t="shared" si="11"/>
        <v>6.9999999999999993E-3</v>
      </c>
      <c r="AE7" s="5" t="str">
        <f t="shared" si="14"/>
        <v>Negative</v>
      </c>
      <c r="AF7" s="5" t="str">
        <f t="shared" si="15"/>
        <v>Negative</v>
      </c>
      <c r="AG7" s="5" t="str">
        <f t="shared" si="15"/>
        <v>Negative</v>
      </c>
      <c r="AH7" s="5" t="str">
        <f t="shared" si="16"/>
        <v>Negative</v>
      </c>
      <c r="AI7" s="2">
        <v>5.5E-2</v>
      </c>
      <c r="AJ7" s="2">
        <v>0.11600000000000001</v>
      </c>
      <c r="AK7" s="2">
        <v>0.114</v>
      </c>
      <c r="AL7" s="2">
        <f t="shared" si="12"/>
        <v>6.0000000000000005E-2</v>
      </c>
      <c r="AM7" s="5" t="str">
        <f t="shared" si="17"/>
        <v>Negative</v>
      </c>
      <c r="AN7" s="2">
        <v>0.10200000000000001</v>
      </c>
      <c r="AO7" s="2">
        <v>9.7000000000000003E-2</v>
      </c>
      <c r="AP7" s="2">
        <f t="shared" si="13"/>
        <v>9.9500000000000005E-2</v>
      </c>
      <c r="AQ7" s="10">
        <f>(AP7/(2*$AN$82))</f>
        <v>0.33445378151260508</v>
      </c>
      <c r="AR7" s="2" t="str">
        <f t="shared" si="18"/>
        <v>Negative</v>
      </c>
    </row>
    <row r="8" spans="1:44" x14ac:dyDescent="0.25">
      <c r="A8" s="98">
        <v>20067</v>
      </c>
      <c r="B8" s="1">
        <v>2.9</v>
      </c>
      <c r="C8" s="1">
        <v>3.2</v>
      </c>
      <c r="D8" s="1">
        <v>2.8</v>
      </c>
      <c r="E8" s="1">
        <v>4.8</v>
      </c>
      <c r="F8" s="1">
        <v>2.5</v>
      </c>
      <c r="G8" s="1">
        <v>3.2</v>
      </c>
      <c r="H8" s="1">
        <f t="shared" si="0"/>
        <v>0.30000000000000027</v>
      </c>
      <c r="I8" s="1">
        <f t="shared" si="1"/>
        <v>2</v>
      </c>
      <c r="J8" s="1">
        <f t="shared" si="2"/>
        <v>0.70000000000000018</v>
      </c>
      <c r="K8" s="1">
        <f t="shared" si="3"/>
        <v>-1.6999999999999997</v>
      </c>
      <c r="L8" s="1">
        <f t="shared" si="4"/>
        <v>-1.2999999999999998</v>
      </c>
      <c r="M8" s="2" t="str">
        <f t="shared" si="19"/>
        <v>0</v>
      </c>
      <c r="N8" s="2" t="str">
        <f t="shared" si="5"/>
        <v>0</v>
      </c>
      <c r="O8" s="2">
        <f t="shared" si="6"/>
        <v>0</v>
      </c>
      <c r="P8" s="2" t="str">
        <f t="shared" si="20"/>
        <v>0</v>
      </c>
      <c r="Q8" s="2" t="str">
        <f t="shared" si="7"/>
        <v>0</v>
      </c>
      <c r="R8" s="2">
        <f t="shared" si="8"/>
        <v>0</v>
      </c>
      <c r="S8" s="2" t="str">
        <f t="shared" si="21"/>
        <v>Negative</v>
      </c>
      <c r="T8" s="2" t="str">
        <f t="shared" si="22"/>
        <v>Negative</v>
      </c>
      <c r="U8" s="2" t="str">
        <f t="shared" si="23"/>
        <v>Negative</v>
      </c>
      <c r="V8" s="2" t="str">
        <f t="shared" si="24"/>
        <v>Negative</v>
      </c>
      <c r="W8" s="2">
        <v>1.8000000000000002E-2</v>
      </c>
      <c r="X8" s="2">
        <v>1.7000000000000001E-2</v>
      </c>
      <c r="Y8" s="2">
        <v>2.1000000000000001E-2</v>
      </c>
      <c r="Z8" s="2">
        <v>2.1000000000000001E-2</v>
      </c>
      <c r="AA8" s="2">
        <v>2.3E-2</v>
      </c>
      <c r="AB8" s="4">
        <f t="shared" si="9"/>
        <v>2.9999999999999992E-3</v>
      </c>
      <c r="AC8" s="4">
        <f t="shared" si="10"/>
        <v>2.9999999999999992E-3</v>
      </c>
      <c r="AD8" s="4">
        <f t="shared" si="11"/>
        <v>4.9999999999999975E-3</v>
      </c>
      <c r="AE8" s="5" t="str">
        <f t="shared" si="14"/>
        <v>Negative</v>
      </c>
      <c r="AF8" s="5" t="str">
        <f t="shared" si="15"/>
        <v>Negative</v>
      </c>
      <c r="AG8" s="5" t="str">
        <f t="shared" si="15"/>
        <v>Negative</v>
      </c>
      <c r="AH8" s="5" t="str">
        <f t="shared" si="16"/>
        <v>Negative</v>
      </c>
      <c r="AI8" s="2">
        <v>0.06</v>
      </c>
      <c r="AJ8" s="2">
        <v>0.19500000000000001</v>
      </c>
      <c r="AK8" s="2">
        <v>0.17400000000000002</v>
      </c>
      <c r="AL8" s="2">
        <f t="shared" si="12"/>
        <v>0.1245</v>
      </c>
      <c r="AM8" s="5" t="str">
        <f t="shared" si="17"/>
        <v>Negative</v>
      </c>
      <c r="AN8" s="2">
        <v>0.13</v>
      </c>
      <c r="AO8" s="2">
        <v>0.122</v>
      </c>
      <c r="AP8" s="2">
        <f t="shared" si="13"/>
        <v>0.126</v>
      </c>
      <c r="AQ8" s="10">
        <f>(AP8/(2*$AP$82))</f>
        <v>0.43373493975903615</v>
      </c>
      <c r="AR8" s="2" t="str">
        <f t="shared" si="18"/>
        <v>Negative</v>
      </c>
    </row>
    <row r="9" spans="1:44" x14ac:dyDescent="0.25">
      <c r="A9" s="98">
        <v>20077</v>
      </c>
      <c r="B9" s="1">
        <v>2.9</v>
      </c>
      <c r="C9" s="1">
        <v>3.5</v>
      </c>
      <c r="D9" s="1">
        <v>2.9</v>
      </c>
      <c r="E9" s="1">
        <v>6</v>
      </c>
      <c r="F9" s="1">
        <v>2.5</v>
      </c>
      <c r="G9" s="1">
        <v>3</v>
      </c>
      <c r="H9" s="1">
        <f t="shared" si="0"/>
        <v>0.60000000000000009</v>
      </c>
      <c r="I9" s="1">
        <f t="shared" si="1"/>
        <v>3.1</v>
      </c>
      <c r="J9" s="1">
        <f t="shared" si="2"/>
        <v>0.5</v>
      </c>
      <c r="K9" s="1">
        <f t="shared" si="3"/>
        <v>-2.5</v>
      </c>
      <c r="L9" s="1">
        <f t="shared" si="4"/>
        <v>-2.6</v>
      </c>
      <c r="M9" s="2" t="str">
        <f t="shared" si="19"/>
        <v>0</v>
      </c>
      <c r="N9" s="2" t="str">
        <f t="shared" si="5"/>
        <v>0</v>
      </c>
      <c r="O9" s="2">
        <f t="shared" si="6"/>
        <v>0</v>
      </c>
      <c r="P9" s="2" t="str">
        <f t="shared" si="20"/>
        <v>0</v>
      </c>
      <c r="Q9" s="2" t="str">
        <f t="shared" si="7"/>
        <v>0</v>
      </c>
      <c r="R9" s="2">
        <f t="shared" si="8"/>
        <v>0</v>
      </c>
      <c r="S9" s="2" t="str">
        <f t="shared" si="21"/>
        <v>Negative</v>
      </c>
      <c r="T9" s="2" t="str">
        <f t="shared" si="22"/>
        <v>Negative</v>
      </c>
      <c r="U9" s="2" t="str">
        <f t="shared" si="23"/>
        <v>Negative</v>
      </c>
      <c r="V9" s="2" t="str">
        <f t="shared" si="24"/>
        <v>Negative</v>
      </c>
      <c r="W9" s="1">
        <v>5.0000000000000001E-3</v>
      </c>
      <c r="X9" s="1">
        <v>5.0000000000000001E-3</v>
      </c>
      <c r="Y9" s="1">
        <v>2E-3</v>
      </c>
      <c r="Z9" s="1">
        <v>5.0000000000000001E-3</v>
      </c>
      <c r="AA9" s="1">
        <v>6.0000000000000001E-3</v>
      </c>
      <c r="AB9" s="94">
        <f t="shared" si="9"/>
        <v>-3.0000000000000001E-3</v>
      </c>
      <c r="AC9" s="94">
        <f t="shared" si="10"/>
        <v>0</v>
      </c>
      <c r="AD9" s="94">
        <f t="shared" si="11"/>
        <v>1E-3</v>
      </c>
      <c r="AE9" s="93" t="str">
        <f t="shared" si="14"/>
        <v>Negative</v>
      </c>
      <c r="AF9" s="5" t="str">
        <f t="shared" si="15"/>
        <v>Negative</v>
      </c>
      <c r="AG9" s="5" t="str">
        <f t="shared" si="15"/>
        <v>Negative</v>
      </c>
      <c r="AH9" s="5" t="str">
        <f t="shared" si="16"/>
        <v>Negative</v>
      </c>
      <c r="AI9" s="2">
        <v>0.11</v>
      </c>
      <c r="AJ9" s="2">
        <v>0.152</v>
      </c>
      <c r="AK9" s="2">
        <v>0.182</v>
      </c>
      <c r="AL9" s="2">
        <f t="shared" si="12"/>
        <v>5.6999999999999981E-2</v>
      </c>
      <c r="AM9" s="5" t="str">
        <f t="shared" si="17"/>
        <v>Negative</v>
      </c>
      <c r="AN9" s="2">
        <v>0.114</v>
      </c>
      <c r="AO9" s="2">
        <v>0.13400000000000001</v>
      </c>
      <c r="AP9" s="2">
        <f t="shared" si="13"/>
        <v>0.124</v>
      </c>
      <c r="AQ9" s="10">
        <f>(AP9/(2*$AP$82))</f>
        <v>0.42685025817555938</v>
      </c>
      <c r="AR9" s="2" t="str">
        <f t="shared" si="18"/>
        <v>Negative</v>
      </c>
    </row>
    <row r="10" spans="1:44" x14ac:dyDescent="0.25">
      <c r="A10" s="98">
        <v>20116</v>
      </c>
      <c r="B10" s="1">
        <v>2.8</v>
      </c>
      <c r="C10" s="1">
        <v>2.8</v>
      </c>
      <c r="D10" s="1">
        <v>2.8</v>
      </c>
      <c r="E10" s="1">
        <v>6</v>
      </c>
      <c r="F10" s="1">
        <v>2.5</v>
      </c>
      <c r="G10" s="1">
        <v>4</v>
      </c>
      <c r="H10" s="1">
        <f t="shared" si="0"/>
        <v>0</v>
      </c>
      <c r="I10" s="1">
        <f t="shared" si="1"/>
        <v>3.2</v>
      </c>
      <c r="J10" s="1">
        <f t="shared" si="2"/>
        <v>1.5</v>
      </c>
      <c r="K10" s="1">
        <f t="shared" si="3"/>
        <v>-3.2</v>
      </c>
      <c r="L10" s="1">
        <f t="shared" si="4"/>
        <v>-1.7000000000000002</v>
      </c>
      <c r="M10" s="2" t="str">
        <f t="shared" si="19"/>
        <v>0</v>
      </c>
      <c r="N10" s="2" t="str">
        <f t="shared" si="5"/>
        <v>0</v>
      </c>
      <c r="O10" s="2">
        <f t="shared" si="6"/>
        <v>0</v>
      </c>
      <c r="P10" s="2" t="str">
        <f t="shared" si="20"/>
        <v>0</v>
      </c>
      <c r="Q10" s="2" t="str">
        <f t="shared" si="7"/>
        <v>0</v>
      </c>
      <c r="R10" s="2">
        <f t="shared" si="8"/>
        <v>0</v>
      </c>
      <c r="S10" s="2" t="str">
        <f t="shared" si="21"/>
        <v>Negative</v>
      </c>
      <c r="T10" s="2" t="str">
        <f t="shared" si="22"/>
        <v>Negative</v>
      </c>
      <c r="U10" s="2" t="str">
        <f t="shared" si="23"/>
        <v>Negative</v>
      </c>
      <c r="V10" s="2" t="str">
        <f t="shared" si="24"/>
        <v>Negative</v>
      </c>
      <c r="W10" s="1">
        <v>3.0000000000000001E-3</v>
      </c>
      <c r="X10" s="1">
        <v>3.3000000000000002E-2</v>
      </c>
      <c r="Y10" s="1">
        <v>1.3000000000000001E-2</v>
      </c>
      <c r="Z10" s="1">
        <v>5.0000000000000001E-3</v>
      </c>
      <c r="AA10" s="1">
        <v>0.05</v>
      </c>
      <c r="AB10" s="94">
        <f t="shared" si="9"/>
        <v>1.0000000000000002E-2</v>
      </c>
      <c r="AC10" s="94">
        <f t="shared" si="10"/>
        <v>2E-3</v>
      </c>
      <c r="AD10" s="94">
        <f t="shared" si="11"/>
        <v>4.7E-2</v>
      </c>
      <c r="AE10" s="93" t="str">
        <f t="shared" si="14"/>
        <v>Negative</v>
      </c>
      <c r="AF10" s="5" t="str">
        <f t="shared" si="15"/>
        <v>Negative</v>
      </c>
      <c r="AG10" s="5" t="str">
        <f t="shared" si="15"/>
        <v>Negative</v>
      </c>
      <c r="AH10" s="5" t="str">
        <f t="shared" si="16"/>
        <v>Negative</v>
      </c>
      <c r="AI10" s="2">
        <v>5.6000000000000001E-2</v>
      </c>
      <c r="AJ10" s="2">
        <v>7.2999999999999995E-2</v>
      </c>
      <c r="AK10" s="2">
        <v>7.0000000000000007E-2</v>
      </c>
      <c r="AL10" s="2">
        <f t="shared" si="12"/>
        <v>1.5500000000000007E-2</v>
      </c>
      <c r="AM10" s="5" t="str">
        <f t="shared" si="17"/>
        <v>Negative</v>
      </c>
      <c r="AN10" s="2">
        <v>0.13100000000000001</v>
      </c>
      <c r="AO10" s="2">
        <v>0.13200000000000001</v>
      </c>
      <c r="AP10" s="2">
        <f t="shared" si="13"/>
        <v>0.13150000000000001</v>
      </c>
      <c r="AQ10" s="10">
        <f>(AP10/(2*$AN$82))</f>
        <v>0.44201680672268912</v>
      </c>
      <c r="AR10" s="2" t="str">
        <f t="shared" si="18"/>
        <v>Negative</v>
      </c>
    </row>
    <row r="11" spans="1:44" x14ac:dyDescent="0.25">
      <c r="A11" s="98">
        <v>20125</v>
      </c>
      <c r="B11" s="1">
        <v>2.8</v>
      </c>
      <c r="C11" s="1">
        <v>3.5</v>
      </c>
      <c r="D11" s="1">
        <v>2.2000000000000002</v>
      </c>
      <c r="E11" s="1">
        <v>18</v>
      </c>
      <c r="F11" s="1">
        <v>2.2000000000000002</v>
      </c>
      <c r="G11" s="1">
        <v>3.2</v>
      </c>
      <c r="H11" s="1">
        <f t="shared" si="0"/>
        <v>0.70000000000000018</v>
      </c>
      <c r="I11" s="1">
        <f t="shared" si="1"/>
        <v>15.8</v>
      </c>
      <c r="J11" s="1">
        <f t="shared" si="2"/>
        <v>1</v>
      </c>
      <c r="K11" s="1">
        <f t="shared" si="3"/>
        <v>-15.100000000000001</v>
      </c>
      <c r="L11" s="1">
        <f t="shared" si="4"/>
        <v>-14.8</v>
      </c>
      <c r="M11" s="2" t="str">
        <f t="shared" si="19"/>
        <v>0</v>
      </c>
      <c r="N11" s="2" t="str">
        <f t="shared" si="5"/>
        <v>0</v>
      </c>
      <c r="O11" s="2">
        <f t="shared" si="6"/>
        <v>0</v>
      </c>
      <c r="P11" s="2" t="str">
        <f t="shared" si="20"/>
        <v>0</v>
      </c>
      <c r="Q11" s="2" t="str">
        <f t="shared" si="7"/>
        <v>0</v>
      </c>
      <c r="R11" s="2">
        <f t="shared" si="8"/>
        <v>0</v>
      </c>
      <c r="S11" s="2" t="str">
        <f t="shared" si="21"/>
        <v>Negative</v>
      </c>
      <c r="T11" s="2" t="str">
        <f t="shared" si="22"/>
        <v>Negative</v>
      </c>
      <c r="U11" s="2" t="str">
        <f t="shared" si="23"/>
        <v>Negative</v>
      </c>
      <c r="V11" s="2" t="str">
        <f t="shared" si="24"/>
        <v>Negative</v>
      </c>
      <c r="W11" s="1">
        <v>6.0000000000000001E-3</v>
      </c>
      <c r="X11" s="1">
        <v>0.35799999999999998</v>
      </c>
      <c r="Y11" s="1">
        <v>2.4E-2</v>
      </c>
      <c r="Z11" s="1">
        <v>7.0000000000000001E-3</v>
      </c>
      <c r="AA11" s="1">
        <v>8.7000000000000008E-2</v>
      </c>
      <c r="AB11" s="94">
        <f t="shared" si="9"/>
        <v>1.8000000000000002E-2</v>
      </c>
      <c r="AC11" s="94">
        <f t="shared" si="10"/>
        <v>1E-3</v>
      </c>
      <c r="AD11" s="94">
        <f t="shared" si="11"/>
        <v>8.1000000000000003E-2</v>
      </c>
      <c r="AE11" s="93" t="str">
        <f t="shared" si="14"/>
        <v>Negative</v>
      </c>
      <c r="AF11" s="5" t="str">
        <f t="shared" si="15"/>
        <v>Negative</v>
      </c>
      <c r="AG11" s="5" t="str">
        <f t="shared" si="15"/>
        <v>Positive</v>
      </c>
      <c r="AH11" s="5" t="str">
        <f t="shared" si="16"/>
        <v>Negative</v>
      </c>
      <c r="AI11" s="2">
        <v>5.7000000000000002E-2</v>
      </c>
      <c r="AJ11" s="2">
        <v>8.1000000000000003E-2</v>
      </c>
      <c r="AK11" s="2">
        <v>8.4000000000000005E-2</v>
      </c>
      <c r="AL11" s="2">
        <f t="shared" si="12"/>
        <v>2.5500000000000002E-2</v>
      </c>
      <c r="AM11" s="5" t="str">
        <f t="shared" si="17"/>
        <v>Negative</v>
      </c>
      <c r="AN11" s="2">
        <v>0.128</v>
      </c>
      <c r="AO11" s="2">
        <v>0.13700000000000001</v>
      </c>
      <c r="AP11" s="2">
        <f t="shared" si="13"/>
        <v>0.13250000000000001</v>
      </c>
      <c r="AQ11" s="10">
        <f>(AP11/(2*$AN$82))</f>
        <v>0.44537815126050423</v>
      </c>
      <c r="AR11" s="2" t="str">
        <f t="shared" si="18"/>
        <v>Negative</v>
      </c>
    </row>
    <row r="12" spans="1:44" x14ac:dyDescent="0.25">
      <c r="A12" s="98">
        <v>20174</v>
      </c>
      <c r="B12" s="1">
        <v>2.5</v>
      </c>
      <c r="C12" s="1">
        <v>3.2</v>
      </c>
      <c r="D12" s="1">
        <v>2.5</v>
      </c>
      <c r="E12" s="1">
        <v>3.5</v>
      </c>
      <c r="F12" s="1">
        <v>3</v>
      </c>
      <c r="G12" s="1">
        <v>3</v>
      </c>
      <c r="H12" s="1">
        <f t="shared" si="0"/>
        <v>0.70000000000000018</v>
      </c>
      <c r="I12" s="1">
        <f t="shared" si="1"/>
        <v>1</v>
      </c>
      <c r="J12" s="1">
        <f t="shared" si="2"/>
        <v>0</v>
      </c>
      <c r="K12" s="1">
        <f t="shared" si="3"/>
        <v>-0.29999999999999982</v>
      </c>
      <c r="L12" s="1">
        <f t="shared" si="4"/>
        <v>-1</v>
      </c>
      <c r="M12" s="2" t="str">
        <f t="shared" si="19"/>
        <v>0</v>
      </c>
      <c r="N12" s="2" t="str">
        <f t="shared" si="5"/>
        <v>0</v>
      </c>
      <c r="O12" s="2">
        <f t="shared" si="6"/>
        <v>0</v>
      </c>
      <c r="P12" s="2" t="str">
        <f t="shared" si="20"/>
        <v>0</v>
      </c>
      <c r="Q12" s="2" t="str">
        <f t="shared" si="7"/>
        <v>0</v>
      </c>
      <c r="R12" s="2">
        <f t="shared" si="8"/>
        <v>0</v>
      </c>
      <c r="S12" s="2" t="str">
        <f t="shared" si="21"/>
        <v>Negative</v>
      </c>
      <c r="T12" s="2" t="str">
        <f t="shared" si="22"/>
        <v>Negative</v>
      </c>
      <c r="U12" s="2" t="str">
        <f t="shared" si="23"/>
        <v>Negative</v>
      </c>
      <c r="V12" s="2" t="str">
        <f t="shared" si="24"/>
        <v>Negative</v>
      </c>
      <c r="W12" s="1">
        <v>4.0000000000000001E-3</v>
      </c>
      <c r="X12" s="1">
        <v>6.0000000000000001E-3</v>
      </c>
      <c r="Y12" s="1">
        <v>4.0000000000000001E-3</v>
      </c>
      <c r="Z12" s="1">
        <v>5.0000000000000001E-3</v>
      </c>
      <c r="AA12" s="1">
        <v>6.0000000000000001E-3</v>
      </c>
      <c r="AB12" s="94">
        <f t="shared" si="9"/>
        <v>0</v>
      </c>
      <c r="AC12" s="94">
        <f t="shared" si="10"/>
        <v>1E-3</v>
      </c>
      <c r="AD12" s="94">
        <f t="shared" si="11"/>
        <v>2E-3</v>
      </c>
      <c r="AE12" s="93" t="str">
        <f t="shared" si="14"/>
        <v>Negative</v>
      </c>
      <c r="AF12" s="5" t="str">
        <f t="shared" si="15"/>
        <v>Negative</v>
      </c>
      <c r="AG12" s="5" t="str">
        <f t="shared" si="15"/>
        <v>Negative</v>
      </c>
      <c r="AH12" s="5" t="str">
        <f t="shared" si="16"/>
        <v>Negative</v>
      </c>
      <c r="AI12" s="2">
        <v>5.6000000000000001E-2</v>
      </c>
      <c r="AJ12" s="2">
        <v>0.13200000000000001</v>
      </c>
      <c r="AK12" s="2">
        <v>0.127</v>
      </c>
      <c r="AL12" s="2">
        <f t="shared" si="12"/>
        <v>7.350000000000001E-2</v>
      </c>
      <c r="AM12" s="5" t="str">
        <f t="shared" si="17"/>
        <v>Negative</v>
      </c>
      <c r="AN12" s="2">
        <v>0.13</v>
      </c>
      <c r="AO12" s="2">
        <v>0.123</v>
      </c>
      <c r="AP12" s="2">
        <f t="shared" si="13"/>
        <v>0.1265</v>
      </c>
      <c r="AQ12" s="10">
        <f>(AP12/(2*$AP$82))</f>
        <v>0.43545611015490537</v>
      </c>
      <c r="AR12" s="2" t="str">
        <f t="shared" si="18"/>
        <v>Negative</v>
      </c>
    </row>
    <row r="13" spans="1:44" x14ac:dyDescent="0.25">
      <c r="A13" s="98">
        <v>47677</v>
      </c>
      <c r="B13" s="1">
        <v>3</v>
      </c>
      <c r="C13" s="1">
        <v>3.2</v>
      </c>
      <c r="D13" s="1">
        <v>3</v>
      </c>
      <c r="E13" s="1">
        <v>4.8</v>
      </c>
      <c r="F13" s="1">
        <v>2.8</v>
      </c>
      <c r="G13" s="1">
        <v>3.1</v>
      </c>
      <c r="H13" s="1">
        <f t="shared" si="0"/>
        <v>0.20000000000000018</v>
      </c>
      <c r="I13" s="1">
        <f t="shared" si="1"/>
        <v>1.7999999999999998</v>
      </c>
      <c r="J13" s="1">
        <f t="shared" si="2"/>
        <v>0.30000000000000027</v>
      </c>
      <c r="K13" s="1">
        <f t="shared" si="3"/>
        <v>-1.5999999999999996</v>
      </c>
      <c r="L13" s="1">
        <f t="shared" si="4"/>
        <v>-1.4999999999999996</v>
      </c>
      <c r="M13" s="2" t="str">
        <f t="shared" si="19"/>
        <v>0</v>
      </c>
      <c r="N13" s="2" t="str">
        <f t="shared" si="5"/>
        <v>0</v>
      </c>
      <c r="O13" s="2">
        <f t="shared" si="6"/>
        <v>0</v>
      </c>
      <c r="P13" s="2" t="str">
        <f t="shared" si="20"/>
        <v>0</v>
      </c>
      <c r="Q13" s="2" t="str">
        <f t="shared" si="7"/>
        <v>0</v>
      </c>
      <c r="R13" s="2">
        <f t="shared" si="8"/>
        <v>0</v>
      </c>
      <c r="S13" s="2" t="str">
        <f t="shared" si="21"/>
        <v>Negative</v>
      </c>
      <c r="T13" s="2" t="str">
        <f t="shared" si="22"/>
        <v>Negative</v>
      </c>
      <c r="U13" s="2" t="str">
        <f t="shared" si="23"/>
        <v>Negative</v>
      </c>
      <c r="V13" s="2" t="str">
        <f t="shared" si="24"/>
        <v>Negative</v>
      </c>
      <c r="W13" s="2">
        <v>5.0000000000000001E-3</v>
      </c>
      <c r="X13" s="2">
        <v>6.0000000000000001E-3</v>
      </c>
      <c r="Y13" s="2">
        <v>6.0000000000000001E-3</v>
      </c>
      <c r="Z13" s="2">
        <v>5.0000000000000001E-3</v>
      </c>
      <c r="AA13" s="2">
        <v>6.0000000000000001E-3</v>
      </c>
      <c r="AB13" s="4">
        <f t="shared" si="9"/>
        <v>1E-3</v>
      </c>
      <c r="AC13" s="4">
        <f t="shared" si="10"/>
        <v>0</v>
      </c>
      <c r="AD13" s="4">
        <f t="shared" si="11"/>
        <v>1E-3</v>
      </c>
      <c r="AE13" s="5" t="str">
        <f t="shared" si="14"/>
        <v>Negative</v>
      </c>
      <c r="AF13" s="5" t="str">
        <f t="shared" si="15"/>
        <v>Negative</v>
      </c>
      <c r="AG13" s="5" t="str">
        <f t="shared" si="15"/>
        <v>Negative</v>
      </c>
      <c r="AH13" s="5" t="str">
        <f t="shared" si="16"/>
        <v>Negative</v>
      </c>
      <c r="AI13" s="2">
        <v>0.05</v>
      </c>
      <c r="AJ13" s="2">
        <v>8.1000000000000003E-2</v>
      </c>
      <c r="AK13" s="2">
        <v>8.7000000000000008E-2</v>
      </c>
      <c r="AL13" s="2">
        <f t="shared" si="12"/>
        <v>3.4000000000000002E-2</v>
      </c>
      <c r="AM13" s="5" t="str">
        <f t="shared" si="17"/>
        <v>Negative</v>
      </c>
      <c r="AN13" s="2">
        <v>0.111</v>
      </c>
      <c r="AO13" s="2">
        <v>0.11600000000000001</v>
      </c>
      <c r="AP13" s="2">
        <f t="shared" si="13"/>
        <v>0.1135</v>
      </c>
      <c r="AQ13" s="10">
        <f>(AP13/(2*$AP$82))</f>
        <v>0.39070567986230642</v>
      </c>
      <c r="AR13" s="2" t="str">
        <f t="shared" si="18"/>
        <v>Negative</v>
      </c>
    </row>
    <row r="14" spans="1:44" x14ac:dyDescent="0.25">
      <c r="A14" s="98">
        <v>47680</v>
      </c>
      <c r="B14" s="1">
        <v>2.5</v>
      </c>
      <c r="C14" s="1">
        <v>3.2</v>
      </c>
      <c r="D14" s="1">
        <v>2.5</v>
      </c>
      <c r="E14" s="1">
        <v>5.5</v>
      </c>
      <c r="F14" s="1">
        <v>2.5</v>
      </c>
      <c r="G14" s="1">
        <v>3</v>
      </c>
      <c r="H14" s="1">
        <f t="shared" si="0"/>
        <v>0.70000000000000018</v>
      </c>
      <c r="I14" s="1">
        <f t="shared" si="1"/>
        <v>3</v>
      </c>
      <c r="J14" s="1">
        <f t="shared" si="2"/>
        <v>0.5</v>
      </c>
      <c r="K14" s="1">
        <f t="shared" si="3"/>
        <v>-2.2999999999999998</v>
      </c>
      <c r="L14" s="1">
        <f t="shared" si="4"/>
        <v>-2.5</v>
      </c>
      <c r="M14" s="2" t="str">
        <f t="shared" si="19"/>
        <v>0</v>
      </c>
      <c r="N14" s="2" t="str">
        <f t="shared" si="5"/>
        <v>0</v>
      </c>
      <c r="O14" s="2">
        <f t="shared" si="6"/>
        <v>0</v>
      </c>
      <c r="P14" s="2" t="str">
        <f t="shared" si="20"/>
        <v>0</v>
      </c>
      <c r="Q14" s="2" t="str">
        <f t="shared" si="7"/>
        <v>0</v>
      </c>
      <c r="R14" s="2">
        <f t="shared" si="8"/>
        <v>0</v>
      </c>
      <c r="S14" s="2" t="str">
        <f t="shared" si="21"/>
        <v>Negative</v>
      </c>
      <c r="T14" s="2" t="str">
        <f t="shared" si="22"/>
        <v>Negative</v>
      </c>
      <c r="U14" s="2" t="str">
        <f t="shared" si="23"/>
        <v>Negative</v>
      </c>
      <c r="V14" s="2" t="str">
        <f t="shared" si="24"/>
        <v>Negative</v>
      </c>
      <c r="W14" s="3"/>
      <c r="X14" s="3"/>
      <c r="Y14" s="3"/>
      <c r="Z14" s="3"/>
      <c r="AA14" s="3"/>
      <c r="AB14" s="6"/>
      <c r="AC14" s="6"/>
      <c r="AD14" s="6"/>
      <c r="AE14" s="7"/>
      <c r="AF14" s="7"/>
      <c r="AG14" s="7"/>
      <c r="AH14" s="7"/>
      <c r="AI14" s="3"/>
      <c r="AJ14" s="3"/>
      <c r="AK14" s="3"/>
      <c r="AL14" s="3"/>
      <c r="AM14" s="7"/>
      <c r="AN14" s="3"/>
      <c r="AO14" s="3"/>
      <c r="AP14" s="3"/>
      <c r="AQ14" s="3"/>
      <c r="AR14" s="3"/>
    </row>
    <row r="15" spans="1:44" x14ac:dyDescent="0.25">
      <c r="A15" s="98">
        <v>47691</v>
      </c>
      <c r="B15" s="1">
        <v>3.2</v>
      </c>
      <c r="C15" s="1">
        <v>3</v>
      </c>
      <c r="D15" s="1">
        <v>3.1</v>
      </c>
      <c r="E15" s="1">
        <v>4.9000000000000004</v>
      </c>
      <c r="F15" s="1">
        <v>3.8</v>
      </c>
      <c r="G15" s="1">
        <v>4.5</v>
      </c>
      <c r="H15" s="1">
        <f t="shared" si="0"/>
        <v>-0.20000000000000018</v>
      </c>
      <c r="I15" s="1">
        <f t="shared" si="1"/>
        <v>1.8000000000000003</v>
      </c>
      <c r="J15" s="1">
        <f t="shared" si="2"/>
        <v>0.70000000000000018</v>
      </c>
      <c r="K15" s="1">
        <f t="shared" si="3"/>
        <v>-2.0000000000000004</v>
      </c>
      <c r="L15" s="1">
        <f t="shared" si="4"/>
        <v>-1.1000000000000001</v>
      </c>
      <c r="M15" s="2" t="str">
        <f t="shared" si="19"/>
        <v>0</v>
      </c>
      <c r="N15" s="2" t="str">
        <f t="shared" si="5"/>
        <v>0</v>
      </c>
      <c r="O15" s="2">
        <f t="shared" si="6"/>
        <v>0</v>
      </c>
      <c r="P15" s="2" t="str">
        <f t="shared" si="20"/>
        <v>0</v>
      </c>
      <c r="Q15" s="2" t="str">
        <f t="shared" si="7"/>
        <v>0</v>
      </c>
      <c r="R15" s="2">
        <f t="shared" si="8"/>
        <v>0</v>
      </c>
      <c r="S15" s="2" t="str">
        <f t="shared" si="21"/>
        <v>Negative</v>
      </c>
      <c r="T15" s="2" t="str">
        <f t="shared" si="22"/>
        <v>Negative</v>
      </c>
      <c r="U15" s="2" t="str">
        <f t="shared" si="23"/>
        <v>Negative</v>
      </c>
      <c r="V15" s="2" t="str">
        <f t="shared" si="24"/>
        <v>Negative</v>
      </c>
      <c r="W15" s="2">
        <v>8.0000000000000002E-3</v>
      </c>
      <c r="X15" s="2">
        <v>7.0000000000000001E-3</v>
      </c>
      <c r="Y15" s="2">
        <v>5.0000000000000001E-3</v>
      </c>
      <c r="Z15" s="2">
        <v>5.0000000000000001E-3</v>
      </c>
      <c r="AA15" s="2">
        <v>6.0000000000000001E-3</v>
      </c>
      <c r="AB15" s="4">
        <f>Y15-W15</f>
        <v>-3.0000000000000001E-3</v>
      </c>
      <c r="AC15" s="4">
        <f>Z15-W15</f>
        <v>-3.0000000000000001E-3</v>
      </c>
      <c r="AD15" s="4">
        <f>AA15-W15</f>
        <v>-2E-3</v>
      </c>
      <c r="AE15" s="5" t="str">
        <f>IF(AND((AB15&gt;=0.05),(Y15&gt;X15)),"Positive","Negative")</f>
        <v>Negative</v>
      </c>
      <c r="AF15" s="5" t="str">
        <f>IF((AC15&gt;=0.05),"Positive","Negative")</f>
        <v>Negative</v>
      </c>
      <c r="AG15" s="5" t="str">
        <f>IF((AD15&gt;=0.05),"Positive","Negative")</f>
        <v>Negative</v>
      </c>
      <c r="AH15" s="5" t="str">
        <f>IF(AND((AD15&gt;=0.05),(AA15&gt;X15)),"Positive","Negative")</f>
        <v>Negative</v>
      </c>
      <c r="AI15" s="2">
        <v>6.0999999999999999E-2</v>
      </c>
      <c r="AJ15" s="2">
        <v>8.5000000000000006E-2</v>
      </c>
      <c r="AK15" s="2">
        <v>0.10200000000000001</v>
      </c>
      <c r="AL15" s="2">
        <f>(AVERAGE(AJ15:AK15)-AI15)</f>
        <v>3.2500000000000001E-2</v>
      </c>
      <c r="AM15" s="5" t="str">
        <f t="shared" si="17"/>
        <v>Negative</v>
      </c>
      <c r="AN15" s="2">
        <v>0.14499999999999999</v>
      </c>
      <c r="AO15" s="2">
        <v>0.151</v>
      </c>
      <c r="AP15" s="2">
        <f>AVERAGE(AN15:AO15)</f>
        <v>0.14799999999999999</v>
      </c>
      <c r="AQ15" s="10">
        <f>(AP15/(2*$AP$82))</f>
        <v>0.50946643717728057</v>
      </c>
      <c r="AR15" s="2" t="str">
        <f>IF(AND(AQ15&gt;100%,AQ15&lt;150%),"Positive",IF(AQ15&gt;150%,"Positive",IF(AQ15&lt;100%,"Negative")))</f>
        <v>Negative</v>
      </c>
    </row>
    <row r="16" spans="1:44" x14ac:dyDescent="0.25">
      <c r="A16" s="98">
        <v>47696</v>
      </c>
      <c r="B16" s="1">
        <v>2.9</v>
      </c>
      <c r="C16" s="1">
        <v>3.2</v>
      </c>
      <c r="D16" s="1">
        <v>2.8</v>
      </c>
      <c r="E16" s="1">
        <v>4.8</v>
      </c>
      <c r="F16" s="1">
        <v>2.9</v>
      </c>
      <c r="G16" s="1">
        <v>3</v>
      </c>
      <c r="H16" s="1">
        <f t="shared" si="0"/>
        <v>0.30000000000000027</v>
      </c>
      <c r="I16" s="1">
        <f t="shared" si="1"/>
        <v>2</v>
      </c>
      <c r="J16" s="1">
        <f t="shared" si="2"/>
        <v>0.10000000000000009</v>
      </c>
      <c r="K16" s="1">
        <f t="shared" si="3"/>
        <v>-1.6999999999999997</v>
      </c>
      <c r="L16" s="1">
        <f t="shared" si="4"/>
        <v>-1.9</v>
      </c>
      <c r="M16" s="2" t="str">
        <f t="shared" si="19"/>
        <v>0</v>
      </c>
      <c r="N16" s="2" t="str">
        <f t="shared" si="5"/>
        <v>0</v>
      </c>
      <c r="O16" s="2">
        <f t="shared" si="6"/>
        <v>0</v>
      </c>
      <c r="P16" s="2" t="str">
        <f t="shared" si="20"/>
        <v>0</v>
      </c>
      <c r="Q16" s="2" t="str">
        <f t="shared" si="7"/>
        <v>0</v>
      </c>
      <c r="R16" s="2">
        <f t="shared" si="8"/>
        <v>0</v>
      </c>
      <c r="S16" s="2" t="str">
        <f t="shared" si="21"/>
        <v>Negative</v>
      </c>
      <c r="T16" s="2" t="str">
        <f t="shared" si="22"/>
        <v>Negative</v>
      </c>
      <c r="U16" s="2" t="str">
        <f t="shared" si="23"/>
        <v>Negative</v>
      </c>
      <c r="V16" s="2" t="str">
        <f t="shared" si="24"/>
        <v>Negative</v>
      </c>
      <c r="W16" s="2">
        <v>4.0000000000000001E-3</v>
      </c>
      <c r="X16" s="2">
        <v>6.0000000000000001E-3</v>
      </c>
      <c r="Y16" s="2">
        <v>5.0000000000000001E-3</v>
      </c>
      <c r="Z16" s="2">
        <v>4.0000000000000001E-3</v>
      </c>
      <c r="AA16" s="2">
        <v>1.4E-2</v>
      </c>
      <c r="AB16" s="4">
        <f>Y16-W16</f>
        <v>1E-3</v>
      </c>
      <c r="AC16" s="4">
        <f>Z16-W16</f>
        <v>0</v>
      </c>
      <c r="AD16" s="4">
        <f>AA16-W16</f>
        <v>0.01</v>
      </c>
      <c r="AE16" s="5" t="str">
        <f t="shared" ref="AE16:AE17" si="25">IF(AND((AB16&gt;=0.05),(Y16&gt;X16)),"Positive","Negative")</f>
        <v>Negative</v>
      </c>
      <c r="AF16" s="5" t="str">
        <f t="shared" ref="AF16:AG17" si="26">IF((AC16&gt;=0.05),"Positive","Negative")</f>
        <v>Negative</v>
      </c>
      <c r="AG16" s="5" t="str">
        <f t="shared" si="26"/>
        <v>Negative</v>
      </c>
      <c r="AH16" s="5" t="str">
        <f t="shared" ref="AH16:AH17" si="27">IF(AND((AD16&gt;=0.05),(AA16&gt;X16)),"Positive","Negative")</f>
        <v>Negative</v>
      </c>
      <c r="AI16" s="2">
        <v>5.8000000000000003E-2</v>
      </c>
      <c r="AJ16" s="2">
        <v>0.13300000000000001</v>
      </c>
      <c r="AK16" s="2">
        <v>0.13</v>
      </c>
      <c r="AL16" s="2">
        <f>(AVERAGE(AJ16:AK16)-AI16)</f>
        <v>7.350000000000001E-2</v>
      </c>
      <c r="AM16" s="5" t="str">
        <f t="shared" si="17"/>
        <v>Negative</v>
      </c>
      <c r="AN16" s="2">
        <v>0.10200000000000001</v>
      </c>
      <c r="AO16" s="2">
        <v>0.107</v>
      </c>
      <c r="AP16" s="2">
        <f>AVERAGE(AN16:AO16)</f>
        <v>0.10450000000000001</v>
      </c>
      <c r="AQ16" s="10">
        <f>(AP16/(2*$AP$82))</f>
        <v>0.35972461273666101</v>
      </c>
      <c r="AR16" s="2" t="str">
        <f t="shared" ref="AR16:AR17" si="28">IF(AND(AQ16&gt;100%,AQ16&lt;150%),"Positive",IF(AQ16&gt;150%,"Positive",IF(AQ16&lt;100%,"Negative")))</f>
        <v>Negative</v>
      </c>
    </row>
    <row r="17" spans="1:44" x14ac:dyDescent="0.25">
      <c r="A17" s="98">
        <v>47708</v>
      </c>
      <c r="B17" s="1">
        <v>2.2000000000000002</v>
      </c>
      <c r="C17" s="1">
        <v>4</v>
      </c>
      <c r="D17" s="1">
        <v>2.8</v>
      </c>
      <c r="E17" s="1">
        <v>8</v>
      </c>
      <c r="F17" s="1">
        <v>2.8</v>
      </c>
      <c r="G17" s="1">
        <v>3.1</v>
      </c>
      <c r="H17" s="1">
        <f t="shared" si="0"/>
        <v>1.7999999999999998</v>
      </c>
      <c r="I17" s="1">
        <f t="shared" si="1"/>
        <v>5.2</v>
      </c>
      <c r="J17" s="1">
        <f t="shared" si="2"/>
        <v>0.30000000000000027</v>
      </c>
      <c r="K17" s="1">
        <f t="shared" si="3"/>
        <v>-3.4000000000000004</v>
      </c>
      <c r="L17" s="1">
        <f t="shared" si="4"/>
        <v>-4.9000000000000004</v>
      </c>
      <c r="M17" s="2" t="str">
        <f t="shared" si="19"/>
        <v>0</v>
      </c>
      <c r="N17" s="2" t="str">
        <f t="shared" si="5"/>
        <v>0</v>
      </c>
      <c r="O17" s="2">
        <f t="shared" si="6"/>
        <v>0</v>
      </c>
      <c r="P17" s="2" t="str">
        <f t="shared" si="20"/>
        <v>0</v>
      </c>
      <c r="Q17" s="2" t="str">
        <f t="shared" si="7"/>
        <v>0</v>
      </c>
      <c r="R17" s="2">
        <f t="shared" si="8"/>
        <v>0</v>
      </c>
      <c r="S17" s="2" t="str">
        <f t="shared" si="21"/>
        <v>Negative</v>
      </c>
      <c r="T17" s="2" t="str">
        <f t="shared" si="22"/>
        <v>Negative</v>
      </c>
      <c r="U17" s="2" t="str">
        <f t="shared" si="23"/>
        <v>Negative</v>
      </c>
      <c r="V17" s="2" t="str">
        <f t="shared" si="24"/>
        <v>Negative</v>
      </c>
      <c r="W17" s="2">
        <v>4.0000000000000001E-3</v>
      </c>
      <c r="X17" s="2">
        <v>6.0000000000000001E-3</v>
      </c>
      <c r="Y17" s="2">
        <v>6.0000000000000001E-3</v>
      </c>
      <c r="Z17" s="2">
        <v>5.0000000000000001E-3</v>
      </c>
      <c r="AA17" s="2">
        <v>5.0000000000000001E-3</v>
      </c>
      <c r="AB17" s="4">
        <f>Y17-W17</f>
        <v>2E-3</v>
      </c>
      <c r="AC17" s="4">
        <f>Z17-W17</f>
        <v>1E-3</v>
      </c>
      <c r="AD17" s="4">
        <f>AA17-W17</f>
        <v>1E-3</v>
      </c>
      <c r="AE17" s="5" t="str">
        <f t="shared" si="25"/>
        <v>Negative</v>
      </c>
      <c r="AF17" s="5" t="str">
        <f t="shared" si="26"/>
        <v>Negative</v>
      </c>
      <c r="AG17" s="5" t="str">
        <f t="shared" si="26"/>
        <v>Negative</v>
      </c>
      <c r="AH17" s="5" t="str">
        <f t="shared" si="27"/>
        <v>Negative</v>
      </c>
      <c r="AI17" s="2">
        <v>5.6000000000000001E-2</v>
      </c>
      <c r="AJ17" s="2">
        <v>0.193</v>
      </c>
      <c r="AK17" s="2">
        <v>0.186</v>
      </c>
      <c r="AL17" s="2">
        <f>(AVERAGE(AJ17:AK17)-AI17)</f>
        <v>0.13350000000000001</v>
      </c>
      <c r="AM17" s="5" t="str">
        <f t="shared" si="17"/>
        <v>Negative</v>
      </c>
      <c r="AN17" s="2">
        <v>0.109</v>
      </c>
      <c r="AO17" s="2">
        <v>0.12</v>
      </c>
      <c r="AP17" s="2">
        <f>AVERAGE(AN17:AO17)</f>
        <v>0.11449999999999999</v>
      </c>
      <c r="AQ17" s="10">
        <f>(AP17/(2*$AP$82))</f>
        <v>0.39414802065404475</v>
      </c>
      <c r="AR17" s="2" t="str">
        <f t="shared" si="28"/>
        <v>Negative</v>
      </c>
    </row>
    <row r="18" spans="1:44" x14ac:dyDescent="0.25">
      <c r="A18" s="98">
        <v>47743</v>
      </c>
      <c r="B18" s="1">
        <v>2.8</v>
      </c>
      <c r="C18" s="1">
        <v>3.8</v>
      </c>
      <c r="D18" s="1">
        <v>2.5</v>
      </c>
      <c r="E18" s="1">
        <v>5.8</v>
      </c>
      <c r="F18" s="1">
        <v>2.8</v>
      </c>
      <c r="G18" s="1">
        <v>3.2</v>
      </c>
      <c r="H18" s="1">
        <f t="shared" si="0"/>
        <v>1</v>
      </c>
      <c r="I18" s="1">
        <f t="shared" si="1"/>
        <v>3.3</v>
      </c>
      <c r="J18" s="1">
        <f t="shared" si="2"/>
        <v>0.40000000000000036</v>
      </c>
      <c r="K18" s="1">
        <f t="shared" si="3"/>
        <v>-2.2999999999999998</v>
      </c>
      <c r="L18" s="1">
        <f t="shared" si="4"/>
        <v>-2.8999999999999995</v>
      </c>
      <c r="M18" s="2" t="str">
        <f t="shared" si="19"/>
        <v>0</v>
      </c>
      <c r="N18" s="2" t="str">
        <f t="shared" si="5"/>
        <v>0</v>
      </c>
      <c r="O18" s="2">
        <f t="shared" si="6"/>
        <v>0</v>
      </c>
      <c r="P18" s="2" t="str">
        <f t="shared" si="20"/>
        <v>0</v>
      </c>
      <c r="Q18" s="2" t="str">
        <f t="shared" si="7"/>
        <v>0</v>
      </c>
      <c r="R18" s="2">
        <f t="shared" si="8"/>
        <v>0</v>
      </c>
      <c r="S18" s="2" t="str">
        <f t="shared" si="21"/>
        <v>Negative</v>
      </c>
      <c r="T18" s="2" t="str">
        <f t="shared" si="22"/>
        <v>Negative</v>
      </c>
      <c r="U18" s="2" t="str">
        <f t="shared" si="23"/>
        <v>Negative</v>
      </c>
      <c r="V18" s="2" t="str">
        <f t="shared" si="24"/>
        <v>Negative</v>
      </c>
      <c r="W18" s="3"/>
      <c r="X18" s="3"/>
      <c r="Y18" s="3"/>
      <c r="Z18" s="3"/>
      <c r="AA18" s="3"/>
      <c r="AB18" s="6"/>
      <c r="AC18" s="6"/>
      <c r="AD18" s="6"/>
      <c r="AE18" s="7"/>
      <c r="AF18" s="7"/>
      <c r="AG18" s="7"/>
      <c r="AH18" s="7"/>
      <c r="AI18" s="3"/>
      <c r="AJ18" s="3"/>
      <c r="AK18" s="3"/>
      <c r="AL18" s="3"/>
      <c r="AM18" s="7"/>
      <c r="AN18" s="3"/>
      <c r="AO18" s="3"/>
      <c r="AP18" s="3"/>
      <c r="AQ18" s="3"/>
      <c r="AR18" s="3"/>
    </row>
    <row r="19" spans="1:44" x14ac:dyDescent="0.25">
      <c r="A19" s="98">
        <v>47745</v>
      </c>
      <c r="B19" s="1">
        <v>3</v>
      </c>
      <c r="C19" s="1">
        <v>3.5</v>
      </c>
      <c r="D19" s="1">
        <v>2.8</v>
      </c>
      <c r="E19" s="1">
        <v>4.2</v>
      </c>
      <c r="F19" s="1">
        <v>2.5</v>
      </c>
      <c r="G19" s="1">
        <v>3.5</v>
      </c>
      <c r="H19" s="1">
        <f t="shared" si="0"/>
        <v>0.5</v>
      </c>
      <c r="I19" s="1">
        <f t="shared" si="1"/>
        <v>1.4000000000000004</v>
      </c>
      <c r="J19" s="1">
        <f t="shared" si="2"/>
        <v>1</v>
      </c>
      <c r="K19" s="1">
        <f t="shared" si="3"/>
        <v>-0.90000000000000036</v>
      </c>
      <c r="L19" s="1">
        <f t="shared" si="4"/>
        <v>-0.40000000000000036</v>
      </c>
      <c r="M19" s="2" t="str">
        <f t="shared" si="19"/>
        <v>0</v>
      </c>
      <c r="N19" s="2" t="str">
        <f t="shared" si="5"/>
        <v>0</v>
      </c>
      <c r="O19" s="2">
        <f t="shared" si="6"/>
        <v>0</v>
      </c>
      <c r="P19" s="2" t="str">
        <f t="shared" si="20"/>
        <v>0</v>
      </c>
      <c r="Q19" s="2" t="str">
        <f t="shared" si="7"/>
        <v>0</v>
      </c>
      <c r="R19" s="2">
        <f t="shared" si="8"/>
        <v>0</v>
      </c>
      <c r="S19" s="2" t="str">
        <f t="shared" si="21"/>
        <v>Negative</v>
      </c>
      <c r="T19" s="2" t="str">
        <f t="shared" si="22"/>
        <v>Negative</v>
      </c>
      <c r="U19" s="2" t="str">
        <f t="shared" si="23"/>
        <v>Negative</v>
      </c>
      <c r="V19" s="2" t="str">
        <f t="shared" si="24"/>
        <v>Negative</v>
      </c>
      <c r="W19" s="2">
        <v>5.0000000000000001E-3</v>
      </c>
      <c r="X19" s="2">
        <v>6.0000000000000001E-3</v>
      </c>
      <c r="Y19" s="2">
        <v>5.0000000000000001E-3</v>
      </c>
      <c r="Z19" s="2">
        <v>4.0000000000000001E-3</v>
      </c>
      <c r="AA19" s="2">
        <v>1.6E-2</v>
      </c>
      <c r="AB19" s="4">
        <f t="shared" ref="AB19:AB26" si="29">Y19-W19</f>
        <v>0</v>
      </c>
      <c r="AC19" s="4">
        <f t="shared" ref="AC19:AC26" si="30">Z19-W19</f>
        <v>-1E-3</v>
      </c>
      <c r="AD19" s="4">
        <f t="shared" ref="AD19:AD26" si="31">AA19-W19</f>
        <v>1.0999999999999999E-2</v>
      </c>
      <c r="AE19" s="5" t="str">
        <f t="shared" ref="AE19:AE80" si="32">IF(AND((AB19&gt;=0.05),(Y19&gt;X19)),"Positive","Negative")</f>
        <v>Negative</v>
      </c>
      <c r="AF19" s="5" t="str">
        <f t="shared" ref="AF19:AG34" si="33">IF((AC19&gt;=0.05),"Positive","Negative")</f>
        <v>Negative</v>
      </c>
      <c r="AG19" s="5" t="str">
        <f t="shared" si="33"/>
        <v>Negative</v>
      </c>
      <c r="AH19" s="5" t="str">
        <f t="shared" ref="AH19:AH80" si="34">IF(AND((AD19&gt;=0.05),(AA19&gt;X19)),"Positive","Negative")</f>
        <v>Negative</v>
      </c>
      <c r="AI19" s="2">
        <v>5.2000000000000005E-2</v>
      </c>
      <c r="AJ19" s="2">
        <v>8.1000000000000003E-2</v>
      </c>
      <c r="AK19" s="2">
        <v>7.5999999999999998E-2</v>
      </c>
      <c r="AL19" s="2">
        <f t="shared" ref="AL19:AL26" si="35">(AVERAGE(AJ19:AK19)-AI19)</f>
        <v>2.6499999999999996E-2</v>
      </c>
      <c r="AM19" s="5" t="str">
        <f t="shared" si="17"/>
        <v>Negative</v>
      </c>
      <c r="AN19" s="2">
        <v>0.09</v>
      </c>
      <c r="AO19" s="2">
        <v>0.09</v>
      </c>
      <c r="AP19" s="2">
        <f t="shared" ref="AP19:AP26" si="36">AVERAGE(AN19:AO19)</f>
        <v>0.09</v>
      </c>
      <c r="AQ19" s="10">
        <f>(AP19/(2*$AP$82))</f>
        <v>0.3098106712564544</v>
      </c>
      <c r="AR19" s="2" t="str">
        <f>IF(AND(AQ19&gt;100%,AQ19&lt;150%),"Positive",IF(AQ19&gt;150%,"Positive",IF(AQ19&lt;100%,"Negative")))</f>
        <v>Negative</v>
      </c>
    </row>
    <row r="20" spans="1:44" x14ac:dyDescent="0.25">
      <c r="A20" s="98">
        <v>47746</v>
      </c>
      <c r="B20" s="1">
        <v>2.8</v>
      </c>
      <c r="C20" s="1">
        <v>3.2</v>
      </c>
      <c r="D20" s="1">
        <v>2.8</v>
      </c>
      <c r="E20" s="1">
        <v>4.8</v>
      </c>
      <c r="F20" s="1">
        <v>3</v>
      </c>
      <c r="G20" s="1">
        <v>3.2</v>
      </c>
      <c r="H20" s="1">
        <f t="shared" si="0"/>
        <v>0.40000000000000036</v>
      </c>
      <c r="I20" s="1">
        <f t="shared" si="1"/>
        <v>2</v>
      </c>
      <c r="J20" s="1">
        <f t="shared" si="2"/>
        <v>0.20000000000000018</v>
      </c>
      <c r="K20" s="1">
        <f t="shared" si="3"/>
        <v>-1.5999999999999996</v>
      </c>
      <c r="L20" s="1">
        <f t="shared" si="4"/>
        <v>-1.7999999999999998</v>
      </c>
      <c r="M20" s="2" t="str">
        <f t="shared" si="19"/>
        <v>0</v>
      </c>
      <c r="N20" s="2" t="str">
        <f t="shared" si="5"/>
        <v>0</v>
      </c>
      <c r="O20" s="2">
        <f t="shared" si="6"/>
        <v>0</v>
      </c>
      <c r="P20" s="2" t="str">
        <f t="shared" si="20"/>
        <v>0</v>
      </c>
      <c r="Q20" s="2" t="str">
        <f t="shared" si="7"/>
        <v>0</v>
      </c>
      <c r="R20" s="2">
        <f t="shared" si="8"/>
        <v>0</v>
      </c>
      <c r="S20" s="2" t="str">
        <f t="shared" si="21"/>
        <v>Negative</v>
      </c>
      <c r="T20" s="2" t="str">
        <f t="shared" si="22"/>
        <v>Negative</v>
      </c>
      <c r="U20" s="2" t="str">
        <f t="shared" si="23"/>
        <v>Negative</v>
      </c>
      <c r="V20" s="2" t="str">
        <f t="shared" si="24"/>
        <v>Negative</v>
      </c>
      <c r="W20" s="2">
        <v>4.3000000000000003E-2</v>
      </c>
      <c r="X20" s="2">
        <v>0.111</v>
      </c>
      <c r="Y20" s="2">
        <v>5.2000000000000005E-2</v>
      </c>
      <c r="Z20" s="2">
        <v>4.8000000000000001E-2</v>
      </c>
      <c r="AA20" s="2">
        <v>8.5000000000000006E-2</v>
      </c>
      <c r="AB20" s="4">
        <f t="shared" si="29"/>
        <v>9.0000000000000011E-3</v>
      </c>
      <c r="AC20" s="4">
        <f t="shared" si="30"/>
        <v>4.9999999999999975E-3</v>
      </c>
      <c r="AD20" s="4">
        <f t="shared" si="31"/>
        <v>4.2000000000000003E-2</v>
      </c>
      <c r="AE20" s="5" t="str">
        <f t="shared" si="32"/>
        <v>Negative</v>
      </c>
      <c r="AF20" s="5" t="str">
        <f t="shared" si="33"/>
        <v>Negative</v>
      </c>
      <c r="AG20" s="5" t="str">
        <f t="shared" si="33"/>
        <v>Negative</v>
      </c>
      <c r="AH20" s="5" t="str">
        <f t="shared" si="34"/>
        <v>Negative</v>
      </c>
      <c r="AI20" s="2">
        <v>5.6000000000000001E-2</v>
      </c>
      <c r="AJ20" s="2">
        <v>0.19500000000000001</v>
      </c>
      <c r="AK20" s="2">
        <v>0.20500000000000002</v>
      </c>
      <c r="AL20" s="2">
        <f t="shared" si="35"/>
        <v>0.14400000000000002</v>
      </c>
      <c r="AM20" s="5" t="str">
        <f t="shared" si="17"/>
        <v>Negative</v>
      </c>
      <c r="AN20" s="2">
        <v>0.14499999999999999</v>
      </c>
      <c r="AO20" s="2">
        <v>0.15</v>
      </c>
      <c r="AP20" s="2">
        <f t="shared" si="36"/>
        <v>0.14749999999999999</v>
      </c>
      <c r="AQ20" s="10">
        <f>(AP20/(2*$AP$82))</f>
        <v>0.50774526678141141</v>
      </c>
      <c r="AR20" s="2" t="str">
        <f t="shared" ref="AR20:AR26" si="37">IF(AND(AQ20&gt;100%,AQ20&lt;150%),"Positive",IF(AQ20&gt;150%,"Positive",IF(AQ20&lt;100%,"Negative")))</f>
        <v>Negative</v>
      </c>
    </row>
    <row r="21" spans="1:44" x14ac:dyDescent="0.25">
      <c r="A21" s="98">
        <v>47749</v>
      </c>
      <c r="B21" s="1">
        <v>3</v>
      </c>
      <c r="C21" s="1">
        <v>4</v>
      </c>
      <c r="D21" s="1">
        <v>3</v>
      </c>
      <c r="E21" s="1">
        <v>4.8</v>
      </c>
      <c r="F21" s="1">
        <v>3</v>
      </c>
      <c r="G21" s="1">
        <v>3</v>
      </c>
      <c r="H21" s="1">
        <f t="shared" si="0"/>
        <v>1</v>
      </c>
      <c r="I21" s="1">
        <f t="shared" si="1"/>
        <v>1.7999999999999998</v>
      </c>
      <c r="J21" s="1">
        <f t="shared" si="2"/>
        <v>0</v>
      </c>
      <c r="K21" s="1">
        <f t="shared" si="3"/>
        <v>-0.79999999999999982</v>
      </c>
      <c r="L21" s="1">
        <f t="shared" si="4"/>
        <v>-1.7999999999999998</v>
      </c>
      <c r="M21" s="2" t="str">
        <f t="shared" si="19"/>
        <v>0</v>
      </c>
      <c r="N21" s="2" t="str">
        <f t="shared" si="5"/>
        <v>0</v>
      </c>
      <c r="O21" s="2">
        <f t="shared" si="6"/>
        <v>0</v>
      </c>
      <c r="P21" s="2" t="str">
        <f t="shared" si="20"/>
        <v>0</v>
      </c>
      <c r="Q21" s="2" t="str">
        <f t="shared" si="7"/>
        <v>0</v>
      </c>
      <c r="R21" s="2">
        <f t="shared" si="8"/>
        <v>0</v>
      </c>
      <c r="S21" s="2" t="str">
        <f t="shared" si="21"/>
        <v>Negative</v>
      </c>
      <c r="T21" s="2" t="str">
        <f t="shared" si="22"/>
        <v>Negative</v>
      </c>
      <c r="U21" s="2" t="str">
        <f t="shared" si="23"/>
        <v>Negative</v>
      </c>
      <c r="V21" s="2" t="str">
        <f t="shared" si="24"/>
        <v>Negative</v>
      </c>
      <c r="W21" s="2">
        <v>6.0000000000000001E-3</v>
      </c>
      <c r="X21" s="2">
        <v>8.0000000000000002E-3</v>
      </c>
      <c r="Y21" s="2">
        <v>7.0000000000000001E-3</v>
      </c>
      <c r="Z21" s="2">
        <v>8.0000000000000002E-3</v>
      </c>
      <c r="AA21" s="2">
        <v>9.0000000000000011E-3</v>
      </c>
      <c r="AB21" s="4">
        <f t="shared" si="29"/>
        <v>1E-3</v>
      </c>
      <c r="AC21" s="4">
        <f t="shared" si="30"/>
        <v>2E-3</v>
      </c>
      <c r="AD21" s="4">
        <f t="shared" si="31"/>
        <v>3.0000000000000009E-3</v>
      </c>
      <c r="AE21" s="5" t="str">
        <f t="shared" si="32"/>
        <v>Negative</v>
      </c>
      <c r="AF21" s="5" t="str">
        <f t="shared" si="33"/>
        <v>Negative</v>
      </c>
      <c r="AG21" s="5" t="str">
        <f t="shared" si="33"/>
        <v>Negative</v>
      </c>
      <c r="AH21" s="5" t="str">
        <f t="shared" si="34"/>
        <v>Negative</v>
      </c>
      <c r="AI21" s="2">
        <v>6.3E-2</v>
      </c>
      <c r="AJ21" s="2">
        <v>0.28600000000000003</v>
      </c>
      <c r="AK21" s="2">
        <v>0.313</v>
      </c>
      <c r="AL21" s="2">
        <f t="shared" si="35"/>
        <v>0.23649999999999999</v>
      </c>
      <c r="AM21" s="5" t="str">
        <f t="shared" si="17"/>
        <v>Positive</v>
      </c>
      <c r="AN21" s="2">
        <v>0.14200000000000002</v>
      </c>
      <c r="AO21" s="2">
        <v>0.182</v>
      </c>
      <c r="AP21" s="2">
        <f t="shared" si="36"/>
        <v>0.16200000000000001</v>
      </c>
      <c r="AQ21" s="10">
        <f>(AP21/(2*$AP$82))</f>
        <v>0.55765920826161797</v>
      </c>
      <c r="AR21" s="2" t="str">
        <f t="shared" si="37"/>
        <v>Negative</v>
      </c>
    </row>
    <row r="22" spans="1:44" x14ac:dyDescent="0.25">
      <c r="A22" s="98">
        <v>47787</v>
      </c>
      <c r="B22" s="1">
        <v>2.8</v>
      </c>
      <c r="C22" s="1">
        <v>3.8</v>
      </c>
      <c r="D22" s="1">
        <v>2.5</v>
      </c>
      <c r="E22" s="1">
        <v>12</v>
      </c>
      <c r="F22" s="1">
        <v>2.5</v>
      </c>
      <c r="G22" s="1">
        <v>3.5</v>
      </c>
      <c r="H22" s="1">
        <f t="shared" si="0"/>
        <v>1</v>
      </c>
      <c r="I22" s="1">
        <f t="shared" si="1"/>
        <v>9.5</v>
      </c>
      <c r="J22" s="1">
        <f t="shared" si="2"/>
        <v>1</v>
      </c>
      <c r="K22" s="1">
        <f t="shared" si="3"/>
        <v>-8.5</v>
      </c>
      <c r="L22" s="1">
        <f t="shared" si="4"/>
        <v>-8.5</v>
      </c>
      <c r="M22" s="2" t="str">
        <f t="shared" si="19"/>
        <v>0</v>
      </c>
      <c r="N22" s="2" t="str">
        <f t="shared" si="5"/>
        <v>0</v>
      </c>
      <c r="O22" s="2">
        <f t="shared" si="6"/>
        <v>0</v>
      </c>
      <c r="P22" s="2" t="str">
        <f t="shared" si="20"/>
        <v>0</v>
      </c>
      <c r="Q22" s="2" t="str">
        <f t="shared" si="7"/>
        <v>0</v>
      </c>
      <c r="R22" s="2">
        <f t="shared" si="8"/>
        <v>0</v>
      </c>
      <c r="S22" s="2" t="str">
        <f t="shared" si="21"/>
        <v>Negative</v>
      </c>
      <c r="T22" s="2" t="str">
        <f t="shared" si="22"/>
        <v>Negative</v>
      </c>
      <c r="U22" s="2" t="str">
        <f t="shared" si="23"/>
        <v>Negative</v>
      </c>
      <c r="V22" s="2" t="str">
        <f t="shared" si="24"/>
        <v>Negative</v>
      </c>
      <c r="W22" s="2">
        <v>6.0000000000000001E-3</v>
      </c>
      <c r="X22" s="2">
        <v>5.6000000000000001E-2</v>
      </c>
      <c r="Y22" s="2">
        <v>1.4999999999999999E-2</v>
      </c>
      <c r="Z22" s="2">
        <v>-2E-3</v>
      </c>
      <c r="AA22" s="2">
        <v>1.8000000000000002E-2</v>
      </c>
      <c r="AB22" s="4">
        <f t="shared" si="29"/>
        <v>8.9999999999999993E-3</v>
      </c>
      <c r="AC22" s="4">
        <f t="shared" si="30"/>
        <v>-8.0000000000000002E-3</v>
      </c>
      <c r="AD22" s="4">
        <f t="shared" si="31"/>
        <v>1.2000000000000002E-2</v>
      </c>
      <c r="AE22" s="5" t="str">
        <f t="shared" si="32"/>
        <v>Negative</v>
      </c>
      <c r="AF22" s="5" t="str">
        <f t="shared" si="33"/>
        <v>Negative</v>
      </c>
      <c r="AG22" s="5" t="str">
        <f t="shared" si="33"/>
        <v>Negative</v>
      </c>
      <c r="AH22" s="5" t="str">
        <f t="shared" si="34"/>
        <v>Negative</v>
      </c>
      <c r="AI22" s="2">
        <v>0.17200000000000001</v>
      </c>
      <c r="AJ22" s="2">
        <v>0.189</v>
      </c>
      <c r="AK22" s="2">
        <v>0.19</v>
      </c>
      <c r="AL22" s="2">
        <f t="shared" si="35"/>
        <v>1.7499999999999988E-2</v>
      </c>
      <c r="AM22" s="5" t="str">
        <f t="shared" si="17"/>
        <v>Negative</v>
      </c>
      <c r="AN22" s="2">
        <v>9.7000000000000003E-2</v>
      </c>
      <c r="AO22" s="11">
        <v>0.10300000000000001</v>
      </c>
      <c r="AP22" s="2">
        <f t="shared" si="36"/>
        <v>0.1</v>
      </c>
      <c r="AQ22" s="10">
        <f>(AP22/(2*$AP$82))</f>
        <v>0.34423407917383825</v>
      </c>
      <c r="AR22" s="2" t="str">
        <f t="shared" si="37"/>
        <v>Negative</v>
      </c>
    </row>
    <row r="23" spans="1:44" x14ac:dyDescent="0.25">
      <c r="A23" s="98">
        <v>47795</v>
      </c>
      <c r="B23" s="1">
        <v>2.9</v>
      </c>
      <c r="C23" s="1">
        <v>3.2</v>
      </c>
      <c r="D23" s="1">
        <v>2.5</v>
      </c>
      <c r="E23" s="1">
        <v>4</v>
      </c>
      <c r="F23" s="1">
        <v>2.8</v>
      </c>
      <c r="G23" s="1">
        <v>2.8</v>
      </c>
      <c r="H23" s="1">
        <f t="shared" si="0"/>
        <v>0.30000000000000027</v>
      </c>
      <c r="I23" s="1">
        <f t="shared" si="1"/>
        <v>1.5</v>
      </c>
      <c r="J23" s="1">
        <f t="shared" si="2"/>
        <v>0</v>
      </c>
      <c r="K23" s="1">
        <f t="shared" si="3"/>
        <v>-1.1999999999999997</v>
      </c>
      <c r="L23" s="1">
        <f t="shared" si="4"/>
        <v>-1.5</v>
      </c>
      <c r="M23" s="2" t="str">
        <f t="shared" si="19"/>
        <v>0</v>
      </c>
      <c r="N23" s="2" t="str">
        <f t="shared" si="5"/>
        <v>0</v>
      </c>
      <c r="O23" s="2">
        <f t="shared" si="6"/>
        <v>0</v>
      </c>
      <c r="P23" s="2" t="str">
        <f t="shared" si="20"/>
        <v>0</v>
      </c>
      <c r="Q23" s="2" t="str">
        <f t="shared" si="7"/>
        <v>0</v>
      </c>
      <c r="R23" s="2">
        <f t="shared" si="8"/>
        <v>0</v>
      </c>
      <c r="S23" s="2" t="str">
        <f t="shared" si="21"/>
        <v>Negative</v>
      </c>
      <c r="T23" s="2" t="str">
        <f t="shared" si="22"/>
        <v>Negative</v>
      </c>
      <c r="U23" s="2" t="str">
        <f t="shared" si="23"/>
        <v>Negative</v>
      </c>
      <c r="V23" s="2" t="str">
        <f t="shared" si="24"/>
        <v>Negative</v>
      </c>
      <c r="W23" s="2">
        <v>9.0000000000000011E-3</v>
      </c>
      <c r="X23" s="2">
        <v>1.3000000000000001E-2</v>
      </c>
      <c r="Y23" s="2">
        <v>7.0000000000000001E-3</v>
      </c>
      <c r="Z23" s="2">
        <v>7.0000000000000001E-3</v>
      </c>
      <c r="AA23" s="2">
        <v>1.3000000000000001E-2</v>
      </c>
      <c r="AB23" s="4">
        <f t="shared" si="29"/>
        <v>-2.0000000000000009E-3</v>
      </c>
      <c r="AC23" s="4">
        <f t="shared" si="30"/>
        <v>-2.0000000000000009E-3</v>
      </c>
      <c r="AD23" s="4">
        <f t="shared" si="31"/>
        <v>4.0000000000000001E-3</v>
      </c>
      <c r="AE23" s="5" t="str">
        <f t="shared" si="32"/>
        <v>Negative</v>
      </c>
      <c r="AF23" s="5" t="str">
        <f t="shared" si="33"/>
        <v>Negative</v>
      </c>
      <c r="AG23" s="5" t="str">
        <f t="shared" si="33"/>
        <v>Negative</v>
      </c>
      <c r="AH23" s="5" t="str">
        <f t="shared" si="34"/>
        <v>Negative</v>
      </c>
      <c r="AI23" s="2">
        <v>6.2E-2</v>
      </c>
      <c r="AJ23" s="2">
        <v>7.3999999999999996E-2</v>
      </c>
      <c r="AK23" s="2">
        <v>7.2999999999999995E-2</v>
      </c>
      <c r="AL23" s="2">
        <f t="shared" si="35"/>
        <v>1.1499999999999996E-2</v>
      </c>
      <c r="AM23" s="5" t="str">
        <f t="shared" si="17"/>
        <v>Negative</v>
      </c>
      <c r="AN23" s="2">
        <v>0.105</v>
      </c>
      <c r="AO23" s="2">
        <v>0.106</v>
      </c>
      <c r="AP23" s="2">
        <f t="shared" si="36"/>
        <v>0.1055</v>
      </c>
      <c r="AQ23" s="10">
        <f>(AP23/(2*$AN$82))</f>
        <v>0.35462184873949582</v>
      </c>
      <c r="AR23" s="2" t="str">
        <f t="shared" si="37"/>
        <v>Negative</v>
      </c>
    </row>
    <row r="24" spans="1:44" x14ac:dyDescent="0.25">
      <c r="A24" s="98">
        <v>47940</v>
      </c>
      <c r="B24" s="1">
        <v>2.9</v>
      </c>
      <c r="C24" s="1">
        <v>3.5</v>
      </c>
      <c r="D24" s="1">
        <v>2.9</v>
      </c>
      <c r="E24" s="1">
        <v>8</v>
      </c>
      <c r="F24" s="1">
        <v>2.2000000000000002</v>
      </c>
      <c r="G24" s="1">
        <v>4.3</v>
      </c>
      <c r="H24" s="1">
        <f t="shared" si="0"/>
        <v>0.60000000000000009</v>
      </c>
      <c r="I24" s="1">
        <f t="shared" si="1"/>
        <v>5.0999999999999996</v>
      </c>
      <c r="J24" s="1">
        <f t="shared" si="2"/>
        <v>2.0999999999999996</v>
      </c>
      <c r="K24" s="1">
        <f t="shared" si="3"/>
        <v>-4.5</v>
      </c>
      <c r="L24" s="1">
        <f t="shared" si="4"/>
        <v>-3</v>
      </c>
      <c r="M24" s="2" t="str">
        <f t="shared" si="19"/>
        <v>0</v>
      </c>
      <c r="N24" s="2" t="str">
        <f t="shared" si="5"/>
        <v>0</v>
      </c>
      <c r="O24" s="2">
        <f t="shared" si="6"/>
        <v>0</v>
      </c>
      <c r="P24" s="2" t="str">
        <f t="shared" si="20"/>
        <v>1</v>
      </c>
      <c r="Q24" s="2" t="str">
        <f t="shared" si="7"/>
        <v>0</v>
      </c>
      <c r="R24" s="2">
        <f t="shared" si="8"/>
        <v>1</v>
      </c>
      <c r="S24" s="2" t="str">
        <f t="shared" si="21"/>
        <v>Negative</v>
      </c>
      <c r="T24" s="2" t="str">
        <f t="shared" si="22"/>
        <v>Negative</v>
      </c>
      <c r="U24" s="2" t="str">
        <f t="shared" si="23"/>
        <v>Positive</v>
      </c>
      <c r="V24" s="2" t="str">
        <f t="shared" si="24"/>
        <v>Negative</v>
      </c>
      <c r="W24" s="2">
        <v>5.0000000000000001E-3</v>
      </c>
      <c r="X24" s="2">
        <v>6.0000000000000001E-3</v>
      </c>
      <c r="Y24" s="2">
        <v>6.0000000000000001E-3</v>
      </c>
      <c r="Z24" s="2">
        <v>5.0000000000000001E-3</v>
      </c>
      <c r="AA24" s="2">
        <v>5.0000000000000001E-3</v>
      </c>
      <c r="AB24" s="4">
        <f t="shared" si="29"/>
        <v>1E-3</v>
      </c>
      <c r="AC24" s="4">
        <f t="shared" si="30"/>
        <v>0</v>
      </c>
      <c r="AD24" s="4">
        <f t="shared" si="31"/>
        <v>0</v>
      </c>
      <c r="AE24" s="5" t="str">
        <f t="shared" si="32"/>
        <v>Negative</v>
      </c>
      <c r="AF24" s="5" t="str">
        <f t="shared" si="33"/>
        <v>Negative</v>
      </c>
      <c r="AG24" s="5" t="str">
        <f t="shared" si="33"/>
        <v>Negative</v>
      </c>
      <c r="AH24" s="5" t="str">
        <f t="shared" si="34"/>
        <v>Negative</v>
      </c>
      <c r="AI24" s="2">
        <v>0.06</v>
      </c>
      <c r="AJ24" s="2">
        <v>6.2E-2</v>
      </c>
      <c r="AK24" s="2">
        <v>6.4000000000000001E-2</v>
      </c>
      <c r="AL24" s="2">
        <f t="shared" si="35"/>
        <v>3.0000000000000027E-3</v>
      </c>
      <c r="AM24" s="5" t="str">
        <f t="shared" si="17"/>
        <v>Negative</v>
      </c>
      <c r="AN24" s="2">
        <v>0.13</v>
      </c>
      <c r="AO24" s="2">
        <v>6.9000000000000006E-2</v>
      </c>
      <c r="AP24" s="2">
        <f t="shared" si="36"/>
        <v>9.9500000000000005E-2</v>
      </c>
      <c r="AQ24" s="10">
        <f>(AP24/(2*$AP$82))</f>
        <v>0.34251290877796908</v>
      </c>
      <c r="AR24" s="2" t="str">
        <f t="shared" si="37"/>
        <v>Negative</v>
      </c>
    </row>
    <row r="25" spans="1:44" x14ac:dyDescent="0.25">
      <c r="A25" s="98">
        <v>71704</v>
      </c>
      <c r="B25" s="1">
        <v>2.8</v>
      </c>
      <c r="C25" s="1">
        <v>2.8</v>
      </c>
      <c r="D25" s="1">
        <v>3.1</v>
      </c>
      <c r="E25" s="1">
        <v>5.8</v>
      </c>
      <c r="F25" s="1">
        <v>2.8</v>
      </c>
      <c r="G25" s="1">
        <v>4.0999999999999996</v>
      </c>
      <c r="H25" s="1">
        <f t="shared" si="0"/>
        <v>0</v>
      </c>
      <c r="I25" s="1">
        <f t="shared" si="1"/>
        <v>2.6999999999999997</v>
      </c>
      <c r="J25" s="1">
        <f t="shared" si="2"/>
        <v>1.2999999999999998</v>
      </c>
      <c r="K25" s="1">
        <f t="shared" si="3"/>
        <v>-2.6999999999999997</v>
      </c>
      <c r="L25" s="1">
        <f t="shared" si="4"/>
        <v>-1.4</v>
      </c>
      <c r="M25" s="2" t="str">
        <f t="shared" si="19"/>
        <v>0</v>
      </c>
      <c r="N25" s="2" t="str">
        <f t="shared" si="5"/>
        <v>0</v>
      </c>
      <c r="O25" s="2">
        <f t="shared" si="6"/>
        <v>0</v>
      </c>
      <c r="P25" s="2" t="str">
        <f t="shared" si="20"/>
        <v>0</v>
      </c>
      <c r="Q25" s="2" t="str">
        <f t="shared" si="7"/>
        <v>0</v>
      </c>
      <c r="R25" s="2">
        <f t="shared" si="8"/>
        <v>0</v>
      </c>
      <c r="S25" s="2" t="str">
        <f t="shared" si="21"/>
        <v>Negative</v>
      </c>
      <c r="T25" s="2" t="str">
        <f t="shared" si="22"/>
        <v>Negative</v>
      </c>
      <c r="U25" s="2" t="str">
        <f t="shared" si="23"/>
        <v>Negative</v>
      </c>
      <c r="V25" s="2" t="str">
        <f t="shared" si="24"/>
        <v>Negative</v>
      </c>
      <c r="W25" s="2">
        <v>8.0000000000000002E-3</v>
      </c>
      <c r="X25" s="2">
        <v>8.0000000000000002E-3</v>
      </c>
      <c r="Y25" s="2">
        <v>6.0000000000000001E-3</v>
      </c>
      <c r="Z25" s="2">
        <v>5.0000000000000001E-3</v>
      </c>
      <c r="AA25" s="2">
        <v>3.1E-2</v>
      </c>
      <c r="AB25" s="4">
        <f t="shared" si="29"/>
        <v>-2E-3</v>
      </c>
      <c r="AC25" s="4">
        <f t="shared" si="30"/>
        <v>-3.0000000000000001E-3</v>
      </c>
      <c r="AD25" s="4">
        <f t="shared" si="31"/>
        <v>2.3E-2</v>
      </c>
      <c r="AE25" s="5" t="str">
        <f t="shared" si="32"/>
        <v>Negative</v>
      </c>
      <c r="AF25" s="5" t="str">
        <f t="shared" si="33"/>
        <v>Negative</v>
      </c>
      <c r="AG25" s="5" t="str">
        <f t="shared" si="33"/>
        <v>Negative</v>
      </c>
      <c r="AH25" s="5" t="str">
        <f t="shared" si="34"/>
        <v>Negative</v>
      </c>
      <c r="AI25" s="2">
        <v>6.7000000000000004E-2</v>
      </c>
      <c r="AJ25" s="2">
        <v>0.115</v>
      </c>
      <c r="AK25" s="2">
        <v>0.11700000000000001</v>
      </c>
      <c r="AL25" s="2">
        <f t="shared" si="35"/>
        <v>4.9000000000000002E-2</v>
      </c>
      <c r="AM25" s="5" t="str">
        <f t="shared" si="17"/>
        <v>Negative</v>
      </c>
      <c r="AN25" s="2">
        <v>0.13600000000000001</v>
      </c>
      <c r="AO25" s="2">
        <v>0.13500000000000001</v>
      </c>
      <c r="AP25" s="2">
        <f t="shared" si="36"/>
        <v>0.13550000000000001</v>
      </c>
      <c r="AQ25" s="10">
        <f>(AP25/(2*$AN$82))</f>
        <v>0.45546218487394963</v>
      </c>
      <c r="AR25" s="2" t="str">
        <f t="shared" si="37"/>
        <v>Negative</v>
      </c>
    </row>
    <row r="26" spans="1:44" x14ac:dyDescent="0.25">
      <c r="A26" s="98">
        <v>71727</v>
      </c>
      <c r="B26" s="1">
        <v>3</v>
      </c>
      <c r="C26" s="1">
        <v>3.2</v>
      </c>
      <c r="D26" s="1">
        <v>3</v>
      </c>
      <c r="E26" s="1">
        <v>7.1</v>
      </c>
      <c r="F26" s="1">
        <v>2.9</v>
      </c>
      <c r="G26" s="1">
        <v>3.8</v>
      </c>
      <c r="H26" s="1">
        <f t="shared" si="0"/>
        <v>0.20000000000000018</v>
      </c>
      <c r="I26" s="1">
        <f t="shared" si="1"/>
        <v>4.0999999999999996</v>
      </c>
      <c r="J26" s="1">
        <f t="shared" si="2"/>
        <v>0.89999999999999991</v>
      </c>
      <c r="K26" s="1">
        <f t="shared" si="3"/>
        <v>-3.8999999999999995</v>
      </c>
      <c r="L26" s="1">
        <f t="shared" si="4"/>
        <v>-3.1999999999999997</v>
      </c>
      <c r="M26" s="2" t="str">
        <f t="shared" si="19"/>
        <v>0</v>
      </c>
      <c r="N26" s="2" t="str">
        <f t="shared" si="5"/>
        <v>0</v>
      </c>
      <c r="O26" s="2">
        <f t="shared" si="6"/>
        <v>0</v>
      </c>
      <c r="P26" s="2" t="str">
        <f t="shared" si="20"/>
        <v>0</v>
      </c>
      <c r="Q26" s="2" t="str">
        <f t="shared" si="7"/>
        <v>0</v>
      </c>
      <c r="R26" s="2">
        <f t="shared" si="8"/>
        <v>0</v>
      </c>
      <c r="S26" s="2" t="str">
        <f t="shared" si="21"/>
        <v>Negative</v>
      </c>
      <c r="T26" s="2" t="str">
        <f t="shared" si="22"/>
        <v>Negative</v>
      </c>
      <c r="U26" s="2" t="str">
        <f t="shared" si="23"/>
        <v>Negative</v>
      </c>
      <c r="V26" s="2" t="str">
        <f t="shared" si="24"/>
        <v>Negative</v>
      </c>
      <c r="W26" s="2">
        <v>4.0000000000000001E-3</v>
      </c>
      <c r="X26" s="2">
        <v>1.2E-2</v>
      </c>
      <c r="Y26" s="2">
        <v>6.0000000000000001E-3</v>
      </c>
      <c r="Z26" s="2">
        <v>5.0000000000000001E-3</v>
      </c>
      <c r="AA26" s="2">
        <v>8.0000000000000002E-3</v>
      </c>
      <c r="AB26" s="4">
        <f t="shared" si="29"/>
        <v>2E-3</v>
      </c>
      <c r="AC26" s="4">
        <f t="shared" si="30"/>
        <v>1E-3</v>
      </c>
      <c r="AD26" s="4">
        <f t="shared" si="31"/>
        <v>4.0000000000000001E-3</v>
      </c>
      <c r="AE26" s="5" t="str">
        <f t="shared" si="32"/>
        <v>Negative</v>
      </c>
      <c r="AF26" s="5" t="str">
        <f t="shared" si="33"/>
        <v>Negative</v>
      </c>
      <c r="AG26" s="5" t="str">
        <f t="shared" si="33"/>
        <v>Negative</v>
      </c>
      <c r="AH26" s="5" t="str">
        <f t="shared" si="34"/>
        <v>Negative</v>
      </c>
      <c r="AI26" s="2">
        <v>5.5E-2</v>
      </c>
      <c r="AJ26" s="2">
        <v>6.7000000000000004E-2</v>
      </c>
      <c r="AK26" s="2">
        <v>7.4999999999999997E-2</v>
      </c>
      <c r="AL26" s="2">
        <f t="shared" si="35"/>
        <v>1.6000000000000007E-2</v>
      </c>
      <c r="AM26" s="5" t="str">
        <f t="shared" si="17"/>
        <v>Negative</v>
      </c>
      <c r="AN26" s="2">
        <v>0.11800000000000001</v>
      </c>
      <c r="AO26" s="2">
        <v>0.13</v>
      </c>
      <c r="AP26" s="2">
        <f t="shared" si="36"/>
        <v>0.124</v>
      </c>
      <c r="AQ26" s="10">
        <f>(AP26/(2*$AN$82))</f>
        <v>0.41680672268907565</v>
      </c>
      <c r="AR26" s="2" t="str">
        <f t="shared" si="37"/>
        <v>Negative</v>
      </c>
    </row>
    <row r="27" spans="1:44" x14ac:dyDescent="0.25">
      <c r="A27" s="98">
        <v>71732</v>
      </c>
      <c r="B27" s="1">
        <v>3</v>
      </c>
      <c r="C27" s="1">
        <v>3.5</v>
      </c>
      <c r="D27" s="1">
        <v>3</v>
      </c>
      <c r="E27" s="1">
        <v>10.1</v>
      </c>
      <c r="F27" s="1">
        <v>3</v>
      </c>
      <c r="G27" s="1">
        <v>3.8</v>
      </c>
      <c r="H27" s="1">
        <f t="shared" si="0"/>
        <v>0.5</v>
      </c>
      <c r="I27" s="1">
        <f t="shared" si="1"/>
        <v>7.1</v>
      </c>
      <c r="J27" s="1">
        <f t="shared" si="2"/>
        <v>0.79999999999999982</v>
      </c>
      <c r="K27" s="1">
        <f t="shared" si="3"/>
        <v>-6.6</v>
      </c>
      <c r="L27" s="1">
        <f t="shared" si="4"/>
        <v>-6.3</v>
      </c>
      <c r="M27" s="2" t="str">
        <f t="shared" si="19"/>
        <v>0</v>
      </c>
      <c r="N27" s="2" t="str">
        <f t="shared" si="5"/>
        <v>0</v>
      </c>
      <c r="O27" s="2">
        <f t="shared" si="6"/>
        <v>0</v>
      </c>
      <c r="P27" s="2" t="str">
        <f t="shared" si="20"/>
        <v>0</v>
      </c>
      <c r="Q27" s="2" t="str">
        <f t="shared" si="7"/>
        <v>0</v>
      </c>
      <c r="R27" s="2">
        <f t="shared" si="8"/>
        <v>0</v>
      </c>
      <c r="S27" s="2" t="str">
        <f t="shared" si="21"/>
        <v>Negative</v>
      </c>
      <c r="T27" s="2" t="str">
        <f t="shared" si="22"/>
        <v>Negative</v>
      </c>
      <c r="U27" s="2" t="str">
        <f t="shared" si="23"/>
        <v>Negative</v>
      </c>
      <c r="V27" s="2" t="str">
        <f t="shared" si="24"/>
        <v>Negative</v>
      </c>
      <c r="W27" s="8"/>
      <c r="X27" s="8"/>
      <c r="Y27" s="8"/>
      <c r="Z27" s="8"/>
      <c r="AA27" s="8"/>
      <c r="AB27" s="9"/>
      <c r="AC27" s="9"/>
      <c r="AD27" s="9"/>
      <c r="AE27" s="7"/>
      <c r="AF27" s="7"/>
      <c r="AG27" s="7"/>
      <c r="AH27" s="7"/>
      <c r="AI27" s="3"/>
      <c r="AJ27" s="3"/>
      <c r="AK27" s="3"/>
      <c r="AL27" s="3"/>
      <c r="AM27" s="7"/>
      <c r="AN27" s="3"/>
      <c r="AO27" s="3"/>
      <c r="AP27" s="3"/>
      <c r="AQ27" s="3"/>
      <c r="AR27" s="3"/>
    </row>
    <row r="28" spans="1:44" x14ac:dyDescent="0.25">
      <c r="A28" s="98">
        <v>71735</v>
      </c>
      <c r="B28" s="1">
        <v>2.8</v>
      </c>
      <c r="C28" s="1">
        <v>3</v>
      </c>
      <c r="D28" s="1">
        <v>2.8</v>
      </c>
      <c r="E28" s="1">
        <v>3</v>
      </c>
      <c r="F28" s="1">
        <v>2.1</v>
      </c>
      <c r="G28" s="1">
        <v>4</v>
      </c>
      <c r="H28" s="1">
        <f t="shared" si="0"/>
        <v>0.20000000000000018</v>
      </c>
      <c r="I28" s="1">
        <f t="shared" si="1"/>
        <v>0.20000000000000018</v>
      </c>
      <c r="J28" s="1">
        <f t="shared" si="2"/>
        <v>1.9</v>
      </c>
      <c r="K28" s="1">
        <f t="shared" si="3"/>
        <v>0</v>
      </c>
      <c r="L28" s="1">
        <f t="shared" si="4"/>
        <v>1.6999999999999997</v>
      </c>
      <c r="M28" s="2" t="str">
        <f t="shared" si="19"/>
        <v>0</v>
      </c>
      <c r="N28" s="2" t="str">
        <f t="shared" si="5"/>
        <v>0</v>
      </c>
      <c r="O28" s="2">
        <f t="shared" si="6"/>
        <v>0</v>
      </c>
      <c r="P28" s="2" t="str">
        <f t="shared" si="20"/>
        <v>0</v>
      </c>
      <c r="Q28" s="2" t="str">
        <f t="shared" si="7"/>
        <v>1</v>
      </c>
      <c r="R28" s="2">
        <f t="shared" si="8"/>
        <v>1</v>
      </c>
      <c r="S28" s="2" t="str">
        <f t="shared" si="21"/>
        <v>Negative</v>
      </c>
      <c r="T28" s="2" t="str">
        <f t="shared" si="22"/>
        <v>Negative</v>
      </c>
      <c r="U28" s="2" t="str">
        <f t="shared" si="23"/>
        <v>Negative</v>
      </c>
      <c r="V28" s="2" t="str">
        <f t="shared" si="24"/>
        <v>Negative</v>
      </c>
      <c r="W28" s="2">
        <v>5.0000000000000001E-3</v>
      </c>
      <c r="X28" s="2">
        <v>1.4E-2</v>
      </c>
      <c r="Y28" s="2">
        <v>5.0000000000000001E-3</v>
      </c>
      <c r="Z28" s="2">
        <v>5.0000000000000001E-3</v>
      </c>
      <c r="AA28" s="2">
        <v>5.0000000000000001E-3</v>
      </c>
      <c r="AB28" s="4">
        <f t="shared" ref="AB28:AB46" si="38">Y28-W28</f>
        <v>0</v>
      </c>
      <c r="AC28" s="4">
        <f t="shared" ref="AC28:AC46" si="39">Z28-W28</f>
        <v>0</v>
      </c>
      <c r="AD28" s="4">
        <f t="shared" ref="AD28:AD46" si="40">AA28-W28</f>
        <v>0</v>
      </c>
      <c r="AE28" s="5" t="str">
        <f t="shared" si="32"/>
        <v>Negative</v>
      </c>
      <c r="AF28" s="5" t="str">
        <f t="shared" si="33"/>
        <v>Negative</v>
      </c>
      <c r="AG28" s="5" t="str">
        <f t="shared" si="33"/>
        <v>Negative</v>
      </c>
      <c r="AH28" s="5" t="str">
        <f t="shared" si="34"/>
        <v>Negative</v>
      </c>
      <c r="AI28" s="2">
        <v>5.3999999999999999E-2</v>
      </c>
      <c r="AJ28" s="2">
        <v>0.10400000000000001</v>
      </c>
      <c r="AK28" s="2">
        <v>0.10300000000000001</v>
      </c>
      <c r="AL28" s="2">
        <f t="shared" ref="AL28:AL46" si="41">(AVERAGE(AJ28:AK28)-AI28)</f>
        <v>4.9500000000000009E-2</v>
      </c>
      <c r="AM28" s="5" t="str">
        <f t="shared" si="17"/>
        <v>Negative</v>
      </c>
      <c r="AN28" s="2">
        <v>0.126</v>
      </c>
      <c r="AO28" s="2">
        <v>0.127</v>
      </c>
      <c r="AP28" s="2">
        <f t="shared" ref="AP28:AP46" si="42">AVERAGE(AN28:AO28)</f>
        <v>0.1265</v>
      </c>
      <c r="AQ28" s="10">
        <f>(AP28/(2*$AN$82))</f>
        <v>0.42521008403361349</v>
      </c>
      <c r="AR28" s="2" t="str">
        <f>IF(AND(AQ28&gt;100%,AQ28&lt;150%),"Positive",IF(AQ28&gt;150%,"Positive",IF(AQ28&lt;100%,"Negative")))</f>
        <v>Negative</v>
      </c>
    </row>
    <row r="29" spans="1:44" x14ac:dyDescent="0.25">
      <c r="A29" s="98">
        <v>71751</v>
      </c>
      <c r="B29" s="1">
        <v>2.2000000000000002</v>
      </c>
      <c r="C29" s="1">
        <v>3.5</v>
      </c>
      <c r="D29" s="1">
        <v>2.2000000000000002</v>
      </c>
      <c r="E29" s="1">
        <v>4</v>
      </c>
      <c r="F29" s="1">
        <v>2.8</v>
      </c>
      <c r="G29" s="1">
        <v>3</v>
      </c>
      <c r="H29" s="1">
        <f t="shared" si="0"/>
        <v>1.2999999999999998</v>
      </c>
      <c r="I29" s="1">
        <f t="shared" si="1"/>
        <v>1.7999999999999998</v>
      </c>
      <c r="J29" s="1">
        <f t="shared" si="2"/>
        <v>0.20000000000000018</v>
      </c>
      <c r="K29" s="1">
        <f t="shared" si="3"/>
        <v>-0.5</v>
      </c>
      <c r="L29" s="1">
        <f t="shared" si="4"/>
        <v>-1.5999999999999996</v>
      </c>
      <c r="M29" s="2" t="str">
        <f t="shared" si="19"/>
        <v>0</v>
      </c>
      <c r="N29" s="2" t="str">
        <f t="shared" si="5"/>
        <v>0</v>
      </c>
      <c r="O29" s="2">
        <f t="shared" si="6"/>
        <v>0</v>
      </c>
      <c r="P29" s="2" t="str">
        <f t="shared" si="20"/>
        <v>0</v>
      </c>
      <c r="Q29" s="2" t="str">
        <f t="shared" si="7"/>
        <v>0</v>
      </c>
      <c r="R29" s="2">
        <f t="shared" si="8"/>
        <v>0</v>
      </c>
      <c r="S29" s="2" t="str">
        <f t="shared" si="21"/>
        <v>Negative</v>
      </c>
      <c r="T29" s="2" t="str">
        <f t="shared" si="22"/>
        <v>Negative</v>
      </c>
      <c r="U29" s="2" t="str">
        <f t="shared" si="23"/>
        <v>Negative</v>
      </c>
      <c r="V29" s="2" t="str">
        <f t="shared" si="24"/>
        <v>Negative</v>
      </c>
      <c r="W29" s="2">
        <v>5.0000000000000001E-3</v>
      </c>
      <c r="X29" s="2">
        <v>5.0000000000000001E-3</v>
      </c>
      <c r="Y29" s="2">
        <v>5.0000000000000001E-3</v>
      </c>
      <c r="Z29" s="2">
        <v>5.0000000000000001E-3</v>
      </c>
      <c r="AA29" s="2">
        <v>6.0000000000000001E-3</v>
      </c>
      <c r="AB29" s="4">
        <f t="shared" si="38"/>
        <v>0</v>
      </c>
      <c r="AC29" s="4">
        <f t="shared" si="39"/>
        <v>0</v>
      </c>
      <c r="AD29" s="4">
        <f t="shared" si="40"/>
        <v>1E-3</v>
      </c>
      <c r="AE29" s="5" t="str">
        <f t="shared" si="32"/>
        <v>Negative</v>
      </c>
      <c r="AF29" s="5" t="str">
        <f t="shared" si="33"/>
        <v>Negative</v>
      </c>
      <c r="AG29" s="5" t="str">
        <f t="shared" si="33"/>
        <v>Negative</v>
      </c>
      <c r="AH29" s="5" t="str">
        <f t="shared" si="34"/>
        <v>Negative</v>
      </c>
      <c r="AI29" s="2">
        <v>5.7000000000000002E-2</v>
      </c>
      <c r="AJ29" s="2">
        <v>0.98199999999999998</v>
      </c>
      <c r="AK29" s="2">
        <v>0.94900000000000007</v>
      </c>
      <c r="AL29" s="2">
        <f t="shared" si="41"/>
        <v>0.90849999999999997</v>
      </c>
      <c r="AM29" s="5" t="str">
        <f t="shared" si="17"/>
        <v>Positive</v>
      </c>
      <c r="AN29" s="2">
        <v>0.63300000000000001</v>
      </c>
      <c r="AO29" s="2">
        <v>0.58399999999999996</v>
      </c>
      <c r="AP29" s="2">
        <f t="shared" si="42"/>
        <v>0.60850000000000004</v>
      </c>
      <c r="AQ29" s="10">
        <f>(AP29/(2*$AN$82))</f>
        <v>2.0453781512605045</v>
      </c>
      <c r="AR29" s="2" t="str">
        <f t="shared" ref="AR29:AR38" si="43">IF(AND(AQ29&gt;100%,AQ29&lt;150%),"Positive",IF(AQ29&gt;150%,"Positive",IF(AQ29&lt;100%,"Negative")))</f>
        <v>Positive</v>
      </c>
    </row>
    <row r="30" spans="1:44" x14ac:dyDescent="0.25">
      <c r="A30" s="98">
        <v>71758</v>
      </c>
      <c r="B30" s="1">
        <v>2.5</v>
      </c>
      <c r="C30" s="1">
        <v>3</v>
      </c>
      <c r="D30" s="1">
        <v>2.8</v>
      </c>
      <c r="E30" s="1">
        <v>8.8000000000000007</v>
      </c>
      <c r="F30" s="1">
        <v>2.8</v>
      </c>
      <c r="G30" s="1">
        <v>3</v>
      </c>
      <c r="H30" s="1">
        <f t="shared" si="0"/>
        <v>0.5</v>
      </c>
      <c r="I30" s="1">
        <f t="shared" si="1"/>
        <v>6.0000000000000009</v>
      </c>
      <c r="J30" s="1">
        <f t="shared" si="2"/>
        <v>0.20000000000000018</v>
      </c>
      <c r="K30" s="1">
        <f t="shared" si="3"/>
        <v>-5.5000000000000009</v>
      </c>
      <c r="L30" s="1">
        <f t="shared" si="4"/>
        <v>-5.8000000000000007</v>
      </c>
      <c r="M30" s="2" t="str">
        <f t="shared" si="19"/>
        <v>0</v>
      </c>
      <c r="N30" s="2" t="str">
        <f t="shared" si="5"/>
        <v>0</v>
      </c>
      <c r="O30" s="2">
        <f t="shared" si="6"/>
        <v>0</v>
      </c>
      <c r="P30" s="2" t="str">
        <f t="shared" si="20"/>
        <v>0</v>
      </c>
      <c r="Q30" s="2" t="str">
        <f t="shared" si="7"/>
        <v>0</v>
      </c>
      <c r="R30" s="2">
        <f t="shared" si="8"/>
        <v>0</v>
      </c>
      <c r="S30" s="2" t="str">
        <f t="shared" si="21"/>
        <v>Negative</v>
      </c>
      <c r="T30" s="2" t="str">
        <f t="shared" si="22"/>
        <v>Negative</v>
      </c>
      <c r="U30" s="2" t="str">
        <f t="shared" si="23"/>
        <v>Negative</v>
      </c>
      <c r="V30" s="2" t="str">
        <f t="shared" si="24"/>
        <v>Negative</v>
      </c>
      <c r="W30" s="2">
        <v>1.2E-2</v>
      </c>
      <c r="X30" s="2">
        <v>6.0000000000000001E-3</v>
      </c>
      <c r="Y30" s="2">
        <v>1.0999999999999999E-2</v>
      </c>
      <c r="Z30" s="2">
        <v>1.6E-2</v>
      </c>
      <c r="AA30" s="2">
        <v>2.9000000000000001E-2</v>
      </c>
      <c r="AB30" s="4">
        <f t="shared" si="38"/>
        <v>-1.0000000000000009E-3</v>
      </c>
      <c r="AC30" s="4">
        <f t="shared" si="39"/>
        <v>4.0000000000000001E-3</v>
      </c>
      <c r="AD30" s="4">
        <f t="shared" si="40"/>
        <v>1.7000000000000001E-2</v>
      </c>
      <c r="AE30" s="5" t="str">
        <f t="shared" si="32"/>
        <v>Negative</v>
      </c>
      <c r="AF30" s="5" t="str">
        <f t="shared" si="33"/>
        <v>Negative</v>
      </c>
      <c r="AG30" s="5" t="str">
        <f t="shared" si="33"/>
        <v>Negative</v>
      </c>
      <c r="AH30" s="5" t="str">
        <f t="shared" si="34"/>
        <v>Negative</v>
      </c>
      <c r="AI30" s="2">
        <v>5.6000000000000001E-2</v>
      </c>
      <c r="AJ30" s="2">
        <v>6.8000000000000005E-2</v>
      </c>
      <c r="AK30" s="2">
        <v>7.0000000000000007E-2</v>
      </c>
      <c r="AL30" s="2">
        <f t="shared" si="41"/>
        <v>1.3000000000000005E-2</v>
      </c>
      <c r="AM30" s="5" t="str">
        <f t="shared" si="17"/>
        <v>Negative</v>
      </c>
      <c r="AN30" s="2">
        <v>0.11900000000000001</v>
      </c>
      <c r="AO30" s="2">
        <v>0.123</v>
      </c>
      <c r="AP30" s="2">
        <f t="shared" si="42"/>
        <v>0.121</v>
      </c>
      <c r="AQ30" s="10">
        <f>(AP30/(2*$AN$82))</f>
        <v>0.40672268907563025</v>
      </c>
      <c r="AR30" s="2" t="str">
        <f t="shared" si="43"/>
        <v>Negative</v>
      </c>
    </row>
    <row r="31" spans="1:44" x14ac:dyDescent="0.25">
      <c r="A31" s="98">
        <v>71761</v>
      </c>
      <c r="B31" s="1">
        <v>3</v>
      </c>
      <c r="C31" s="1">
        <v>3</v>
      </c>
      <c r="D31" s="1">
        <v>2.9</v>
      </c>
      <c r="E31" s="1">
        <v>5.5</v>
      </c>
      <c r="F31" s="1">
        <v>2.8</v>
      </c>
      <c r="G31" s="1">
        <v>3.2</v>
      </c>
      <c r="H31" s="1">
        <f t="shared" si="0"/>
        <v>0</v>
      </c>
      <c r="I31" s="1">
        <f t="shared" si="1"/>
        <v>2.6</v>
      </c>
      <c r="J31" s="1">
        <f t="shared" si="2"/>
        <v>0.40000000000000036</v>
      </c>
      <c r="K31" s="1">
        <f t="shared" si="3"/>
        <v>-2.6</v>
      </c>
      <c r="L31" s="1">
        <f t="shared" si="4"/>
        <v>-2.1999999999999997</v>
      </c>
      <c r="M31" s="2" t="str">
        <f t="shared" si="19"/>
        <v>0</v>
      </c>
      <c r="N31" s="2" t="str">
        <f t="shared" si="5"/>
        <v>0</v>
      </c>
      <c r="O31" s="2">
        <f t="shared" si="6"/>
        <v>0</v>
      </c>
      <c r="P31" s="2" t="str">
        <f t="shared" si="20"/>
        <v>0</v>
      </c>
      <c r="Q31" s="2" t="str">
        <f t="shared" si="7"/>
        <v>0</v>
      </c>
      <c r="R31" s="2">
        <f t="shared" si="8"/>
        <v>0</v>
      </c>
      <c r="S31" s="2" t="str">
        <f t="shared" si="21"/>
        <v>Negative</v>
      </c>
      <c r="T31" s="2" t="str">
        <f t="shared" si="22"/>
        <v>Negative</v>
      </c>
      <c r="U31" s="2" t="str">
        <f t="shared" si="23"/>
        <v>Negative</v>
      </c>
      <c r="V31" s="2" t="str">
        <f t="shared" si="24"/>
        <v>Negative</v>
      </c>
      <c r="W31" s="2">
        <v>6.0000000000000001E-3</v>
      </c>
      <c r="X31" s="2">
        <v>7.0000000000000001E-3</v>
      </c>
      <c r="Y31" s="2">
        <v>6.0000000000000001E-3</v>
      </c>
      <c r="Z31" s="2">
        <v>5.0000000000000001E-3</v>
      </c>
      <c r="AA31" s="2">
        <v>6.0000000000000001E-3</v>
      </c>
      <c r="AB31" s="4">
        <f t="shared" si="38"/>
        <v>0</v>
      </c>
      <c r="AC31" s="4">
        <f t="shared" si="39"/>
        <v>-1E-3</v>
      </c>
      <c r="AD31" s="4">
        <f t="shared" si="40"/>
        <v>0</v>
      </c>
      <c r="AE31" s="5" t="str">
        <f t="shared" si="32"/>
        <v>Negative</v>
      </c>
      <c r="AF31" s="5" t="str">
        <f t="shared" si="33"/>
        <v>Negative</v>
      </c>
      <c r="AG31" s="5" t="str">
        <f t="shared" si="33"/>
        <v>Negative</v>
      </c>
      <c r="AH31" s="5" t="str">
        <f t="shared" si="34"/>
        <v>Negative</v>
      </c>
      <c r="AI31" s="2">
        <v>0.06</v>
      </c>
      <c r="AJ31" s="2">
        <v>0.11900000000000001</v>
      </c>
      <c r="AK31" s="2">
        <v>0.11900000000000001</v>
      </c>
      <c r="AL31" s="2">
        <f t="shared" si="41"/>
        <v>5.9000000000000011E-2</v>
      </c>
      <c r="AM31" s="5" t="str">
        <f t="shared" si="17"/>
        <v>Negative</v>
      </c>
      <c r="AN31" s="2">
        <v>0.152</v>
      </c>
      <c r="AO31" s="2">
        <v>0.16</v>
      </c>
      <c r="AP31" s="2">
        <f t="shared" si="42"/>
        <v>0.156</v>
      </c>
      <c r="AQ31" s="10">
        <f>(AP31/(2*$AP$82))</f>
        <v>0.53700516351118766</v>
      </c>
      <c r="AR31" s="2" t="str">
        <f t="shared" si="43"/>
        <v>Negative</v>
      </c>
    </row>
    <row r="32" spans="1:44" x14ac:dyDescent="0.25">
      <c r="A32" s="98">
        <v>71765</v>
      </c>
      <c r="B32" s="1">
        <v>2.9</v>
      </c>
      <c r="C32" s="1">
        <v>3</v>
      </c>
      <c r="D32" s="1">
        <v>2.9</v>
      </c>
      <c r="E32" s="1">
        <v>8.9</v>
      </c>
      <c r="F32" s="1">
        <v>2.8</v>
      </c>
      <c r="G32" s="1">
        <v>3.5</v>
      </c>
      <c r="H32" s="1">
        <f t="shared" si="0"/>
        <v>0.10000000000000009</v>
      </c>
      <c r="I32" s="1">
        <f t="shared" si="1"/>
        <v>6</v>
      </c>
      <c r="J32" s="1">
        <f t="shared" si="2"/>
        <v>0.70000000000000018</v>
      </c>
      <c r="K32" s="1">
        <f t="shared" si="3"/>
        <v>-5.9</v>
      </c>
      <c r="L32" s="1">
        <f t="shared" si="4"/>
        <v>-5.3</v>
      </c>
      <c r="M32" s="2" t="str">
        <f t="shared" si="19"/>
        <v>0</v>
      </c>
      <c r="N32" s="2" t="str">
        <f t="shared" si="5"/>
        <v>0</v>
      </c>
      <c r="O32" s="2">
        <f t="shared" si="6"/>
        <v>0</v>
      </c>
      <c r="P32" s="2" t="str">
        <f t="shared" si="20"/>
        <v>0</v>
      </c>
      <c r="Q32" s="2" t="str">
        <f t="shared" si="7"/>
        <v>0</v>
      </c>
      <c r="R32" s="2">
        <f t="shared" si="8"/>
        <v>0</v>
      </c>
      <c r="S32" s="2" t="str">
        <f t="shared" si="21"/>
        <v>Negative</v>
      </c>
      <c r="T32" s="2" t="str">
        <f t="shared" si="22"/>
        <v>Negative</v>
      </c>
      <c r="U32" s="2" t="str">
        <f t="shared" si="23"/>
        <v>Negative</v>
      </c>
      <c r="V32" s="2" t="str">
        <f t="shared" si="24"/>
        <v>Negative</v>
      </c>
      <c r="W32" s="2">
        <v>6.0000000000000001E-3</v>
      </c>
      <c r="X32" s="2">
        <v>0.01</v>
      </c>
      <c r="Y32" s="2">
        <v>8.0000000000000002E-3</v>
      </c>
      <c r="Z32" s="2">
        <v>7.0000000000000001E-3</v>
      </c>
      <c r="AA32" s="2">
        <v>8.0000000000000002E-3</v>
      </c>
      <c r="AB32" s="4">
        <f t="shared" si="38"/>
        <v>2E-3</v>
      </c>
      <c r="AC32" s="4">
        <f t="shared" si="39"/>
        <v>1E-3</v>
      </c>
      <c r="AD32" s="4">
        <f t="shared" si="40"/>
        <v>2E-3</v>
      </c>
      <c r="AE32" s="5" t="str">
        <f t="shared" si="32"/>
        <v>Negative</v>
      </c>
      <c r="AF32" s="5" t="str">
        <f t="shared" si="33"/>
        <v>Negative</v>
      </c>
      <c r="AG32" s="5" t="str">
        <f t="shared" si="33"/>
        <v>Negative</v>
      </c>
      <c r="AH32" s="5" t="str">
        <f t="shared" si="34"/>
        <v>Negative</v>
      </c>
      <c r="AI32" s="2">
        <v>5.8000000000000003E-2</v>
      </c>
      <c r="AJ32" s="2">
        <v>9.0999999999999998E-2</v>
      </c>
      <c r="AK32" s="2">
        <v>9.5000000000000001E-2</v>
      </c>
      <c r="AL32" s="2">
        <f t="shared" si="41"/>
        <v>3.4999999999999996E-2</v>
      </c>
      <c r="AM32" s="5" t="str">
        <f t="shared" si="17"/>
        <v>Negative</v>
      </c>
      <c r="AN32" s="2">
        <v>0.41899999999999998</v>
      </c>
      <c r="AO32" s="2">
        <v>0.41100000000000003</v>
      </c>
      <c r="AP32" s="2">
        <f t="shared" si="42"/>
        <v>0.41500000000000004</v>
      </c>
      <c r="AQ32" s="10">
        <f>(AP32/(2*$AN$82))</f>
        <v>1.3949579831932775</v>
      </c>
      <c r="AR32" s="2" t="str">
        <f t="shared" si="43"/>
        <v>Positive</v>
      </c>
    </row>
    <row r="33" spans="1:44" x14ac:dyDescent="0.25">
      <c r="A33" s="98">
        <v>71785</v>
      </c>
      <c r="B33" s="1">
        <v>2.8</v>
      </c>
      <c r="C33" s="1">
        <v>3.8</v>
      </c>
      <c r="D33" s="1">
        <v>2.8</v>
      </c>
      <c r="E33" s="1">
        <v>4.2</v>
      </c>
      <c r="F33" s="1">
        <v>2.8</v>
      </c>
      <c r="G33" s="1">
        <v>4</v>
      </c>
      <c r="H33" s="1">
        <f t="shared" si="0"/>
        <v>1</v>
      </c>
      <c r="I33" s="1">
        <f t="shared" si="1"/>
        <v>1.4000000000000004</v>
      </c>
      <c r="J33" s="1">
        <f t="shared" si="2"/>
        <v>1.2000000000000002</v>
      </c>
      <c r="K33" s="1">
        <f t="shared" si="3"/>
        <v>-0.40000000000000036</v>
      </c>
      <c r="L33" s="1">
        <f t="shared" si="4"/>
        <v>-0.20000000000000018</v>
      </c>
      <c r="M33" s="2" t="str">
        <f t="shared" si="19"/>
        <v>0</v>
      </c>
      <c r="N33" s="2" t="str">
        <f t="shared" si="5"/>
        <v>0</v>
      </c>
      <c r="O33" s="2">
        <f t="shared" si="6"/>
        <v>0</v>
      </c>
      <c r="P33" s="2" t="str">
        <f t="shared" si="20"/>
        <v>0</v>
      </c>
      <c r="Q33" s="2" t="str">
        <f t="shared" si="7"/>
        <v>0</v>
      </c>
      <c r="R33" s="2">
        <f t="shared" si="8"/>
        <v>0</v>
      </c>
      <c r="S33" s="2" t="str">
        <f t="shared" si="21"/>
        <v>Negative</v>
      </c>
      <c r="T33" s="2" t="str">
        <f t="shared" si="22"/>
        <v>Negative</v>
      </c>
      <c r="U33" s="2" t="str">
        <f t="shared" si="23"/>
        <v>Negative</v>
      </c>
      <c r="V33" s="2" t="str">
        <f t="shared" si="24"/>
        <v>Negative</v>
      </c>
      <c r="W33" s="1">
        <v>6.0000000000000001E-3</v>
      </c>
      <c r="X33" s="1">
        <v>6.0000000000000001E-3</v>
      </c>
      <c r="Y33" s="1">
        <v>5.0000000000000001E-3</v>
      </c>
      <c r="Z33" s="1">
        <v>6.0000000000000001E-3</v>
      </c>
      <c r="AA33" s="1">
        <v>5.0000000000000001E-3</v>
      </c>
      <c r="AB33" s="94">
        <f t="shared" si="38"/>
        <v>-1E-3</v>
      </c>
      <c r="AC33" s="94">
        <f t="shared" si="39"/>
        <v>0</v>
      </c>
      <c r="AD33" s="94">
        <f t="shared" si="40"/>
        <v>-1E-3</v>
      </c>
      <c r="AE33" s="93" t="str">
        <f t="shared" si="32"/>
        <v>Negative</v>
      </c>
      <c r="AF33" s="5" t="str">
        <f t="shared" si="33"/>
        <v>Negative</v>
      </c>
      <c r="AG33" s="5" t="str">
        <f t="shared" si="33"/>
        <v>Negative</v>
      </c>
      <c r="AH33" s="5" t="str">
        <f t="shared" si="34"/>
        <v>Negative</v>
      </c>
      <c r="AI33" s="2">
        <v>5.2000000000000005E-2</v>
      </c>
      <c r="AJ33" s="2">
        <v>5.5E-2</v>
      </c>
      <c r="AK33" s="2">
        <v>5.6000000000000001E-2</v>
      </c>
      <c r="AL33" s="2">
        <f t="shared" si="41"/>
        <v>3.4999999999999962E-3</v>
      </c>
      <c r="AM33" s="5" t="str">
        <f t="shared" si="17"/>
        <v>Negative</v>
      </c>
      <c r="AN33" s="2">
        <v>0.121</v>
      </c>
      <c r="AO33" s="2">
        <v>0.11700000000000001</v>
      </c>
      <c r="AP33" s="2">
        <f t="shared" si="42"/>
        <v>0.11899999999999999</v>
      </c>
      <c r="AQ33" s="10">
        <f>(AP33/(2*$AP$82))</f>
        <v>0.40963855421686746</v>
      </c>
      <c r="AR33" s="2" t="str">
        <f t="shared" si="43"/>
        <v>Negative</v>
      </c>
    </row>
    <row r="34" spans="1:44" x14ac:dyDescent="0.25">
      <c r="A34" s="98">
        <v>71788</v>
      </c>
      <c r="B34" s="1">
        <v>2.8</v>
      </c>
      <c r="C34" s="1">
        <v>3.5</v>
      </c>
      <c r="D34" s="1">
        <v>2.2000000000000002</v>
      </c>
      <c r="E34" s="1">
        <v>6.2</v>
      </c>
      <c r="F34" s="1">
        <v>2.2000000000000002</v>
      </c>
      <c r="G34" s="1">
        <v>3.9</v>
      </c>
      <c r="H34" s="1">
        <f t="shared" si="0"/>
        <v>0.70000000000000018</v>
      </c>
      <c r="I34" s="1">
        <f t="shared" si="1"/>
        <v>4</v>
      </c>
      <c r="J34" s="1">
        <f t="shared" si="2"/>
        <v>1.6999999999999997</v>
      </c>
      <c r="K34" s="1">
        <f t="shared" si="3"/>
        <v>-3.3</v>
      </c>
      <c r="L34" s="1">
        <f t="shared" si="4"/>
        <v>-2.3000000000000003</v>
      </c>
      <c r="M34" s="2" t="str">
        <f t="shared" si="19"/>
        <v>0</v>
      </c>
      <c r="N34" s="2" t="str">
        <f t="shared" si="5"/>
        <v>0</v>
      </c>
      <c r="O34" s="2">
        <f t="shared" si="6"/>
        <v>0</v>
      </c>
      <c r="P34" s="2" t="str">
        <f t="shared" si="20"/>
        <v>0</v>
      </c>
      <c r="Q34" s="2" t="str">
        <f t="shared" si="7"/>
        <v>0</v>
      </c>
      <c r="R34" s="2">
        <f t="shared" si="8"/>
        <v>0</v>
      </c>
      <c r="S34" s="2" t="str">
        <f t="shared" si="21"/>
        <v>Negative</v>
      </c>
      <c r="T34" s="2" t="str">
        <f t="shared" si="22"/>
        <v>Negative</v>
      </c>
      <c r="U34" s="2" t="str">
        <f t="shared" si="23"/>
        <v>Negative</v>
      </c>
      <c r="V34" s="2" t="str">
        <f t="shared" si="24"/>
        <v>Negative</v>
      </c>
      <c r="W34" s="1">
        <v>4.0000000000000001E-3</v>
      </c>
      <c r="X34" s="1">
        <v>5.0000000000000001E-3</v>
      </c>
      <c r="Y34" s="1">
        <v>4.0000000000000001E-3</v>
      </c>
      <c r="Z34" s="1">
        <v>5.0000000000000001E-3</v>
      </c>
      <c r="AA34" s="1">
        <v>6.0000000000000001E-3</v>
      </c>
      <c r="AB34" s="94">
        <f t="shared" si="38"/>
        <v>0</v>
      </c>
      <c r="AC34" s="94">
        <f t="shared" si="39"/>
        <v>1E-3</v>
      </c>
      <c r="AD34" s="94">
        <f t="shared" si="40"/>
        <v>2E-3</v>
      </c>
      <c r="AE34" s="93" t="str">
        <f t="shared" si="32"/>
        <v>Negative</v>
      </c>
      <c r="AF34" s="5" t="str">
        <f t="shared" si="33"/>
        <v>Negative</v>
      </c>
      <c r="AG34" s="5" t="str">
        <f t="shared" si="33"/>
        <v>Negative</v>
      </c>
      <c r="AH34" s="5" t="str">
        <f t="shared" si="34"/>
        <v>Negative</v>
      </c>
      <c r="AI34" s="2">
        <v>5.2999999999999999E-2</v>
      </c>
      <c r="AJ34" s="2">
        <v>0.06</v>
      </c>
      <c r="AK34" s="2">
        <v>0.06</v>
      </c>
      <c r="AL34" s="2">
        <f t="shared" si="41"/>
        <v>6.9999999999999993E-3</v>
      </c>
      <c r="AM34" s="5" t="str">
        <f t="shared" si="17"/>
        <v>Negative</v>
      </c>
      <c r="AN34" s="2">
        <v>0.108</v>
      </c>
      <c r="AO34" s="2">
        <v>0.107</v>
      </c>
      <c r="AP34" s="2">
        <f t="shared" si="42"/>
        <v>0.1075</v>
      </c>
      <c r="AQ34" s="10">
        <f>(AP34/(2*$AN$82))</f>
        <v>0.36134453781512604</v>
      </c>
      <c r="AR34" s="2" t="str">
        <f t="shared" si="43"/>
        <v>Negative</v>
      </c>
    </row>
    <row r="35" spans="1:44" x14ac:dyDescent="0.25">
      <c r="A35" s="98">
        <v>71794</v>
      </c>
      <c r="B35" s="1">
        <v>2.8</v>
      </c>
      <c r="C35" s="1">
        <v>4.5</v>
      </c>
      <c r="D35" s="1">
        <v>2.7</v>
      </c>
      <c r="E35" s="1">
        <v>9.5</v>
      </c>
      <c r="F35" s="1">
        <v>2.2000000000000002</v>
      </c>
      <c r="G35" s="1">
        <v>2.9</v>
      </c>
      <c r="H35" s="1">
        <f t="shared" si="0"/>
        <v>1.7000000000000002</v>
      </c>
      <c r="I35" s="1">
        <f t="shared" si="1"/>
        <v>6.8</v>
      </c>
      <c r="J35" s="1">
        <f t="shared" si="2"/>
        <v>0.69999999999999973</v>
      </c>
      <c r="K35" s="1">
        <f t="shared" si="3"/>
        <v>-5.0999999999999996</v>
      </c>
      <c r="L35" s="1">
        <f t="shared" si="4"/>
        <v>-6.1</v>
      </c>
      <c r="M35" s="2" t="str">
        <f t="shared" si="19"/>
        <v>0</v>
      </c>
      <c r="N35" s="2" t="str">
        <f t="shared" si="5"/>
        <v>0</v>
      </c>
      <c r="O35" s="2">
        <f t="shared" si="6"/>
        <v>0</v>
      </c>
      <c r="P35" s="2" t="str">
        <f t="shared" si="20"/>
        <v>0</v>
      </c>
      <c r="Q35" s="2" t="str">
        <f t="shared" si="7"/>
        <v>0</v>
      </c>
      <c r="R35" s="2">
        <f t="shared" si="8"/>
        <v>0</v>
      </c>
      <c r="S35" s="2" t="str">
        <f t="shared" si="21"/>
        <v>Negative</v>
      </c>
      <c r="T35" s="2" t="str">
        <f t="shared" si="22"/>
        <v>Negative</v>
      </c>
      <c r="U35" s="2" t="str">
        <f t="shared" si="23"/>
        <v>Negative</v>
      </c>
      <c r="V35" s="2" t="str">
        <f t="shared" si="24"/>
        <v>Negative</v>
      </c>
      <c r="W35" s="1">
        <v>6.0000000000000001E-3</v>
      </c>
      <c r="X35" s="1">
        <v>2.4E-2</v>
      </c>
      <c r="Y35" s="1">
        <v>1.3000000000000001E-2</v>
      </c>
      <c r="Z35" s="1">
        <v>6.0000000000000001E-3</v>
      </c>
      <c r="AA35" s="1">
        <v>1.7000000000000001E-2</v>
      </c>
      <c r="AB35" s="94">
        <f t="shared" si="38"/>
        <v>7.000000000000001E-3</v>
      </c>
      <c r="AC35" s="94">
        <f t="shared" si="39"/>
        <v>0</v>
      </c>
      <c r="AD35" s="94">
        <f t="shared" si="40"/>
        <v>1.1000000000000001E-2</v>
      </c>
      <c r="AE35" s="93" t="str">
        <f t="shared" si="32"/>
        <v>Negative</v>
      </c>
      <c r="AF35" s="5" t="str">
        <f t="shared" ref="AF35:AG65" si="44">IF((AC35&gt;=0.05),"Positive","Negative")</f>
        <v>Negative</v>
      </c>
      <c r="AG35" s="5" t="str">
        <f t="shared" si="44"/>
        <v>Negative</v>
      </c>
      <c r="AH35" s="5" t="str">
        <f t="shared" si="34"/>
        <v>Negative</v>
      </c>
      <c r="AI35" s="2">
        <v>5.9000000000000004E-2</v>
      </c>
      <c r="AJ35" s="2">
        <v>0.13900000000000001</v>
      </c>
      <c r="AK35" s="2">
        <v>0.13500000000000001</v>
      </c>
      <c r="AL35" s="2">
        <f t="shared" si="41"/>
        <v>7.8000000000000014E-2</v>
      </c>
      <c r="AM35" s="5" t="str">
        <f t="shared" si="17"/>
        <v>Negative</v>
      </c>
      <c r="AN35" s="11">
        <v>0.17100000000000001</v>
      </c>
      <c r="AO35" s="2">
        <v>0.17899999999999999</v>
      </c>
      <c r="AP35" s="2">
        <f t="shared" si="42"/>
        <v>0.17499999999999999</v>
      </c>
      <c r="AQ35" s="10">
        <f>(AP35/(2*$AN$82))</f>
        <v>0.58823529411764708</v>
      </c>
      <c r="AR35" s="2" t="str">
        <f t="shared" si="43"/>
        <v>Negative</v>
      </c>
    </row>
    <row r="36" spans="1:44" x14ac:dyDescent="0.25">
      <c r="A36" s="98">
        <v>71802</v>
      </c>
      <c r="B36" s="1">
        <v>3</v>
      </c>
      <c r="C36" s="1">
        <v>4.5</v>
      </c>
      <c r="D36" s="1">
        <v>3.1</v>
      </c>
      <c r="E36" s="1">
        <v>15.8</v>
      </c>
      <c r="F36" s="1">
        <v>3</v>
      </c>
      <c r="G36" s="1">
        <v>8.8000000000000007</v>
      </c>
      <c r="H36" s="1">
        <f t="shared" si="0"/>
        <v>1.5</v>
      </c>
      <c r="I36" s="1">
        <f t="shared" si="1"/>
        <v>12.700000000000001</v>
      </c>
      <c r="J36" s="1">
        <f t="shared" si="2"/>
        <v>5.8000000000000007</v>
      </c>
      <c r="K36" s="1">
        <f t="shared" si="3"/>
        <v>-11.200000000000001</v>
      </c>
      <c r="L36" s="1">
        <f t="shared" si="4"/>
        <v>-6.9</v>
      </c>
      <c r="M36" s="2" t="str">
        <f t="shared" si="19"/>
        <v>0</v>
      </c>
      <c r="N36" s="2" t="str">
        <f t="shared" si="5"/>
        <v>0</v>
      </c>
      <c r="O36" s="2">
        <f t="shared" si="6"/>
        <v>0</v>
      </c>
      <c r="P36" s="2" t="str">
        <f t="shared" si="20"/>
        <v>1</v>
      </c>
      <c r="Q36" s="2" t="str">
        <f t="shared" si="7"/>
        <v>0</v>
      </c>
      <c r="R36" s="2">
        <f t="shared" si="8"/>
        <v>1</v>
      </c>
      <c r="S36" s="2" t="str">
        <f t="shared" si="21"/>
        <v>Negative</v>
      </c>
      <c r="T36" s="2" t="str">
        <f t="shared" si="22"/>
        <v>Negative</v>
      </c>
      <c r="U36" s="2" t="str">
        <f t="shared" si="23"/>
        <v>Positive</v>
      </c>
      <c r="V36" s="2" t="str">
        <f t="shared" si="24"/>
        <v>Negative</v>
      </c>
      <c r="W36" s="1">
        <v>6.0000000000000001E-3</v>
      </c>
      <c r="X36" s="1">
        <v>0.19400000000000001</v>
      </c>
      <c r="Y36" s="1">
        <v>6.0999999999999999E-2</v>
      </c>
      <c r="Z36" s="1">
        <v>6.0000000000000001E-3</v>
      </c>
      <c r="AA36" s="1">
        <v>0.20600000000000002</v>
      </c>
      <c r="AB36" s="94">
        <f t="shared" si="38"/>
        <v>5.5E-2</v>
      </c>
      <c r="AC36" s="94">
        <f t="shared" si="39"/>
        <v>0</v>
      </c>
      <c r="AD36" s="94">
        <f t="shared" si="40"/>
        <v>0.2</v>
      </c>
      <c r="AE36" s="93" t="str">
        <f t="shared" si="32"/>
        <v>Negative</v>
      </c>
      <c r="AF36" s="5" t="str">
        <f t="shared" si="44"/>
        <v>Negative</v>
      </c>
      <c r="AG36" s="5" t="str">
        <f t="shared" si="44"/>
        <v>Positive</v>
      </c>
      <c r="AH36" s="5" t="str">
        <f t="shared" si="34"/>
        <v>Positive</v>
      </c>
      <c r="AI36" s="2">
        <v>5.1000000000000004E-2</v>
      </c>
      <c r="AJ36" s="2">
        <v>6.0999999999999999E-2</v>
      </c>
      <c r="AK36" s="2">
        <v>7.2999999999999995E-2</v>
      </c>
      <c r="AL36" s="2">
        <f t="shared" si="41"/>
        <v>1.6E-2</v>
      </c>
      <c r="AM36" s="5" t="str">
        <f t="shared" si="17"/>
        <v>Negative</v>
      </c>
      <c r="AN36" s="2">
        <v>8.7999999999999995E-2</v>
      </c>
      <c r="AO36" s="2">
        <v>8.7000000000000008E-2</v>
      </c>
      <c r="AP36" s="2">
        <f t="shared" si="42"/>
        <v>8.7499999999999994E-2</v>
      </c>
      <c r="AQ36" s="10">
        <f>(AP36/(2*$AP$82))</f>
        <v>0.30120481927710846</v>
      </c>
      <c r="AR36" s="2" t="str">
        <f t="shared" si="43"/>
        <v>Negative</v>
      </c>
    </row>
    <row r="37" spans="1:44" x14ac:dyDescent="0.25">
      <c r="A37" s="98">
        <v>71812</v>
      </c>
      <c r="B37" s="1">
        <v>3.2</v>
      </c>
      <c r="C37" s="1">
        <v>4.0999999999999996</v>
      </c>
      <c r="D37" s="1">
        <v>3</v>
      </c>
      <c r="E37" s="1">
        <v>10</v>
      </c>
      <c r="F37" s="1">
        <v>3</v>
      </c>
      <c r="G37" s="1">
        <v>3.6</v>
      </c>
      <c r="H37" s="1">
        <f t="shared" si="0"/>
        <v>0.89999999999999947</v>
      </c>
      <c r="I37" s="1">
        <f t="shared" si="1"/>
        <v>7</v>
      </c>
      <c r="J37" s="1">
        <f t="shared" si="2"/>
        <v>0.60000000000000009</v>
      </c>
      <c r="K37" s="1">
        <f t="shared" si="3"/>
        <v>-6.1000000000000005</v>
      </c>
      <c r="L37" s="1">
        <f t="shared" si="4"/>
        <v>-6.4</v>
      </c>
      <c r="M37" s="2" t="str">
        <f t="shared" si="19"/>
        <v>0</v>
      </c>
      <c r="N37" s="2" t="str">
        <f t="shared" si="5"/>
        <v>0</v>
      </c>
      <c r="O37" s="2">
        <f t="shared" si="6"/>
        <v>0</v>
      </c>
      <c r="P37" s="2" t="str">
        <f t="shared" si="20"/>
        <v>0</v>
      </c>
      <c r="Q37" s="2" t="str">
        <f t="shared" si="7"/>
        <v>0</v>
      </c>
      <c r="R37" s="2">
        <f t="shared" si="8"/>
        <v>0</v>
      </c>
      <c r="S37" s="2" t="str">
        <f t="shared" si="21"/>
        <v>Negative</v>
      </c>
      <c r="T37" s="2" t="str">
        <f t="shared" si="22"/>
        <v>Negative</v>
      </c>
      <c r="U37" s="2" t="str">
        <f t="shared" si="23"/>
        <v>Negative</v>
      </c>
      <c r="V37" s="2" t="str">
        <f t="shared" si="24"/>
        <v>Negative</v>
      </c>
      <c r="W37" s="1">
        <v>5.0000000000000001E-3</v>
      </c>
      <c r="X37" s="1">
        <v>7.0000000000000001E-3</v>
      </c>
      <c r="Y37" s="1">
        <v>5.0000000000000001E-3</v>
      </c>
      <c r="Z37" s="1">
        <v>5.0000000000000001E-3</v>
      </c>
      <c r="AA37" s="1">
        <v>6.0000000000000001E-3</v>
      </c>
      <c r="AB37" s="94">
        <f t="shared" si="38"/>
        <v>0</v>
      </c>
      <c r="AC37" s="94">
        <f t="shared" si="39"/>
        <v>0</v>
      </c>
      <c r="AD37" s="94">
        <f t="shared" si="40"/>
        <v>1E-3</v>
      </c>
      <c r="AE37" s="93" t="str">
        <f t="shared" si="32"/>
        <v>Negative</v>
      </c>
      <c r="AF37" s="5" t="str">
        <f t="shared" si="44"/>
        <v>Negative</v>
      </c>
      <c r="AG37" s="5" t="str">
        <f t="shared" si="44"/>
        <v>Negative</v>
      </c>
      <c r="AH37" s="5" t="str">
        <f t="shared" si="34"/>
        <v>Negative</v>
      </c>
      <c r="AI37" s="2">
        <v>5.6000000000000001E-2</v>
      </c>
      <c r="AJ37" s="2">
        <v>0.27400000000000002</v>
      </c>
      <c r="AK37" s="2">
        <v>0.27400000000000002</v>
      </c>
      <c r="AL37" s="2">
        <f t="shared" si="41"/>
        <v>0.21800000000000003</v>
      </c>
      <c r="AM37" s="5" t="str">
        <f t="shared" si="17"/>
        <v>Positive</v>
      </c>
      <c r="AN37" s="2">
        <v>0.19600000000000001</v>
      </c>
      <c r="AO37" s="2">
        <v>0.214</v>
      </c>
      <c r="AP37" s="2">
        <f t="shared" si="42"/>
        <v>0.20500000000000002</v>
      </c>
      <c r="AQ37" s="10">
        <f>(AP37/(2*$AN$82))</f>
        <v>0.68907563025210095</v>
      </c>
      <c r="AR37" s="2" t="str">
        <f t="shared" si="43"/>
        <v>Negative</v>
      </c>
    </row>
    <row r="38" spans="1:44" x14ac:dyDescent="0.25">
      <c r="A38" s="98">
        <v>71827</v>
      </c>
      <c r="B38" s="1">
        <v>3</v>
      </c>
      <c r="C38" s="1">
        <v>3.5</v>
      </c>
      <c r="D38" s="1">
        <v>3.2</v>
      </c>
      <c r="E38" s="1">
        <v>8.8000000000000007</v>
      </c>
      <c r="F38" s="1">
        <v>2.8</v>
      </c>
      <c r="G38" s="1">
        <v>3.5</v>
      </c>
      <c r="H38" s="1">
        <f t="shared" si="0"/>
        <v>0.5</v>
      </c>
      <c r="I38" s="1">
        <f t="shared" si="1"/>
        <v>5.6000000000000005</v>
      </c>
      <c r="J38" s="1">
        <f t="shared" si="2"/>
        <v>0.70000000000000018</v>
      </c>
      <c r="K38" s="1">
        <f t="shared" si="3"/>
        <v>-5.1000000000000005</v>
      </c>
      <c r="L38" s="1">
        <f t="shared" si="4"/>
        <v>-4.9000000000000004</v>
      </c>
      <c r="M38" s="2" t="str">
        <f t="shared" si="19"/>
        <v>0</v>
      </c>
      <c r="N38" s="2" t="str">
        <f t="shared" si="5"/>
        <v>0</v>
      </c>
      <c r="O38" s="2">
        <f t="shared" si="6"/>
        <v>0</v>
      </c>
      <c r="P38" s="2" t="str">
        <f t="shared" si="20"/>
        <v>0</v>
      </c>
      <c r="Q38" s="2" t="str">
        <f t="shared" si="7"/>
        <v>0</v>
      </c>
      <c r="R38" s="2">
        <f t="shared" si="8"/>
        <v>0</v>
      </c>
      <c r="S38" s="2" t="str">
        <f t="shared" si="21"/>
        <v>Negative</v>
      </c>
      <c r="T38" s="2" t="str">
        <f t="shared" si="22"/>
        <v>Negative</v>
      </c>
      <c r="U38" s="2" t="str">
        <f t="shared" si="23"/>
        <v>Negative</v>
      </c>
      <c r="V38" s="2" t="str">
        <f t="shared" si="24"/>
        <v>Negative</v>
      </c>
      <c r="W38" s="1">
        <v>7.0000000000000001E-3</v>
      </c>
      <c r="X38" s="1">
        <v>0.05</v>
      </c>
      <c r="Y38" s="1">
        <v>1.6E-2</v>
      </c>
      <c r="Z38" s="1">
        <v>7.0000000000000001E-3</v>
      </c>
      <c r="AA38" s="1">
        <v>7.4999999999999997E-2</v>
      </c>
      <c r="AB38" s="94">
        <f t="shared" si="38"/>
        <v>9.0000000000000011E-3</v>
      </c>
      <c r="AC38" s="94">
        <f t="shared" si="39"/>
        <v>0</v>
      </c>
      <c r="AD38" s="94">
        <f t="shared" si="40"/>
        <v>6.7999999999999991E-2</v>
      </c>
      <c r="AE38" s="93" t="str">
        <f t="shared" si="32"/>
        <v>Negative</v>
      </c>
      <c r="AF38" s="5" t="str">
        <f t="shared" si="44"/>
        <v>Negative</v>
      </c>
      <c r="AG38" s="5" t="str">
        <f t="shared" si="44"/>
        <v>Positive</v>
      </c>
      <c r="AH38" s="5" t="str">
        <f t="shared" si="34"/>
        <v>Positive</v>
      </c>
      <c r="AI38" s="2">
        <v>5.7000000000000002E-2</v>
      </c>
      <c r="AJ38" s="2">
        <v>7.4999999999999997E-2</v>
      </c>
      <c r="AK38" s="2">
        <v>7.2999999999999995E-2</v>
      </c>
      <c r="AL38" s="2">
        <f t="shared" si="41"/>
        <v>1.6999999999999994E-2</v>
      </c>
      <c r="AM38" s="5" t="str">
        <f t="shared" si="17"/>
        <v>Negative</v>
      </c>
      <c r="AN38" s="11">
        <v>0.11</v>
      </c>
      <c r="AO38" s="2">
        <v>0.12</v>
      </c>
      <c r="AP38" s="2">
        <f t="shared" si="42"/>
        <v>0.11499999999999999</v>
      </c>
      <c r="AQ38" s="10">
        <f>(AP38/(2*$AN$82))</f>
        <v>0.38655462184873951</v>
      </c>
      <c r="AR38" s="2" t="str">
        <f t="shared" si="43"/>
        <v>Negative</v>
      </c>
    </row>
    <row r="39" spans="1:44" x14ac:dyDescent="0.25">
      <c r="A39" s="98">
        <v>71854</v>
      </c>
      <c r="B39" s="1">
        <v>2.1</v>
      </c>
      <c r="C39" s="1">
        <v>3.5</v>
      </c>
      <c r="D39" s="1">
        <v>2.5</v>
      </c>
      <c r="E39" s="1">
        <v>11.5</v>
      </c>
      <c r="F39" s="1">
        <v>2.2000000000000002</v>
      </c>
      <c r="G39" s="1">
        <v>2.8</v>
      </c>
      <c r="H39" s="1">
        <f t="shared" si="0"/>
        <v>1.4</v>
      </c>
      <c r="I39" s="1">
        <f t="shared" si="1"/>
        <v>9</v>
      </c>
      <c r="J39" s="1">
        <f t="shared" si="2"/>
        <v>0.59999999999999964</v>
      </c>
      <c r="K39" s="1">
        <f t="shared" si="3"/>
        <v>-7.6</v>
      </c>
      <c r="L39" s="1">
        <f t="shared" si="4"/>
        <v>-8.4</v>
      </c>
      <c r="M39" s="2" t="str">
        <f t="shared" si="19"/>
        <v>0</v>
      </c>
      <c r="N39" s="2" t="str">
        <f t="shared" si="5"/>
        <v>0</v>
      </c>
      <c r="O39" s="2">
        <f t="shared" si="6"/>
        <v>0</v>
      </c>
      <c r="P39" s="2" t="str">
        <f t="shared" si="20"/>
        <v>0</v>
      </c>
      <c r="Q39" s="2" t="str">
        <f t="shared" si="7"/>
        <v>0</v>
      </c>
      <c r="R39" s="2">
        <f t="shared" si="8"/>
        <v>0</v>
      </c>
      <c r="S39" s="2" t="str">
        <f t="shared" si="21"/>
        <v>Negative</v>
      </c>
      <c r="T39" s="2" t="str">
        <f t="shared" si="22"/>
        <v>Negative</v>
      </c>
      <c r="U39" s="2" t="str">
        <f t="shared" si="23"/>
        <v>Negative</v>
      </c>
      <c r="V39" s="2" t="str">
        <f t="shared" si="24"/>
        <v>Negative</v>
      </c>
      <c r="W39" s="1">
        <v>0.126</v>
      </c>
      <c r="X39" s="1">
        <v>0.19</v>
      </c>
      <c r="Y39" s="1">
        <v>0.13500000000000001</v>
      </c>
      <c r="Z39" s="1">
        <v>0.123</v>
      </c>
      <c r="AA39" s="1">
        <v>0.14400000000000002</v>
      </c>
      <c r="AB39" s="94">
        <f t="shared" si="38"/>
        <v>9.000000000000008E-3</v>
      </c>
      <c r="AC39" s="94">
        <f t="shared" si="39"/>
        <v>-3.0000000000000027E-3</v>
      </c>
      <c r="AD39" s="94">
        <f t="shared" si="40"/>
        <v>1.8000000000000016E-2</v>
      </c>
      <c r="AE39" s="93" t="str">
        <f t="shared" si="32"/>
        <v>Negative</v>
      </c>
      <c r="AF39" s="5" t="str">
        <f t="shared" si="44"/>
        <v>Negative</v>
      </c>
      <c r="AG39" s="5" t="str">
        <f t="shared" si="44"/>
        <v>Negative</v>
      </c>
      <c r="AH39" s="5" t="str">
        <f t="shared" si="34"/>
        <v>Negative</v>
      </c>
      <c r="AI39" s="2">
        <v>5.3999999999999999E-2</v>
      </c>
      <c r="AJ39" s="2">
        <v>7.1000000000000008E-2</v>
      </c>
      <c r="AK39" s="2">
        <v>6.8000000000000005E-2</v>
      </c>
      <c r="AL39" s="2">
        <f t="shared" si="41"/>
        <v>1.5500000000000007E-2</v>
      </c>
      <c r="AM39" s="5" t="str">
        <f t="shared" si="17"/>
        <v>Negative</v>
      </c>
      <c r="AN39" s="2">
        <v>9.1999999999999998E-2</v>
      </c>
      <c r="AO39" s="2">
        <v>9.7000000000000003E-2</v>
      </c>
      <c r="AP39" s="2">
        <f t="shared" si="42"/>
        <v>9.4500000000000001E-2</v>
      </c>
      <c r="AQ39" s="10">
        <f>(AP39/(2*$AN$82))</f>
        <v>0.31764705882352945</v>
      </c>
      <c r="AR39" s="2" t="str">
        <f>IF(AND(AQ39&gt;100%,AQ39&lt;150%),"Positive",IF(AQ39&gt;150%,"Positive",IF(AQ39&lt;100%,"Negative")))</f>
        <v>Negative</v>
      </c>
    </row>
    <row r="40" spans="1:44" x14ac:dyDescent="0.25">
      <c r="A40" s="98">
        <v>71861</v>
      </c>
      <c r="B40" s="1">
        <v>2.9</v>
      </c>
      <c r="C40" s="1">
        <v>3.8</v>
      </c>
      <c r="D40" s="1">
        <v>2.5</v>
      </c>
      <c r="E40" s="1">
        <v>8</v>
      </c>
      <c r="F40" s="1">
        <v>2.5</v>
      </c>
      <c r="G40" s="1">
        <v>3.5</v>
      </c>
      <c r="H40" s="1">
        <f t="shared" si="0"/>
        <v>0.89999999999999991</v>
      </c>
      <c r="I40" s="1">
        <f t="shared" si="1"/>
        <v>5.5</v>
      </c>
      <c r="J40" s="1">
        <f t="shared" si="2"/>
        <v>1</v>
      </c>
      <c r="K40" s="1">
        <f t="shared" si="3"/>
        <v>-4.5999999999999996</v>
      </c>
      <c r="L40" s="1">
        <f t="shared" si="4"/>
        <v>-4.5</v>
      </c>
      <c r="M40" s="2" t="str">
        <f t="shared" si="19"/>
        <v>0</v>
      </c>
      <c r="N40" s="2" t="str">
        <f t="shared" si="5"/>
        <v>0</v>
      </c>
      <c r="O40" s="2">
        <f t="shared" si="6"/>
        <v>0</v>
      </c>
      <c r="P40" s="2" t="str">
        <f t="shared" si="20"/>
        <v>0</v>
      </c>
      <c r="Q40" s="2" t="str">
        <f t="shared" si="7"/>
        <v>0</v>
      </c>
      <c r="R40" s="2">
        <f t="shared" si="8"/>
        <v>0</v>
      </c>
      <c r="S40" s="2" t="str">
        <f t="shared" si="21"/>
        <v>Negative</v>
      </c>
      <c r="T40" s="2" t="str">
        <f t="shared" si="22"/>
        <v>Negative</v>
      </c>
      <c r="U40" s="2" t="str">
        <f t="shared" si="23"/>
        <v>Negative</v>
      </c>
      <c r="V40" s="2" t="str">
        <f t="shared" si="24"/>
        <v>Negative</v>
      </c>
      <c r="W40" s="1">
        <v>7.0000000000000001E-3</v>
      </c>
      <c r="X40" s="1">
        <v>2.5000000000000001E-2</v>
      </c>
      <c r="Y40" s="1">
        <v>9.0000000000000011E-3</v>
      </c>
      <c r="Z40" s="1">
        <v>5.0000000000000001E-3</v>
      </c>
      <c r="AA40" s="1">
        <v>1.2E-2</v>
      </c>
      <c r="AB40" s="94">
        <f t="shared" si="38"/>
        <v>2.0000000000000009E-3</v>
      </c>
      <c r="AC40" s="94">
        <f t="shared" si="39"/>
        <v>-2E-3</v>
      </c>
      <c r="AD40" s="94">
        <f t="shared" si="40"/>
        <v>5.0000000000000001E-3</v>
      </c>
      <c r="AE40" s="93" t="str">
        <f t="shared" si="32"/>
        <v>Negative</v>
      </c>
      <c r="AF40" s="5" t="str">
        <f t="shared" si="44"/>
        <v>Negative</v>
      </c>
      <c r="AG40" s="5" t="str">
        <f t="shared" si="44"/>
        <v>Negative</v>
      </c>
      <c r="AH40" s="5" t="str">
        <f t="shared" si="34"/>
        <v>Negative</v>
      </c>
      <c r="AI40" s="2">
        <v>5.3999999999999999E-2</v>
      </c>
      <c r="AJ40" s="2">
        <v>0.246</v>
      </c>
      <c r="AK40" s="2">
        <v>0.247</v>
      </c>
      <c r="AL40" s="2">
        <f t="shared" si="41"/>
        <v>0.1925</v>
      </c>
      <c r="AM40" s="5" t="str">
        <f t="shared" si="17"/>
        <v>Negative</v>
      </c>
      <c r="AN40" s="2">
        <v>0.17699999999999999</v>
      </c>
      <c r="AO40" s="11">
        <v>0.193</v>
      </c>
      <c r="AP40" s="2">
        <f t="shared" si="42"/>
        <v>0.185</v>
      </c>
      <c r="AQ40" s="10">
        <f>(AP40/(2*$AP$82))</f>
        <v>0.63683304647160077</v>
      </c>
      <c r="AR40" s="2" t="str">
        <f>IF(AND(AQ40&gt;100%,AQ40&lt;150%),"Positive",IF(AQ40&gt;150%,"Positive",IF(AQ40&lt;100%,"Negative")))</f>
        <v>Negative</v>
      </c>
    </row>
    <row r="41" spans="1:44" x14ac:dyDescent="0.25">
      <c r="A41" s="98">
        <v>71862</v>
      </c>
      <c r="B41" s="1">
        <v>3</v>
      </c>
      <c r="C41" s="1">
        <v>4</v>
      </c>
      <c r="D41" s="1">
        <v>2.9</v>
      </c>
      <c r="E41" s="1">
        <v>13.2</v>
      </c>
      <c r="F41" s="1">
        <v>3.1</v>
      </c>
      <c r="G41" s="1">
        <v>3.8</v>
      </c>
      <c r="H41" s="1">
        <f t="shared" si="0"/>
        <v>1</v>
      </c>
      <c r="I41" s="1">
        <f t="shared" si="1"/>
        <v>10.299999999999999</v>
      </c>
      <c r="J41" s="1">
        <f t="shared" si="2"/>
        <v>0.69999999999999973</v>
      </c>
      <c r="K41" s="1">
        <f t="shared" si="3"/>
        <v>-9.2999999999999989</v>
      </c>
      <c r="L41" s="1">
        <f t="shared" si="4"/>
        <v>-9.6</v>
      </c>
      <c r="M41" s="2" t="str">
        <f t="shared" si="19"/>
        <v>0</v>
      </c>
      <c r="N41" s="2" t="str">
        <f t="shared" si="5"/>
        <v>0</v>
      </c>
      <c r="O41" s="2">
        <f t="shared" si="6"/>
        <v>0</v>
      </c>
      <c r="P41" s="2" t="str">
        <f t="shared" si="20"/>
        <v>0</v>
      </c>
      <c r="Q41" s="2" t="str">
        <f t="shared" si="7"/>
        <v>0</v>
      </c>
      <c r="R41" s="2">
        <f t="shared" si="8"/>
        <v>0</v>
      </c>
      <c r="S41" s="2" t="str">
        <f t="shared" si="21"/>
        <v>Negative</v>
      </c>
      <c r="T41" s="2" t="str">
        <f t="shared" si="22"/>
        <v>Negative</v>
      </c>
      <c r="U41" s="2" t="str">
        <f t="shared" si="23"/>
        <v>Negative</v>
      </c>
      <c r="V41" s="2" t="str">
        <f t="shared" si="24"/>
        <v>Negative</v>
      </c>
      <c r="W41" s="1">
        <v>6.0000000000000001E-3</v>
      </c>
      <c r="X41" s="1">
        <v>5.1000000000000004E-2</v>
      </c>
      <c r="Y41" s="1">
        <v>9.0000000000000011E-3</v>
      </c>
      <c r="Z41" s="1">
        <v>4.0000000000000001E-3</v>
      </c>
      <c r="AA41" s="1">
        <v>1.7000000000000001E-2</v>
      </c>
      <c r="AB41" s="94">
        <f t="shared" si="38"/>
        <v>3.0000000000000009E-3</v>
      </c>
      <c r="AC41" s="94">
        <f t="shared" si="39"/>
        <v>-2E-3</v>
      </c>
      <c r="AD41" s="94">
        <f t="shared" si="40"/>
        <v>1.1000000000000001E-2</v>
      </c>
      <c r="AE41" s="93" t="str">
        <f t="shared" si="32"/>
        <v>Negative</v>
      </c>
      <c r="AF41" s="5" t="str">
        <f t="shared" si="44"/>
        <v>Negative</v>
      </c>
      <c r="AG41" s="5" t="str">
        <f t="shared" si="44"/>
        <v>Negative</v>
      </c>
      <c r="AH41" s="5" t="str">
        <f t="shared" si="34"/>
        <v>Negative</v>
      </c>
      <c r="AI41" s="2">
        <v>6.0999999999999999E-2</v>
      </c>
      <c r="AJ41" s="2">
        <v>6.5000000000000002E-2</v>
      </c>
      <c r="AK41" s="2">
        <v>6.5000000000000002E-2</v>
      </c>
      <c r="AL41" s="2">
        <f t="shared" si="41"/>
        <v>4.0000000000000036E-3</v>
      </c>
      <c r="AM41" s="5" t="str">
        <f t="shared" si="17"/>
        <v>Negative</v>
      </c>
      <c r="AN41" s="2">
        <v>8.8999999999999996E-2</v>
      </c>
      <c r="AO41" s="2">
        <v>8.7999999999999995E-2</v>
      </c>
      <c r="AP41" s="2">
        <f t="shared" si="42"/>
        <v>8.8499999999999995E-2</v>
      </c>
      <c r="AQ41" s="10">
        <f>(AP41/(2*$AN$82))</f>
        <v>0.29747899159663865</v>
      </c>
      <c r="AR41" s="2" t="str">
        <f t="shared" ref="AR41:AR42" si="45">IF(AND(AQ41&gt;100%,AQ41&lt;150%),"Positive",IF(AQ41&gt;150%,"Positive",IF(AQ41&lt;100%,"Negative")))</f>
        <v>Negative</v>
      </c>
    </row>
    <row r="42" spans="1:44" x14ac:dyDescent="0.25">
      <c r="A42" s="98">
        <v>71877</v>
      </c>
      <c r="B42" s="1">
        <v>2.9</v>
      </c>
      <c r="C42" s="1">
        <v>7</v>
      </c>
      <c r="D42" s="1">
        <v>2.2000000000000002</v>
      </c>
      <c r="E42" s="1">
        <v>18</v>
      </c>
      <c r="F42" s="1">
        <v>2.9</v>
      </c>
      <c r="G42" s="1">
        <v>9.8000000000000007</v>
      </c>
      <c r="H42" s="1">
        <f t="shared" si="0"/>
        <v>4.0999999999999996</v>
      </c>
      <c r="I42" s="1">
        <f t="shared" si="1"/>
        <v>15.8</v>
      </c>
      <c r="J42" s="1">
        <f t="shared" si="2"/>
        <v>6.9</v>
      </c>
      <c r="K42" s="1">
        <f t="shared" si="3"/>
        <v>-11.700000000000001</v>
      </c>
      <c r="L42" s="1">
        <f t="shared" si="4"/>
        <v>-8.9</v>
      </c>
      <c r="M42" s="2" t="str">
        <f t="shared" si="19"/>
        <v>1</v>
      </c>
      <c r="N42" s="2" t="str">
        <f t="shared" si="5"/>
        <v>0</v>
      </c>
      <c r="O42" s="2">
        <f t="shared" si="6"/>
        <v>1</v>
      </c>
      <c r="P42" s="2" t="str">
        <f t="shared" si="20"/>
        <v>1</v>
      </c>
      <c r="Q42" s="2" t="str">
        <f t="shared" si="7"/>
        <v>0</v>
      </c>
      <c r="R42" s="2">
        <f t="shared" si="8"/>
        <v>1</v>
      </c>
      <c r="S42" s="2" t="str">
        <f t="shared" si="21"/>
        <v>Positive</v>
      </c>
      <c r="T42" s="2" t="str">
        <f t="shared" si="22"/>
        <v>Negative</v>
      </c>
      <c r="U42" s="2" t="str">
        <f t="shared" si="23"/>
        <v>Positive</v>
      </c>
      <c r="V42" s="2" t="str">
        <f t="shared" si="24"/>
        <v>Negative</v>
      </c>
      <c r="W42" s="1">
        <v>6.0000000000000001E-3</v>
      </c>
      <c r="X42" s="1">
        <v>3.1E-2</v>
      </c>
      <c r="Y42" s="1">
        <v>1.8000000000000002E-2</v>
      </c>
      <c r="Z42" s="1">
        <v>5.0000000000000001E-3</v>
      </c>
      <c r="AA42" s="1">
        <v>2.7E-2</v>
      </c>
      <c r="AB42" s="94">
        <f t="shared" si="38"/>
        <v>1.2000000000000002E-2</v>
      </c>
      <c r="AC42" s="94">
        <f t="shared" si="39"/>
        <v>-1E-3</v>
      </c>
      <c r="AD42" s="94">
        <f t="shared" si="40"/>
        <v>2.0999999999999998E-2</v>
      </c>
      <c r="AE42" s="93" t="str">
        <f t="shared" si="32"/>
        <v>Negative</v>
      </c>
      <c r="AF42" s="5" t="str">
        <f t="shared" si="44"/>
        <v>Negative</v>
      </c>
      <c r="AG42" s="5" t="str">
        <f t="shared" si="44"/>
        <v>Negative</v>
      </c>
      <c r="AH42" s="5" t="str">
        <f t="shared" si="34"/>
        <v>Negative</v>
      </c>
      <c r="AI42" s="2">
        <v>7.8E-2</v>
      </c>
      <c r="AJ42" s="2">
        <v>0.14100000000000001</v>
      </c>
      <c r="AK42" s="2">
        <v>0.13900000000000001</v>
      </c>
      <c r="AL42" s="2">
        <f t="shared" si="41"/>
        <v>6.2000000000000013E-2</v>
      </c>
      <c r="AM42" s="5" t="str">
        <f t="shared" si="17"/>
        <v>Negative</v>
      </c>
      <c r="AN42" s="2">
        <v>0.16800000000000001</v>
      </c>
      <c r="AO42" s="2">
        <v>0.18099999999999999</v>
      </c>
      <c r="AP42" s="2">
        <f t="shared" si="42"/>
        <v>0.17449999999999999</v>
      </c>
      <c r="AQ42" s="10">
        <f>(AP42/(2*$AN$82))</f>
        <v>0.58655462184873952</v>
      </c>
      <c r="AR42" s="2" t="str">
        <f t="shared" si="45"/>
        <v>Negative</v>
      </c>
    </row>
    <row r="43" spans="1:44" x14ac:dyDescent="0.25">
      <c r="A43" s="98">
        <v>71885</v>
      </c>
      <c r="B43" s="1">
        <v>3.8</v>
      </c>
      <c r="C43" s="1">
        <v>4.2</v>
      </c>
      <c r="D43" s="1">
        <v>3</v>
      </c>
      <c r="E43" s="1">
        <v>12</v>
      </c>
      <c r="F43" s="1">
        <v>3</v>
      </c>
      <c r="G43" s="1">
        <v>5</v>
      </c>
      <c r="H43" s="1">
        <f t="shared" si="0"/>
        <v>0.40000000000000036</v>
      </c>
      <c r="I43" s="1">
        <f t="shared" si="1"/>
        <v>9</v>
      </c>
      <c r="J43" s="1">
        <f t="shared" si="2"/>
        <v>2</v>
      </c>
      <c r="K43" s="1">
        <f t="shared" si="3"/>
        <v>-8.6</v>
      </c>
      <c r="L43" s="1">
        <f t="shared" si="4"/>
        <v>-7</v>
      </c>
      <c r="M43" s="2" t="str">
        <f t="shared" si="19"/>
        <v>0</v>
      </c>
      <c r="N43" s="2" t="str">
        <f t="shared" si="5"/>
        <v>0</v>
      </c>
      <c r="O43" s="2">
        <f t="shared" si="6"/>
        <v>0</v>
      </c>
      <c r="P43" s="2" t="str">
        <f t="shared" si="20"/>
        <v>0</v>
      </c>
      <c r="Q43" s="2" t="str">
        <f t="shared" si="7"/>
        <v>0</v>
      </c>
      <c r="R43" s="2">
        <f t="shared" si="8"/>
        <v>0</v>
      </c>
      <c r="S43" s="2" t="str">
        <f t="shared" si="21"/>
        <v>Negative</v>
      </c>
      <c r="T43" s="2" t="str">
        <f t="shared" si="22"/>
        <v>Negative</v>
      </c>
      <c r="U43" s="2" t="str">
        <f t="shared" si="23"/>
        <v>Negative</v>
      </c>
      <c r="V43" s="2" t="str">
        <f t="shared" si="24"/>
        <v>Negative</v>
      </c>
      <c r="W43" s="2">
        <v>5.0000000000000001E-3</v>
      </c>
      <c r="X43" s="2">
        <v>5.0000000000000001E-3</v>
      </c>
      <c r="Y43" s="2">
        <v>5.0000000000000001E-3</v>
      </c>
      <c r="Z43" s="2">
        <v>4.0000000000000001E-3</v>
      </c>
      <c r="AA43" s="2">
        <v>6.0000000000000001E-3</v>
      </c>
      <c r="AB43" s="4">
        <f t="shared" si="38"/>
        <v>0</v>
      </c>
      <c r="AC43" s="4">
        <f t="shared" si="39"/>
        <v>-1E-3</v>
      </c>
      <c r="AD43" s="4">
        <f t="shared" si="40"/>
        <v>1E-3</v>
      </c>
      <c r="AE43" s="5" t="str">
        <f t="shared" si="32"/>
        <v>Negative</v>
      </c>
      <c r="AF43" s="5" t="str">
        <f t="shared" si="44"/>
        <v>Negative</v>
      </c>
      <c r="AG43" s="5" t="str">
        <f t="shared" si="44"/>
        <v>Negative</v>
      </c>
      <c r="AH43" s="5" t="str">
        <f t="shared" si="34"/>
        <v>Negative</v>
      </c>
      <c r="AI43" s="2">
        <v>6.9000000000000006E-2</v>
      </c>
      <c r="AJ43" s="2">
        <v>0.13800000000000001</v>
      </c>
      <c r="AK43" s="2">
        <v>0.14799999999999999</v>
      </c>
      <c r="AL43" s="2">
        <f t="shared" si="41"/>
        <v>7.400000000000001E-2</v>
      </c>
      <c r="AM43" s="5" t="str">
        <f t="shared" si="17"/>
        <v>Negative</v>
      </c>
      <c r="AN43" s="2">
        <v>0.12</v>
      </c>
      <c r="AO43" s="2">
        <v>0.122</v>
      </c>
      <c r="AP43" s="2">
        <f t="shared" si="42"/>
        <v>0.121</v>
      </c>
      <c r="AQ43" s="10">
        <f>(AP43/(2*$AP$82))</f>
        <v>0.41652323580034423</v>
      </c>
      <c r="AR43" s="2" t="str">
        <f>IF(AND(AQ43&gt;100%,AQ43&lt;150%),"Positive",IF(AQ43&gt;150%,"Positive",IF(AQ43&lt;100%,"Negative")))</f>
        <v>Negative</v>
      </c>
    </row>
    <row r="44" spans="1:44" x14ac:dyDescent="0.25">
      <c r="A44" s="98">
        <v>71891</v>
      </c>
      <c r="B44" s="1">
        <v>2.8</v>
      </c>
      <c r="C44" s="1">
        <v>3.2</v>
      </c>
      <c r="D44" s="1">
        <v>2.9</v>
      </c>
      <c r="E44" s="1">
        <v>11.5</v>
      </c>
      <c r="F44" s="1">
        <v>2.9</v>
      </c>
      <c r="G44" s="1">
        <v>4</v>
      </c>
      <c r="H44" s="1">
        <f t="shared" si="0"/>
        <v>0.40000000000000036</v>
      </c>
      <c r="I44" s="1">
        <f t="shared" si="1"/>
        <v>8.6</v>
      </c>
      <c r="J44" s="1">
        <f t="shared" si="2"/>
        <v>1.1000000000000001</v>
      </c>
      <c r="K44" s="1">
        <f t="shared" si="3"/>
        <v>-8.1999999999999993</v>
      </c>
      <c r="L44" s="1">
        <f t="shared" si="4"/>
        <v>-7.5</v>
      </c>
      <c r="M44" s="2" t="str">
        <f t="shared" si="19"/>
        <v>0</v>
      </c>
      <c r="N44" s="2" t="str">
        <f t="shared" si="5"/>
        <v>0</v>
      </c>
      <c r="O44" s="2">
        <f t="shared" si="6"/>
        <v>0</v>
      </c>
      <c r="P44" s="2" t="str">
        <f t="shared" si="20"/>
        <v>0</v>
      </c>
      <c r="Q44" s="2" t="str">
        <f t="shared" si="7"/>
        <v>0</v>
      </c>
      <c r="R44" s="2">
        <f t="shared" si="8"/>
        <v>0</v>
      </c>
      <c r="S44" s="2" t="str">
        <f t="shared" si="21"/>
        <v>Negative</v>
      </c>
      <c r="T44" s="2" t="str">
        <f t="shared" si="22"/>
        <v>Negative</v>
      </c>
      <c r="U44" s="2" t="str">
        <f t="shared" si="23"/>
        <v>Negative</v>
      </c>
      <c r="V44" s="2" t="str">
        <f t="shared" si="24"/>
        <v>Negative</v>
      </c>
      <c r="W44" s="2">
        <v>8.0000000000000002E-3</v>
      </c>
      <c r="X44" s="2">
        <v>9.0000000000000011E-3</v>
      </c>
      <c r="Y44" s="2">
        <v>7.0000000000000001E-3</v>
      </c>
      <c r="Z44" s="2">
        <v>6.0000000000000001E-3</v>
      </c>
      <c r="AA44" s="2">
        <v>6.0000000000000001E-3</v>
      </c>
      <c r="AB44" s="4">
        <f t="shared" si="38"/>
        <v>-1E-3</v>
      </c>
      <c r="AC44" s="4">
        <f t="shared" si="39"/>
        <v>-2E-3</v>
      </c>
      <c r="AD44" s="4">
        <f t="shared" si="40"/>
        <v>-2E-3</v>
      </c>
      <c r="AE44" s="5" t="str">
        <f t="shared" si="32"/>
        <v>Negative</v>
      </c>
      <c r="AF44" s="5" t="str">
        <f t="shared" si="44"/>
        <v>Negative</v>
      </c>
      <c r="AG44" s="5" t="str">
        <f t="shared" si="44"/>
        <v>Negative</v>
      </c>
      <c r="AH44" s="5" t="str">
        <f t="shared" si="34"/>
        <v>Negative</v>
      </c>
      <c r="AI44" s="2">
        <v>5.9000000000000004E-2</v>
      </c>
      <c r="AJ44" s="2">
        <v>9.8000000000000004E-2</v>
      </c>
      <c r="AK44" s="2">
        <v>9.1999999999999998E-2</v>
      </c>
      <c r="AL44" s="2">
        <f t="shared" si="41"/>
        <v>3.5999999999999997E-2</v>
      </c>
      <c r="AM44" s="5" t="str">
        <f t="shared" si="17"/>
        <v>Negative</v>
      </c>
      <c r="AN44" s="2">
        <v>0.11700000000000001</v>
      </c>
      <c r="AO44" s="2">
        <v>0.129</v>
      </c>
      <c r="AP44" s="2">
        <f t="shared" si="42"/>
        <v>0.123</v>
      </c>
      <c r="AQ44" s="10">
        <f>(AP44/(2*$AN$82))</f>
        <v>0.41344537815126053</v>
      </c>
      <c r="AR44" s="2" t="str">
        <f>IF(AND(AQ44&gt;100%,AQ44&lt;150%),"Positive",IF(AQ44&gt;150%,"Positive",IF(AQ44&lt;100%,"Negative")))</f>
        <v>Negative</v>
      </c>
    </row>
    <row r="45" spans="1:44" x14ac:dyDescent="0.25">
      <c r="A45" s="98">
        <v>71893</v>
      </c>
      <c r="B45" s="1">
        <v>2.2000000000000002</v>
      </c>
      <c r="C45" s="1">
        <v>2.9</v>
      </c>
      <c r="D45" s="1">
        <v>2.9</v>
      </c>
      <c r="E45" s="1">
        <v>5.5</v>
      </c>
      <c r="F45" s="1">
        <v>2.8</v>
      </c>
      <c r="G45" s="1">
        <v>3.2</v>
      </c>
      <c r="H45" s="1">
        <f t="shared" si="0"/>
        <v>0.69999999999999973</v>
      </c>
      <c r="I45" s="1">
        <f t="shared" si="1"/>
        <v>2.6</v>
      </c>
      <c r="J45" s="1">
        <f t="shared" si="2"/>
        <v>0.40000000000000036</v>
      </c>
      <c r="K45" s="1">
        <f t="shared" si="3"/>
        <v>-1.9000000000000004</v>
      </c>
      <c r="L45" s="1">
        <f t="shared" si="4"/>
        <v>-2.1999999999999997</v>
      </c>
      <c r="M45" s="2" t="str">
        <f t="shared" si="19"/>
        <v>0</v>
      </c>
      <c r="N45" s="2" t="str">
        <f t="shared" si="5"/>
        <v>0</v>
      </c>
      <c r="O45" s="2">
        <f t="shared" si="6"/>
        <v>0</v>
      </c>
      <c r="P45" s="2" t="str">
        <f t="shared" si="20"/>
        <v>0</v>
      </c>
      <c r="Q45" s="2" t="str">
        <f t="shared" si="7"/>
        <v>0</v>
      </c>
      <c r="R45" s="2">
        <f t="shared" si="8"/>
        <v>0</v>
      </c>
      <c r="S45" s="2" t="str">
        <f t="shared" si="21"/>
        <v>Negative</v>
      </c>
      <c r="T45" s="2" t="str">
        <f t="shared" si="22"/>
        <v>Negative</v>
      </c>
      <c r="U45" s="2" t="str">
        <f t="shared" si="23"/>
        <v>Negative</v>
      </c>
      <c r="V45" s="2" t="str">
        <f t="shared" si="24"/>
        <v>Negative</v>
      </c>
      <c r="W45" s="2">
        <v>5.0000000000000001E-3</v>
      </c>
      <c r="X45" s="2">
        <v>4.0000000000000001E-3</v>
      </c>
      <c r="Y45" s="2">
        <v>5.0000000000000001E-3</v>
      </c>
      <c r="Z45" s="2">
        <v>5.0000000000000001E-3</v>
      </c>
      <c r="AA45" s="2">
        <v>8.0000000000000002E-3</v>
      </c>
      <c r="AB45" s="4">
        <f t="shared" si="38"/>
        <v>0</v>
      </c>
      <c r="AC45" s="4">
        <f t="shared" si="39"/>
        <v>0</v>
      </c>
      <c r="AD45" s="4">
        <f t="shared" si="40"/>
        <v>3.0000000000000001E-3</v>
      </c>
      <c r="AE45" s="5" t="str">
        <f t="shared" si="32"/>
        <v>Negative</v>
      </c>
      <c r="AF45" s="5" t="str">
        <f t="shared" si="44"/>
        <v>Negative</v>
      </c>
      <c r="AG45" s="5" t="str">
        <f t="shared" si="44"/>
        <v>Negative</v>
      </c>
      <c r="AH45" s="5" t="str">
        <f t="shared" si="34"/>
        <v>Negative</v>
      </c>
      <c r="AI45" s="2">
        <v>0.05</v>
      </c>
      <c r="AJ45" s="2">
        <v>5.6000000000000001E-2</v>
      </c>
      <c r="AK45" s="2">
        <v>5.6000000000000001E-2</v>
      </c>
      <c r="AL45" s="2">
        <f t="shared" si="41"/>
        <v>5.9999999999999984E-3</v>
      </c>
      <c r="AM45" s="5" t="str">
        <f t="shared" si="17"/>
        <v>Negative</v>
      </c>
      <c r="AN45" s="2">
        <v>0.12</v>
      </c>
      <c r="AO45" s="2">
        <v>0.11700000000000001</v>
      </c>
      <c r="AP45" s="2">
        <f t="shared" si="42"/>
        <v>0.11849999999999999</v>
      </c>
      <c r="AQ45" s="10">
        <f>(AP45/(2*$AP$82))</f>
        <v>0.40791738382099829</v>
      </c>
      <c r="AR45" s="2" t="str">
        <f t="shared" ref="AR45:AR46" si="46">IF(AND(AQ45&gt;100%,AQ45&lt;150%),"Positive",IF(AQ45&gt;150%,"Positive",IF(AQ45&lt;100%,"Negative")))</f>
        <v>Negative</v>
      </c>
    </row>
    <row r="46" spans="1:44" x14ac:dyDescent="0.25">
      <c r="A46" s="98">
        <v>71902</v>
      </c>
      <c r="B46" s="1">
        <v>2</v>
      </c>
      <c r="C46" s="1">
        <v>5</v>
      </c>
      <c r="D46" s="1">
        <v>2.2000000000000002</v>
      </c>
      <c r="E46" s="1">
        <v>14</v>
      </c>
      <c r="F46" s="1">
        <v>2.9</v>
      </c>
      <c r="G46" s="1">
        <v>3.2</v>
      </c>
      <c r="H46" s="1">
        <f t="shared" si="0"/>
        <v>3</v>
      </c>
      <c r="I46" s="1">
        <f t="shared" si="1"/>
        <v>11.8</v>
      </c>
      <c r="J46" s="1">
        <f t="shared" si="2"/>
        <v>0.30000000000000027</v>
      </c>
      <c r="K46" s="1">
        <f t="shared" si="3"/>
        <v>-8.8000000000000007</v>
      </c>
      <c r="L46" s="1">
        <f t="shared" si="4"/>
        <v>-11.5</v>
      </c>
      <c r="M46" s="2" t="str">
        <f t="shared" si="19"/>
        <v>1</v>
      </c>
      <c r="N46" s="2" t="str">
        <f t="shared" si="5"/>
        <v>0</v>
      </c>
      <c r="O46" s="2">
        <f t="shared" si="6"/>
        <v>1</v>
      </c>
      <c r="P46" s="2" t="str">
        <f t="shared" si="20"/>
        <v>0</v>
      </c>
      <c r="Q46" s="2" t="str">
        <f t="shared" si="7"/>
        <v>0</v>
      </c>
      <c r="R46" s="2">
        <f t="shared" si="8"/>
        <v>0</v>
      </c>
      <c r="S46" s="2" t="str">
        <f t="shared" si="21"/>
        <v>Positive</v>
      </c>
      <c r="T46" s="2" t="str">
        <f t="shared" si="22"/>
        <v>Negative</v>
      </c>
      <c r="U46" s="2" t="str">
        <f t="shared" si="23"/>
        <v>Negative</v>
      </c>
      <c r="V46" s="2" t="str">
        <f t="shared" si="24"/>
        <v>Negative</v>
      </c>
      <c r="W46" s="2">
        <v>6.0000000000000001E-3</v>
      </c>
      <c r="X46" s="2">
        <v>2.8000000000000001E-2</v>
      </c>
      <c r="Y46" s="2">
        <v>1.0999999999999999E-2</v>
      </c>
      <c r="Z46" s="2">
        <v>7.0000000000000001E-3</v>
      </c>
      <c r="AA46" s="2">
        <v>1.2E-2</v>
      </c>
      <c r="AB46" s="4">
        <f t="shared" si="38"/>
        <v>4.9999999999999992E-3</v>
      </c>
      <c r="AC46" s="4">
        <f t="shared" si="39"/>
        <v>1E-3</v>
      </c>
      <c r="AD46" s="4">
        <f t="shared" si="40"/>
        <v>6.0000000000000001E-3</v>
      </c>
      <c r="AE46" s="5" t="str">
        <f t="shared" si="32"/>
        <v>Negative</v>
      </c>
      <c r="AF46" s="5" t="str">
        <f t="shared" si="44"/>
        <v>Negative</v>
      </c>
      <c r="AG46" s="5" t="str">
        <f t="shared" si="44"/>
        <v>Negative</v>
      </c>
      <c r="AH46" s="5" t="str">
        <f t="shared" si="34"/>
        <v>Negative</v>
      </c>
      <c r="AI46" s="2">
        <v>6.8000000000000005E-2</v>
      </c>
      <c r="AJ46" s="2">
        <v>0.12</v>
      </c>
      <c r="AK46" s="2">
        <v>0.11700000000000001</v>
      </c>
      <c r="AL46" s="2">
        <f t="shared" si="41"/>
        <v>5.0499999999999989E-2</v>
      </c>
      <c r="AM46" s="5" t="str">
        <f t="shared" si="17"/>
        <v>Negative</v>
      </c>
      <c r="AN46" s="2">
        <v>0.20100000000000001</v>
      </c>
      <c r="AO46" s="2">
        <v>0.19400000000000001</v>
      </c>
      <c r="AP46" s="2">
        <f t="shared" si="42"/>
        <v>0.19750000000000001</v>
      </c>
      <c r="AQ46" s="10">
        <f>(AP46/(2*$AP$82))</f>
        <v>0.67986230636833056</v>
      </c>
      <c r="AR46" s="2" t="str">
        <f t="shared" si="46"/>
        <v>Negative</v>
      </c>
    </row>
    <row r="47" spans="1:44" x14ac:dyDescent="0.25">
      <c r="A47" s="98">
        <v>71912</v>
      </c>
      <c r="B47" s="1">
        <v>2.8</v>
      </c>
      <c r="C47" s="1">
        <v>4.2</v>
      </c>
      <c r="D47" s="1">
        <v>2.8</v>
      </c>
      <c r="E47" s="1">
        <v>7</v>
      </c>
      <c r="F47" s="1">
        <v>2.8</v>
      </c>
      <c r="G47" s="1">
        <v>3</v>
      </c>
      <c r="H47" s="1">
        <f t="shared" si="0"/>
        <v>1.4000000000000004</v>
      </c>
      <c r="I47" s="1">
        <f t="shared" si="1"/>
        <v>4.2</v>
      </c>
      <c r="J47" s="1">
        <f t="shared" si="2"/>
        <v>0.20000000000000018</v>
      </c>
      <c r="K47" s="1">
        <f t="shared" si="3"/>
        <v>-2.8</v>
      </c>
      <c r="L47" s="1">
        <f t="shared" si="4"/>
        <v>-4</v>
      </c>
      <c r="M47" s="2" t="str">
        <f t="shared" si="19"/>
        <v>0</v>
      </c>
      <c r="N47" s="2" t="str">
        <f t="shared" si="5"/>
        <v>0</v>
      </c>
      <c r="O47" s="2">
        <f t="shared" si="6"/>
        <v>0</v>
      </c>
      <c r="P47" s="2" t="str">
        <f t="shared" si="20"/>
        <v>0</v>
      </c>
      <c r="Q47" s="2" t="str">
        <f t="shared" si="7"/>
        <v>0</v>
      </c>
      <c r="R47" s="2">
        <f t="shared" si="8"/>
        <v>0</v>
      </c>
      <c r="S47" s="2" t="str">
        <f t="shared" si="21"/>
        <v>Negative</v>
      </c>
      <c r="T47" s="2" t="str">
        <f t="shared" si="22"/>
        <v>Negative</v>
      </c>
      <c r="U47" s="2" t="str">
        <f t="shared" si="23"/>
        <v>Negative</v>
      </c>
      <c r="V47" s="2" t="str">
        <f t="shared" si="24"/>
        <v>Negative</v>
      </c>
      <c r="W47" s="3"/>
      <c r="X47" s="3"/>
      <c r="Y47" s="3"/>
      <c r="Z47" s="3"/>
      <c r="AA47" s="3"/>
      <c r="AB47" s="6"/>
      <c r="AC47" s="6"/>
      <c r="AD47" s="6"/>
      <c r="AE47" s="7"/>
      <c r="AF47" s="7"/>
      <c r="AG47" s="7"/>
      <c r="AH47" s="7"/>
      <c r="AI47" s="3"/>
      <c r="AJ47" s="3"/>
      <c r="AK47" s="3"/>
      <c r="AL47" s="3"/>
      <c r="AM47" s="7"/>
      <c r="AN47" s="3"/>
      <c r="AO47" s="3"/>
      <c r="AP47" s="3"/>
      <c r="AQ47" s="3"/>
      <c r="AR47" s="3"/>
    </row>
    <row r="48" spans="1:44" x14ac:dyDescent="0.25">
      <c r="A48" s="98">
        <v>71915</v>
      </c>
      <c r="B48" s="1">
        <v>2.8</v>
      </c>
      <c r="C48" s="1">
        <v>4.2</v>
      </c>
      <c r="D48" s="1">
        <v>2.9</v>
      </c>
      <c r="E48" s="1">
        <v>12</v>
      </c>
      <c r="F48" s="1">
        <v>3</v>
      </c>
      <c r="G48" s="1">
        <v>6.1</v>
      </c>
      <c r="H48" s="1">
        <f t="shared" si="0"/>
        <v>1.4000000000000004</v>
      </c>
      <c r="I48" s="1">
        <f t="shared" si="1"/>
        <v>9.1</v>
      </c>
      <c r="J48" s="1">
        <f t="shared" si="2"/>
        <v>3.0999999999999996</v>
      </c>
      <c r="K48" s="1">
        <f t="shared" si="3"/>
        <v>-7.6999999999999993</v>
      </c>
      <c r="L48" s="1">
        <f t="shared" si="4"/>
        <v>-6</v>
      </c>
      <c r="M48" s="2" t="str">
        <f t="shared" si="19"/>
        <v>0</v>
      </c>
      <c r="N48" s="2" t="str">
        <f t="shared" si="5"/>
        <v>0</v>
      </c>
      <c r="O48" s="2">
        <f t="shared" si="6"/>
        <v>0</v>
      </c>
      <c r="P48" s="2" t="str">
        <f t="shared" si="20"/>
        <v>1</v>
      </c>
      <c r="Q48" s="2" t="str">
        <f t="shared" si="7"/>
        <v>0</v>
      </c>
      <c r="R48" s="2">
        <f t="shared" si="8"/>
        <v>1</v>
      </c>
      <c r="S48" s="2" t="str">
        <f t="shared" si="21"/>
        <v>Negative</v>
      </c>
      <c r="T48" s="2" t="str">
        <f t="shared" si="22"/>
        <v>Negative</v>
      </c>
      <c r="U48" s="2" t="str">
        <f t="shared" si="23"/>
        <v>Positive</v>
      </c>
      <c r="V48" s="2" t="str">
        <f t="shared" si="24"/>
        <v>Negative</v>
      </c>
      <c r="W48" s="2">
        <v>5.0000000000000001E-3</v>
      </c>
      <c r="X48" s="2">
        <v>1.6E-2</v>
      </c>
      <c r="Y48" s="2">
        <v>1.4E-2</v>
      </c>
      <c r="Z48" s="2">
        <v>6.0000000000000001E-3</v>
      </c>
      <c r="AA48" s="2">
        <v>1.6E-2</v>
      </c>
      <c r="AB48" s="4">
        <f t="shared" ref="AB48:AB80" si="47">Y48-W48</f>
        <v>9.0000000000000011E-3</v>
      </c>
      <c r="AC48" s="4">
        <f t="shared" ref="AC48:AC80" si="48">Z48-W48</f>
        <v>1E-3</v>
      </c>
      <c r="AD48" s="4">
        <f t="shared" ref="AD48:AD80" si="49">AA48-W48</f>
        <v>1.0999999999999999E-2</v>
      </c>
      <c r="AE48" s="5" t="str">
        <f t="shared" si="32"/>
        <v>Negative</v>
      </c>
      <c r="AF48" s="5" t="str">
        <f t="shared" si="44"/>
        <v>Negative</v>
      </c>
      <c r="AG48" s="5" t="str">
        <f t="shared" si="44"/>
        <v>Negative</v>
      </c>
      <c r="AH48" s="5" t="str">
        <f t="shared" si="34"/>
        <v>Negative</v>
      </c>
      <c r="AI48" s="2">
        <v>0.10300000000000001</v>
      </c>
      <c r="AJ48" s="2">
        <v>0.09</v>
      </c>
      <c r="AK48" s="2">
        <v>9.6000000000000002E-2</v>
      </c>
      <c r="AL48" s="2">
        <f t="shared" ref="AL48:AL80" si="50">(AVERAGE(AJ48:AK48)-AI48)</f>
        <v>-1.0000000000000009E-2</v>
      </c>
      <c r="AM48" s="5" t="str">
        <f t="shared" si="17"/>
        <v>Negative</v>
      </c>
      <c r="AN48" s="2">
        <v>0.123</v>
      </c>
      <c r="AO48" s="2">
        <v>0.12</v>
      </c>
      <c r="AP48" s="2">
        <f t="shared" ref="AP48:AP80" si="51">AVERAGE(AN48:AO48)</f>
        <v>0.1215</v>
      </c>
      <c r="AQ48" s="10">
        <f>(AP48/(2*$AN$82))</f>
        <v>0.40840336134453781</v>
      </c>
      <c r="AR48" s="2" t="str">
        <f>IF(AND(AQ48&gt;100%,AQ48&lt;150%),"Positive",IF(AQ48&gt;150%,"Positive",IF(AQ48&lt;100%,"Negative")))</f>
        <v>Negative</v>
      </c>
    </row>
    <row r="49" spans="1:44" x14ac:dyDescent="0.25">
      <c r="A49" s="98">
        <v>71930</v>
      </c>
      <c r="B49" s="1">
        <v>2.8</v>
      </c>
      <c r="C49" s="1">
        <v>4.8</v>
      </c>
      <c r="D49" s="1">
        <v>2.8</v>
      </c>
      <c r="E49" s="1">
        <v>7</v>
      </c>
      <c r="F49" s="1">
        <v>2.8</v>
      </c>
      <c r="G49" s="1">
        <v>3.5</v>
      </c>
      <c r="H49" s="1">
        <f t="shared" si="0"/>
        <v>2</v>
      </c>
      <c r="I49" s="1">
        <f t="shared" si="1"/>
        <v>4.2</v>
      </c>
      <c r="J49" s="1">
        <f t="shared" si="2"/>
        <v>0.70000000000000018</v>
      </c>
      <c r="K49" s="1">
        <f t="shared" si="3"/>
        <v>-2.2000000000000002</v>
      </c>
      <c r="L49" s="1">
        <f t="shared" si="4"/>
        <v>-3.5</v>
      </c>
      <c r="M49" s="2" t="str">
        <f t="shared" si="19"/>
        <v>0</v>
      </c>
      <c r="N49" s="2" t="str">
        <f t="shared" si="5"/>
        <v>0</v>
      </c>
      <c r="O49" s="2">
        <f t="shared" si="6"/>
        <v>0</v>
      </c>
      <c r="P49" s="2" t="str">
        <f t="shared" si="20"/>
        <v>0</v>
      </c>
      <c r="Q49" s="2" t="str">
        <f t="shared" si="7"/>
        <v>0</v>
      </c>
      <c r="R49" s="2">
        <f t="shared" si="8"/>
        <v>0</v>
      </c>
      <c r="S49" s="2" t="str">
        <f t="shared" si="21"/>
        <v>Negative</v>
      </c>
      <c r="T49" s="2" t="str">
        <f t="shared" si="22"/>
        <v>Negative</v>
      </c>
      <c r="U49" s="2" t="str">
        <f t="shared" si="23"/>
        <v>Negative</v>
      </c>
      <c r="V49" s="2" t="str">
        <f t="shared" si="24"/>
        <v>Negative</v>
      </c>
      <c r="W49" s="2">
        <v>6.0000000000000001E-3</v>
      </c>
      <c r="X49" s="2">
        <v>6.0000000000000001E-3</v>
      </c>
      <c r="Y49" s="2">
        <v>6.0000000000000001E-3</v>
      </c>
      <c r="Z49" s="2">
        <v>5.0000000000000001E-3</v>
      </c>
      <c r="AA49" s="2">
        <v>6.0000000000000001E-3</v>
      </c>
      <c r="AB49" s="4">
        <f t="shared" si="47"/>
        <v>0</v>
      </c>
      <c r="AC49" s="4">
        <f t="shared" si="48"/>
        <v>-1E-3</v>
      </c>
      <c r="AD49" s="4">
        <f t="shared" si="49"/>
        <v>0</v>
      </c>
      <c r="AE49" s="5" t="str">
        <f t="shared" si="32"/>
        <v>Negative</v>
      </c>
      <c r="AF49" s="5" t="str">
        <f t="shared" si="44"/>
        <v>Negative</v>
      </c>
      <c r="AG49" s="5" t="str">
        <f t="shared" si="44"/>
        <v>Negative</v>
      </c>
      <c r="AH49" s="5" t="str">
        <f t="shared" si="34"/>
        <v>Negative</v>
      </c>
      <c r="AI49" s="2">
        <v>5.2999999999999999E-2</v>
      </c>
      <c r="AJ49" s="2">
        <v>5.9000000000000004E-2</v>
      </c>
      <c r="AK49" s="2">
        <v>5.7000000000000002E-2</v>
      </c>
      <c r="AL49" s="2">
        <f t="shared" si="50"/>
        <v>5.0000000000000044E-3</v>
      </c>
      <c r="AM49" s="5" t="str">
        <f t="shared" si="17"/>
        <v>Negative</v>
      </c>
      <c r="AN49" s="2">
        <v>0.13900000000000001</v>
      </c>
      <c r="AO49" s="2">
        <v>0.13900000000000001</v>
      </c>
      <c r="AP49" s="2">
        <f t="shared" si="51"/>
        <v>0.13900000000000001</v>
      </c>
      <c r="AQ49" s="10">
        <f>(AP49/(2*$AN$82))</f>
        <v>0.46722689075630258</v>
      </c>
      <c r="AR49" s="2" t="str">
        <f t="shared" ref="AR49:AR58" si="52">IF(AND(AQ49&gt;100%,AQ49&lt;150%),"Positive",IF(AQ49&gt;150%,"Positive",IF(AQ49&lt;100%,"Negative")))</f>
        <v>Negative</v>
      </c>
    </row>
    <row r="50" spans="1:44" x14ac:dyDescent="0.25">
      <c r="A50" s="98">
        <v>71936</v>
      </c>
      <c r="B50" s="1">
        <v>2.9</v>
      </c>
      <c r="C50" s="1">
        <v>3.2</v>
      </c>
      <c r="D50" s="1">
        <v>2.8</v>
      </c>
      <c r="E50" s="1">
        <v>3.8</v>
      </c>
      <c r="F50" s="1">
        <v>2.5</v>
      </c>
      <c r="G50" s="1">
        <v>3.2</v>
      </c>
      <c r="H50" s="1">
        <f t="shared" si="0"/>
        <v>0.30000000000000027</v>
      </c>
      <c r="I50" s="1">
        <f t="shared" si="1"/>
        <v>1</v>
      </c>
      <c r="J50" s="1">
        <f t="shared" si="2"/>
        <v>0.70000000000000018</v>
      </c>
      <c r="K50" s="1">
        <f t="shared" si="3"/>
        <v>-0.69999999999999973</v>
      </c>
      <c r="L50" s="1">
        <f t="shared" si="4"/>
        <v>-0.29999999999999982</v>
      </c>
      <c r="M50" s="2" t="str">
        <f t="shared" si="19"/>
        <v>0</v>
      </c>
      <c r="N50" s="2" t="str">
        <f t="shared" si="5"/>
        <v>0</v>
      </c>
      <c r="O50" s="2">
        <f t="shared" si="6"/>
        <v>0</v>
      </c>
      <c r="P50" s="2" t="str">
        <f t="shared" si="20"/>
        <v>0</v>
      </c>
      <c r="Q50" s="2" t="str">
        <f t="shared" si="7"/>
        <v>0</v>
      </c>
      <c r="R50" s="2">
        <f t="shared" si="8"/>
        <v>0</v>
      </c>
      <c r="S50" s="2" t="str">
        <f t="shared" si="21"/>
        <v>Negative</v>
      </c>
      <c r="T50" s="2" t="str">
        <f t="shared" si="22"/>
        <v>Negative</v>
      </c>
      <c r="U50" s="2" t="str">
        <f t="shared" si="23"/>
        <v>Negative</v>
      </c>
      <c r="V50" s="2" t="str">
        <f t="shared" si="24"/>
        <v>Negative</v>
      </c>
      <c r="W50" s="2">
        <v>5.3999999999999999E-2</v>
      </c>
      <c r="X50" s="2">
        <v>0.06</v>
      </c>
      <c r="Y50" s="2">
        <v>5.8000000000000003E-2</v>
      </c>
      <c r="Z50" s="2">
        <v>5.5E-2</v>
      </c>
      <c r="AA50" s="2">
        <v>5.6000000000000001E-2</v>
      </c>
      <c r="AB50" s="4">
        <f t="shared" si="47"/>
        <v>4.0000000000000036E-3</v>
      </c>
      <c r="AC50" s="4">
        <f t="shared" si="48"/>
        <v>1.0000000000000009E-3</v>
      </c>
      <c r="AD50" s="4">
        <f t="shared" si="49"/>
        <v>2.0000000000000018E-3</v>
      </c>
      <c r="AE50" s="5" t="str">
        <f t="shared" si="32"/>
        <v>Negative</v>
      </c>
      <c r="AF50" s="5" t="str">
        <f t="shared" si="44"/>
        <v>Negative</v>
      </c>
      <c r="AG50" s="5" t="str">
        <f t="shared" si="44"/>
        <v>Negative</v>
      </c>
      <c r="AH50" s="5" t="str">
        <f t="shared" si="34"/>
        <v>Negative</v>
      </c>
      <c r="AI50" s="2">
        <v>5.1000000000000004E-2</v>
      </c>
      <c r="AJ50" s="2">
        <v>7.3999999999999996E-2</v>
      </c>
      <c r="AK50" s="2">
        <v>0.10100000000000001</v>
      </c>
      <c r="AL50" s="2">
        <f t="shared" si="50"/>
        <v>3.6499999999999991E-2</v>
      </c>
      <c r="AM50" s="5" t="str">
        <f t="shared" si="17"/>
        <v>Negative</v>
      </c>
      <c r="AN50" s="2">
        <v>0.112</v>
      </c>
      <c r="AO50" s="2">
        <v>0.115</v>
      </c>
      <c r="AP50" s="2">
        <f t="shared" si="51"/>
        <v>0.1135</v>
      </c>
      <c r="AQ50" s="10">
        <f>(AP50/(2*$AP$82))</f>
        <v>0.39070567986230642</v>
      </c>
      <c r="AR50" s="2" t="str">
        <f t="shared" si="52"/>
        <v>Negative</v>
      </c>
    </row>
    <row r="51" spans="1:44" x14ac:dyDescent="0.25">
      <c r="A51" s="98">
        <v>71939</v>
      </c>
      <c r="B51" s="1">
        <v>2.5</v>
      </c>
      <c r="C51" s="1">
        <v>3.2</v>
      </c>
      <c r="D51" s="1">
        <v>2.6</v>
      </c>
      <c r="E51" s="1">
        <v>4.2</v>
      </c>
      <c r="F51" s="1">
        <v>2.5</v>
      </c>
      <c r="G51" s="1">
        <v>3.2</v>
      </c>
      <c r="H51" s="1">
        <f t="shared" si="0"/>
        <v>0.70000000000000018</v>
      </c>
      <c r="I51" s="1">
        <f t="shared" si="1"/>
        <v>1.6</v>
      </c>
      <c r="J51" s="1">
        <f t="shared" si="2"/>
        <v>0.70000000000000018</v>
      </c>
      <c r="K51" s="1">
        <f t="shared" si="3"/>
        <v>-0.89999999999999991</v>
      </c>
      <c r="L51" s="1">
        <f t="shared" si="4"/>
        <v>-0.89999999999999991</v>
      </c>
      <c r="M51" s="2" t="str">
        <f t="shared" si="19"/>
        <v>0</v>
      </c>
      <c r="N51" s="2" t="str">
        <f t="shared" si="5"/>
        <v>0</v>
      </c>
      <c r="O51" s="2">
        <f t="shared" si="6"/>
        <v>0</v>
      </c>
      <c r="P51" s="2" t="str">
        <f t="shared" si="20"/>
        <v>0</v>
      </c>
      <c r="Q51" s="2" t="str">
        <f t="shared" si="7"/>
        <v>0</v>
      </c>
      <c r="R51" s="2">
        <f t="shared" si="8"/>
        <v>0</v>
      </c>
      <c r="S51" s="2" t="str">
        <f t="shared" si="21"/>
        <v>Negative</v>
      </c>
      <c r="T51" s="2" t="str">
        <f t="shared" si="22"/>
        <v>Negative</v>
      </c>
      <c r="U51" s="2" t="str">
        <f t="shared" si="23"/>
        <v>Negative</v>
      </c>
      <c r="V51" s="2" t="str">
        <f t="shared" si="24"/>
        <v>Negative</v>
      </c>
      <c r="W51" s="2">
        <v>5.0000000000000001E-3</v>
      </c>
      <c r="X51" s="2">
        <v>8.0000000000000002E-3</v>
      </c>
      <c r="Y51" s="2">
        <v>6.0000000000000001E-3</v>
      </c>
      <c r="Z51" s="2">
        <v>5.0000000000000001E-3</v>
      </c>
      <c r="AA51" s="2">
        <v>8.0000000000000002E-3</v>
      </c>
      <c r="AB51" s="4">
        <f t="shared" si="47"/>
        <v>1E-3</v>
      </c>
      <c r="AC51" s="4">
        <f t="shared" si="48"/>
        <v>0</v>
      </c>
      <c r="AD51" s="4">
        <f t="shared" si="49"/>
        <v>3.0000000000000001E-3</v>
      </c>
      <c r="AE51" s="5" t="str">
        <f t="shared" si="32"/>
        <v>Negative</v>
      </c>
      <c r="AF51" s="5" t="str">
        <f t="shared" si="44"/>
        <v>Negative</v>
      </c>
      <c r="AG51" s="5" t="str">
        <f t="shared" si="44"/>
        <v>Negative</v>
      </c>
      <c r="AH51" s="5" t="str">
        <f t="shared" si="34"/>
        <v>Negative</v>
      </c>
      <c r="AI51" s="2">
        <v>0.06</v>
      </c>
      <c r="AJ51" s="2">
        <v>0.14200000000000002</v>
      </c>
      <c r="AK51" s="2">
        <v>0.14499999999999999</v>
      </c>
      <c r="AL51" s="2">
        <f t="shared" si="50"/>
        <v>8.3500000000000019E-2</v>
      </c>
      <c r="AM51" s="5" t="str">
        <f t="shared" si="17"/>
        <v>Negative</v>
      </c>
      <c r="AN51" s="2">
        <v>0.13500000000000001</v>
      </c>
      <c r="AO51" s="2">
        <v>0.14300000000000002</v>
      </c>
      <c r="AP51" s="2">
        <f t="shared" si="51"/>
        <v>0.13900000000000001</v>
      </c>
      <c r="AQ51" s="10">
        <f>(AP51/(2*$AN$82))</f>
        <v>0.46722689075630258</v>
      </c>
      <c r="AR51" s="2" t="str">
        <f t="shared" si="52"/>
        <v>Negative</v>
      </c>
    </row>
    <row r="52" spans="1:44" x14ac:dyDescent="0.25">
      <c r="A52" s="98">
        <v>71941</v>
      </c>
      <c r="B52" s="1">
        <v>2.9</v>
      </c>
      <c r="C52" s="1">
        <v>3.2</v>
      </c>
      <c r="D52" s="1">
        <v>2.9</v>
      </c>
      <c r="E52" s="1">
        <v>4.0999999999999996</v>
      </c>
      <c r="F52" s="1">
        <v>2.5</v>
      </c>
      <c r="G52" s="1">
        <v>4</v>
      </c>
      <c r="H52" s="1">
        <f t="shared" si="0"/>
        <v>0.30000000000000027</v>
      </c>
      <c r="I52" s="1">
        <f t="shared" si="1"/>
        <v>1.1999999999999997</v>
      </c>
      <c r="J52" s="1">
        <f t="shared" si="2"/>
        <v>1.5</v>
      </c>
      <c r="K52" s="1">
        <f t="shared" si="3"/>
        <v>-0.89999999999999947</v>
      </c>
      <c r="L52" s="1">
        <f t="shared" si="4"/>
        <v>0.30000000000000027</v>
      </c>
      <c r="M52" s="2" t="str">
        <f t="shared" si="19"/>
        <v>0</v>
      </c>
      <c r="N52" s="2" t="str">
        <f t="shared" si="5"/>
        <v>0</v>
      </c>
      <c r="O52" s="2">
        <f t="shared" si="6"/>
        <v>0</v>
      </c>
      <c r="P52" s="2" t="str">
        <f t="shared" si="20"/>
        <v>0</v>
      </c>
      <c r="Q52" s="2" t="str">
        <f t="shared" si="7"/>
        <v>0</v>
      </c>
      <c r="R52" s="2">
        <f t="shared" si="8"/>
        <v>0</v>
      </c>
      <c r="S52" s="2" t="str">
        <f t="shared" si="21"/>
        <v>Negative</v>
      </c>
      <c r="T52" s="2" t="str">
        <f t="shared" si="22"/>
        <v>Negative</v>
      </c>
      <c r="U52" s="2" t="str">
        <f t="shared" si="23"/>
        <v>Negative</v>
      </c>
      <c r="V52" s="2" t="str">
        <f t="shared" si="24"/>
        <v>Negative</v>
      </c>
      <c r="W52" s="2">
        <v>6.0000000000000001E-3</v>
      </c>
      <c r="X52" s="2">
        <v>2.3E-2</v>
      </c>
      <c r="Y52" s="2">
        <v>9.0000000000000011E-3</v>
      </c>
      <c r="Z52" s="2">
        <v>4.0000000000000001E-3</v>
      </c>
      <c r="AA52" s="2">
        <v>1.4E-2</v>
      </c>
      <c r="AB52" s="4">
        <f t="shared" si="47"/>
        <v>3.0000000000000009E-3</v>
      </c>
      <c r="AC52" s="4">
        <f t="shared" si="48"/>
        <v>-2E-3</v>
      </c>
      <c r="AD52" s="4">
        <f t="shared" si="49"/>
        <v>8.0000000000000002E-3</v>
      </c>
      <c r="AE52" s="5" t="str">
        <f t="shared" si="32"/>
        <v>Negative</v>
      </c>
      <c r="AF52" s="5" t="str">
        <f t="shared" si="44"/>
        <v>Negative</v>
      </c>
      <c r="AG52" s="5" t="str">
        <f t="shared" si="44"/>
        <v>Negative</v>
      </c>
      <c r="AH52" s="5" t="str">
        <f t="shared" si="34"/>
        <v>Negative</v>
      </c>
      <c r="AI52" s="2">
        <v>7.0000000000000007E-2</v>
      </c>
      <c r="AJ52" s="2">
        <v>6.7000000000000004E-2</v>
      </c>
      <c r="AK52" s="2">
        <v>6.7000000000000004E-2</v>
      </c>
      <c r="AL52" s="2">
        <f t="shared" si="50"/>
        <v>-3.0000000000000027E-3</v>
      </c>
      <c r="AM52" s="5" t="str">
        <f t="shared" si="17"/>
        <v>Negative</v>
      </c>
      <c r="AN52" s="2">
        <v>0.11900000000000001</v>
      </c>
      <c r="AO52" s="2">
        <v>0.11800000000000001</v>
      </c>
      <c r="AP52" s="2">
        <f t="shared" si="51"/>
        <v>0.11850000000000001</v>
      </c>
      <c r="AQ52" s="10">
        <f>(AP52/(2*$AN$82))</f>
        <v>0.39831932773109247</v>
      </c>
      <c r="AR52" s="2" t="str">
        <f t="shared" si="52"/>
        <v>Negative</v>
      </c>
    </row>
    <row r="53" spans="1:44" x14ac:dyDescent="0.25">
      <c r="A53" s="98">
        <v>71945</v>
      </c>
      <c r="B53" s="1">
        <v>2.8</v>
      </c>
      <c r="C53" s="1">
        <v>3.2</v>
      </c>
      <c r="D53" s="1">
        <v>2.8</v>
      </c>
      <c r="E53" s="1">
        <v>3.3</v>
      </c>
      <c r="F53" s="1">
        <v>3</v>
      </c>
      <c r="G53" s="1">
        <v>3.1</v>
      </c>
      <c r="H53" s="1">
        <f t="shared" si="0"/>
        <v>0.40000000000000036</v>
      </c>
      <c r="I53" s="1">
        <f t="shared" si="1"/>
        <v>0.5</v>
      </c>
      <c r="J53" s="1">
        <f t="shared" si="2"/>
        <v>0.10000000000000009</v>
      </c>
      <c r="K53" s="1">
        <f t="shared" si="3"/>
        <v>-9.9999999999999645E-2</v>
      </c>
      <c r="L53" s="1">
        <f t="shared" si="4"/>
        <v>-0.39999999999999991</v>
      </c>
      <c r="M53" s="2" t="str">
        <f t="shared" si="19"/>
        <v>0</v>
      </c>
      <c r="N53" s="2" t="str">
        <f t="shared" si="5"/>
        <v>0</v>
      </c>
      <c r="O53" s="2">
        <f t="shared" si="6"/>
        <v>0</v>
      </c>
      <c r="P53" s="2" t="str">
        <f t="shared" si="20"/>
        <v>0</v>
      </c>
      <c r="Q53" s="2" t="str">
        <f t="shared" si="7"/>
        <v>0</v>
      </c>
      <c r="R53" s="2">
        <f t="shared" si="8"/>
        <v>0</v>
      </c>
      <c r="S53" s="2" t="str">
        <f t="shared" si="21"/>
        <v>Negative</v>
      </c>
      <c r="T53" s="2" t="str">
        <f t="shared" si="22"/>
        <v>Negative</v>
      </c>
      <c r="U53" s="2" t="str">
        <f t="shared" si="23"/>
        <v>Negative</v>
      </c>
      <c r="V53" s="2" t="str">
        <f t="shared" si="24"/>
        <v>Negative</v>
      </c>
      <c r="W53" s="2">
        <v>5.0000000000000001E-3</v>
      </c>
      <c r="X53" s="2">
        <v>7.0000000000000001E-3</v>
      </c>
      <c r="Y53" s="2">
        <v>7.0000000000000001E-3</v>
      </c>
      <c r="Z53" s="2">
        <v>1.4999999999999999E-2</v>
      </c>
      <c r="AA53" s="2">
        <v>3.6000000000000004E-2</v>
      </c>
      <c r="AB53" s="4">
        <f t="shared" si="47"/>
        <v>2E-3</v>
      </c>
      <c r="AC53" s="4">
        <f t="shared" si="48"/>
        <v>9.9999999999999985E-3</v>
      </c>
      <c r="AD53" s="4">
        <f t="shared" si="49"/>
        <v>3.1000000000000003E-2</v>
      </c>
      <c r="AE53" s="5" t="str">
        <f t="shared" si="32"/>
        <v>Negative</v>
      </c>
      <c r="AF53" s="5" t="str">
        <f t="shared" si="44"/>
        <v>Negative</v>
      </c>
      <c r="AG53" s="5" t="str">
        <f t="shared" si="44"/>
        <v>Negative</v>
      </c>
      <c r="AH53" s="5" t="str">
        <f t="shared" si="34"/>
        <v>Negative</v>
      </c>
      <c r="AI53" s="2">
        <v>4.5999999999999999E-2</v>
      </c>
      <c r="AJ53" s="2">
        <v>5.6000000000000001E-2</v>
      </c>
      <c r="AK53" s="2">
        <v>7.0000000000000007E-2</v>
      </c>
      <c r="AL53" s="2">
        <f t="shared" si="50"/>
        <v>1.7000000000000001E-2</v>
      </c>
      <c r="AM53" s="5" t="str">
        <f t="shared" si="17"/>
        <v>Negative</v>
      </c>
      <c r="AN53" s="2">
        <v>8.1000000000000003E-2</v>
      </c>
      <c r="AO53" s="2">
        <v>8.2000000000000003E-2</v>
      </c>
      <c r="AP53" s="2">
        <f t="shared" si="51"/>
        <v>8.1500000000000003E-2</v>
      </c>
      <c r="AQ53" s="10">
        <f>(AP53/(2*$AP$82))</f>
        <v>0.28055077452667815</v>
      </c>
      <c r="AR53" s="2" t="str">
        <f t="shared" si="52"/>
        <v>Negative</v>
      </c>
    </row>
    <row r="54" spans="1:44" x14ac:dyDescent="0.25">
      <c r="A54" s="98">
        <v>71949</v>
      </c>
      <c r="B54" s="1">
        <v>2.2000000000000002</v>
      </c>
      <c r="C54" s="1">
        <v>2.5</v>
      </c>
      <c r="D54" s="1">
        <v>2.2000000000000002</v>
      </c>
      <c r="E54" s="1">
        <v>4</v>
      </c>
      <c r="F54" s="1">
        <v>2.8</v>
      </c>
      <c r="G54" s="1">
        <v>3.3</v>
      </c>
      <c r="H54" s="1">
        <f t="shared" si="0"/>
        <v>0.29999999999999982</v>
      </c>
      <c r="I54" s="1">
        <f t="shared" si="1"/>
        <v>1.7999999999999998</v>
      </c>
      <c r="J54" s="1">
        <f t="shared" si="2"/>
        <v>0.5</v>
      </c>
      <c r="K54" s="1">
        <f t="shared" si="3"/>
        <v>-1.5</v>
      </c>
      <c r="L54" s="1">
        <f t="shared" si="4"/>
        <v>-1.2999999999999998</v>
      </c>
      <c r="M54" s="2" t="str">
        <f t="shared" si="19"/>
        <v>0</v>
      </c>
      <c r="N54" s="2" t="str">
        <f t="shared" si="5"/>
        <v>0</v>
      </c>
      <c r="O54" s="2">
        <f t="shared" si="6"/>
        <v>0</v>
      </c>
      <c r="P54" s="2" t="str">
        <f t="shared" si="20"/>
        <v>0</v>
      </c>
      <c r="Q54" s="2" t="str">
        <f t="shared" si="7"/>
        <v>0</v>
      </c>
      <c r="R54" s="2">
        <f t="shared" si="8"/>
        <v>0</v>
      </c>
      <c r="S54" s="2" t="str">
        <f t="shared" si="21"/>
        <v>Negative</v>
      </c>
      <c r="T54" s="2" t="str">
        <f t="shared" si="22"/>
        <v>Negative</v>
      </c>
      <c r="U54" s="2" t="str">
        <f t="shared" si="23"/>
        <v>Negative</v>
      </c>
      <c r="V54" s="2" t="str">
        <f t="shared" si="24"/>
        <v>Negative</v>
      </c>
      <c r="W54" s="2">
        <v>4.0000000000000001E-3</v>
      </c>
      <c r="X54" s="2">
        <v>2.1000000000000001E-2</v>
      </c>
      <c r="Y54" s="2">
        <v>5.0000000000000001E-3</v>
      </c>
      <c r="Z54" s="2">
        <v>4.0000000000000001E-3</v>
      </c>
      <c r="AA54" s="2">
        <v>1.7000000000000001E-2</v>
      </c>
      <c r="AB54" s="4">
        <f t="shared" si="47"/>
        <v>1E-3</v>
      </c>
      <c r="AC54" s="4">
        <f t="shared" si="48"/>
        <v>0</v>
      </c>
      <c r="AD54" s="4">
        <f t="shared" si="49"/>
        <v>1.3000000000000001E-2</v>
      </c>
      <c r="AE54" s="5" t="str">
        <f t="shared" si="32"/>
        <v>Negative</v>
      </c>
      <c r="AF54" s="5" t="str">
        <f t="shared" si="44"/>
        <v>Negative</v>
      </c>
      <c r="AG54" s="5" t="str">
        <f t="shared" si="44"/>
        <v>Negative</v>
      </c>
      <c r="AH54" s="5" t="str">
        <f t="shared" si="34"/>
        <v>Negative</v>
      </c>
      <c r="AI54" s="2">
        <v>5.9000000000000004E-2</v>
      </c>
      <c r="AJ54" s="2">
        <v>9.4E-2</v>
      </c>
      <c r="AK54" s="2">
        <v>8.7999999999999995E-2</v>
      </c>
      <c r="AL54" s="2">
        <f t="shared" si="50"/>
        <v>3.1999999999999994E-2</v>
      </c>
      <c r="AM54" s="5" t="str">
        <f t="shared" si="17"/>
        <v>Negative</v>
      </c>
      <c r="AN54" s="2">
        <v>0.161</v>
      </c>
      <c r="AO54" s="2">
        <v>0.158</v>
      </c>
      <c r="AP54" s="2">
        <f t="shared" si="51"/>
        <v>0.1595</v>
      </c>
      <c r="AQ54" s="10">
        <f>(AP54/(2*$AN$82))</f>
        <v>0.53613445378151259</v>
      </c>
      <c r="AR54" s="2" t="str">
        <f t="shared" si="52"/>
        <v>Negative</v>
      </c>
    </row>
    <row r="55" spans="1:44" x14ac:dyDescent="0.25">
      <c r="A55" s="98">
        <v>72834</v>
      </c>
      <c r="B55" s="1">
        <v>2.9</v>
      </c>
      <c r="C55" s="1">
        <v>5.2</v>
      </c>
      <c r="D55" s="1">
        <v>2.8</v>
      </c>
      <c r="E55" s="1">
        <v>13.8</v>
      </c>
      <c r="F55" s="1">
        <v>2.8</v>
      </c>
      <c r="G55" s="1">
        <v>8.1999999999999993</v>
      </c>
      <c r="H55" s="1">
        <f t="shared" si="0"/>
        <v>2.3000000000000003</v>
      </c>
      <c r="I55" s="1">
        <f t="shared" si="1"/>
        <v>11</v>
      </c>
      <c r="J55" s="1">
        <f t="shared" si="2"/>
        <v>5.3999999999999995</v>
      </c>
      <c r="K55" s="1">
        <f t="shared" si="3"/>
        <v>-8.6999999999999993</v>
      </c>
      <c r="L55" s="1">
        <f t="shared" si="4"/>
        <v>-5.6000000000000005</v>
      </c>
      <c r="M55" s="2" t="str">
        <f t="shared" si="19"/>
        <v>1</v>
      </c>
      <c r="N55" s="2" t="str">
        <f t="shared" si="5"/>
        <v>0</v>
      </c>
      <c r="O55" s="2">
        <f t="shared" si="6"/>
        <v>1</v>
      </c>
      <c r="P55" s="2" t="str">
        <f t="shared" si="20"/>
        <v>1</v>
      </c>
      <c r="Q55" s="2" t="str">
        <f t="shared" si="7"/>
        <v>0</v>
      </c>
      <c r="R55" s="2">
        <f t="shared" si="8"/>
        <v>1</v>
      </c>
      <c r="S55" s="2" t="str">
        <f t="shared" si="21"/>
        <v>Positive</v>
      </c>
      <c r="T55" s="2" t="str">
        <f t="shared" si="22"/>
        <v>Negative</v>
      </c>
      <c r="U55" s="2" t="str">
        <f t="shared" si="23"/>
        <v>Positive</v>
      </c>
      <c r="V55" s="2" t="str">
        <f t="shared" si="24"/>
        <v>Negative</v>
      </c>
      <c r="W55" s="2">
        <v>7.0000000000000001E-3</v>
      </c>
      <c r="X55" s="2">
        <v>0.114</v>
      </c>
      <c r="Y55" s="2">
        <v>2.9000000000000001E-2</v>
      </c>
      <c r="Z55" s="2">
        <v>6.0000000000000001E-3</v>
      </c>
      <c r="AA55" s="2">
        <v>3.7999999999999999E-2</v>
      </c>
      <c r="AB55" s="4">
        <f t="shared" si="47"/>
        <v>2.2000000000000002E-2</v>
      </c>
      <c r="AC55" s="4">
        <f t="shared" si="48"/>
        <v>-1E-3</v>
      </c>
      <c r="AD55" s="4">
        <f t="shared" si="49"/>
        <v>3.1E-2</v>
      </c>
      <c r="AE55" s="5" t="str">
        <f t="shared" si="32"/>
        <v>Negative</v>
      </c>
      <c r="AF55" s="5" t="str">
        <f t="shared" si="44"/>
        <v>Negative</v>
      </c>
      <c r="AG55" s="5" t="str">
        <f t="shared" si="44"/>
        <v>Negative</v>
      </c>
      <c r="AH55" s="5" t="str">
        <f t="shared" si="34"/>
        <v>Negative</v>
      </c>
      <c r="AI55" s="2">
        <v>4.8000000000000001E-2</v>
      </c>
      <c r="AJ55" s="2">
        <v>0.81100000000000005</v>
      </c>
      <c r="AK55" s="2">
        <v>0.81</v>
      </c>
      <c r="AL55" s="2">
        <f t="shared" si="50"/>
        <v>0.76249999999999996</v>
      </c>
      <c r="AM55" s="5" t="str">
        <f t="shared" si="17"/>
        <v>Positive</v>
      </c>
      <c r="AN55" s="2">
        <v>0.13400000000000001</v>
      </c>
      <c r="AO55" s="2">
        <v>0.128</v>
      </c>
      <c r="AP55" s="2">
        <f t="shared" si="51"/>
        <v>0.13100000000000001</v>
      </c>
      <c r="AQ55" s="10">
        <f>(AP55/(2*$AP$82))</f>
        <v>0.45094664371772808</v>
      </c>
      <c r="AR55" s="2" t="str">
        <f t="shared" si="52"/>
        <v>Negative</v>
      </c>
    </row>
    <row r="56" spans="1:44" x14ac:dyDescent="0.25">
      <c r="A56" s="98">
        <v>72854</v>
      </c>
      <c r="B56" s="1">
        <v>2.6</v>
      </c>
      <c r="C56" s="1">
        <v>3</v>
      </c>
      <c r="D56" s="1">
        <v>2.8</v>
      </c>
      <c r="E56" s="1">
        <v>9</v>
      </c>
      <c r="F56" s="1">
        <v>2.9</v>
      </c>
      <c r="G56" s="1">
        <v>3</v>
      </c>
      <c r="H56" s="1">
        <f t="shared" si="0"/>
        <v>0.39999999999999991</v>
      </c>
      <c r="I56" s="1">
        <f t="shared" si="1"/>
        <v>6.2</v>
      </c>
      <c r="J56" s="1">
        <f t="shared" si="2"/>
        <v>0.10000000000000009</v>
      </c>
      <c r="K56" s="1">
        <f t="shared" si="3"/>
        <v>-5.8000000000000007</v>
      </c>
      <c r="L56" s="1">
        <f t="shared" si="4"/>
        <v>-6.1</v>
      </c>
      <c r="M56" s="2" t="str">
        <f t="shared" si="19"/>
        <v>0</v>
      </c>
      <c r="N56" s="2" t="str">
        <f t="shared" si="5"/>
        <v>0</v>
      </c>
      <c r="O56" s="2">
        <f t="shared" si="6"/>
        <v>0</v>
      </c>
      <c r="P56" s="2" t="str">
        <f t="shared" si="20"/>
        <v>0</v>
      </c>
      <c r="Q56" s="2" t="str">
        <f t="shared" si="7"/>
        <v>0</v>
      </c>
      <c r="R56" s="2">
        <f t="shared" si="8"/>
        <v>0</v>
      </c>
      <c r="S56" s="2" t="str">
        <f t="shared" si="21"/>
        <v>Negative</v>
      </c>
      <c r="T56" s="2" t="str">
        <f t="shared" si="22"/>
        <v>Negative</v>
      </c>
      <c r="U56" s="2" t="str">
        <f t="shared" si="23"/>
        <v>Negative</v>
      </c>
      <c r="V56" s="2" t="str">
        <f t="shared" si="24"/>
        <v>Negative</v>
      </c>
      <c r="W56" s="2">
        <v>6.0000000000000001E-3</v>
      </c>
      <c r="X56" s="2">
        <v>7.0000000000000001E-3</v>
      </c>
      <c r="Y56" s="2">
        <v>8.0000000000000002E-3</v>
      </c>
      <c r="Z56" s="2">
        <v>4.0000000000000001E-3</v>
      </c>
      <c r="AA56" s="2">
        <v>5.0000000000000001E-3</v>
      </c>
      <c r="AB56" s="4">
        <f t="shared" si="47"/>
        <v>2E-3</v>
      </c>
      <c r="AC56" s="4">
        <f t="shared" si="48"/>
        <v>-2E-3</v>
      </c>
      <c r="AD56" s="4">
        <f t="shared" si="49"/>
        <v>-1E-3</v>
      </c>
      <c r="AE56" s="5" t="str">
        <f t="shared" si="32"/>
        <v>Negative</v>
      </c>
      <c r="AF56" s="5" t="str">
        <f t="shared" si="44"/>
        <v>Negative</v>
      </c>
      <c r="AG56" s="5" t="str">
        <f t="shared" si="44"/>
        <v>Negative</v>
      </c>
      <c r="AH56" s="5" t="str">
        <f t="shared" si="34"/>
        <v>Negative</v>
      </c>
      <c r="AI56" s="2">
        <v>6.8000000000000005E-2</v>
      </c>
      <c r="AJ56" s="2">
        <v>0.153</v>
      </c>
      <c r="AK56" s="2">
        <v>0.15</v>
      </c>
      <c r="AL56" s="2">
        <f t="shared" si="50"/>
        <v>8.3499999999999991E-2</v>
      </c>
      <c r="AM56" s="5" t="str">
        <f t="shared" si="17"/>
        <v>Negative</v>
      </c>
      <c r="AN56" s="2">
        <v>0.13300000000000001</v>
      </c>
      <c r="AO56" s="2">
        <v>0.13500000000000001</v>
      </c>
      <c r="AP56" s="2">
        <f t="shared" si="51"/>
        <v>0.13400000000000001</v>
      </c>
      <c r="AQ56" s="10">
        <f t="shared" ref="AQ56:AQ63" si="53">(AP56/(2*$AN$82))</f>
        <v>0.45042016806722696</v>
      </c>
      <c r="AR56" s="2" t="str">
        <f t="shared" si="52"/>
        <v>Negative</v>
      </c>
    </row>
    <row r="57" spans="1:44" x14ac:dyDescent="0.25">
      <c r="A57" s="98">
        <v>72861</v>
      </c>
      <c r="B57" s="1">
        <v>3</v>
      </c>
      <c r="C57" s="1">
        <v>4.8</v>
      </c>
      <c r="D57" s="1">
        <v>3.1</v>
      </c>
      <c r="E57" s="1">
        <v>13</v>
      </c>
      <c r="F57" s="1">
        <v>3</v>
      </c>
      <c r="G57" s="1">
        <v>4.7</v>
      </c>
      <c r="H57" s="1">
        <f t="shared" si="0"/>
        <v>1.7999999999999998</v>
      </c>
      <c r="I57" s="1">
        <f t="shared" si="1"/>
        <v>9.9</v>
      </c>
      <c r="J57" s="1">
        <f t="shared" si="2"/>
        <v>1.7000000000000002</v>
      </c>
      <c r="K57" s="1">
        <f t="shared" si="3"/>
        <v>-8.1000000000000014</v>
      </c>
      <c r="L57" s="1">
        <f t="shared" si="4"/>
        <v>-8.1999999999999993</v>
      </c>
      <c r="M57" s="2" t="str">
        <f t="shared" si="19"/>
        <v>0</v>
      </c>
      <c r="N57" s="2" t="str">
        <f t="shared" si="5"/>
        <v>0</v>
      </c>
      <c r="O57" s="2">
        <f t="shared" si="6"/>
        <v>0</v>
      </c>
      <c r="P57" s="2" t="str">
        <f t="shared" si="20"/>
        <v>0</v>
      </c>
      <c r="Q57" s="2" t="str">
        <f t="shared" si="7"/>
        <v>0</v>
      </c>
      <c r="R57" s="2">
        <f t="shared" si="8"/>
        <v>0</v>
      </c>
      <c r="S57" s="2" t="str">
        <f t="shared" si="21"/>
        <v>Negative</v>
      </c>
      <c r="T57" s="2" t="str">
        <f t="shared" si="22"/>
        <v>Negative</v>
      </c>
      <c r="U57" s="2" t="str">
        <f t="shared" si="23"/>
        <v>Negative</v>
      </c>
      <c r="V57" s="2" t="str">
        <f t="shared" si="24"/>
        <v>Negative</v>
      </c>
      <c r="W57" s="2">
        <v>0.01</v>
      </c>
      <c r="X57" s="2">
        <v>8.0000000000000002E-3</v>
      </c>
      <c r="Y57" s="2">
        <v>5.0000000000000001E-3</v>
      </c>
      <c r="Z57" s="2">
        <v>5.0000000000000001E-3</v>
      </c>
      <c r="AA57" s="1">
        <v>1.4E-2</v>
      </c>
      <c r="AB57" s="94">
        <f t="shared" si="47"/>
        <v>-5.0000000000000001E-3</v>
      </c>
      <c r="AC57" s="94">
        <f t="shared" si="48"/>
        <v>-5.0000000000000001E-3</v>
      </c>
      <c r="AD57" s="94">
        <f t="shared" si="49"/>
        <v>4.0000000000000001E-3</v>
      </c>
      <c r="AE57" s="5" t="str">
        <f t="shared" si="32"/>
        <v>Negative</v>
      </c>
      <c r="AF57" s="5" t="str">
        <f t="shared" si="44"/>
        <v>Negative</v>
      </c>
      <c r="AG57" s="5" t="str">
        <f t="shared" si="44"/>
        <v>Negative</v>
      </c>
      <c r="AH57" s="5" t="str">
        <f t="shared" si="34"/>
        <v>Negative</v>
      </c>
      <c r="AI57" s="2">
        <v>5.6000000000000001E-2</v>
      </c>
      <c r="AJ57" s="2">
        <v>9.8000000000000004E-2</v>
      </c>
      <c r="AK57" s="2">
        <v>9.8000000000000004E-2</v>
      </c>
      <c r="AL57" s="2">
        <f t="shared" si="50"/>
        <v>4.2000000000000003E-2</v>
      </c>
      <c r="AM57" s="5" t="str">
        <f t="shared" si="17"/>
        <v>Negative</v>
      </c>
      <c r="AN57" s="2">
        <v>0.11</v>
      </c>
      <c r="AO57" s="2">
        <v>0.113</v>
      </c>
      <c r="AP57" s="2">
        <f t="shared" si="51"/>
        <v>0.1115</v>
      </c>
      <c r="AQ57" s="10">
        <f t="shared" si="53"/>
        <v>0.37478991596638656</v>
      </c>
      <c r="AR57" s="2" t="str">
        <f t="shared" si="52"/>
        <v>Negative</v>
      </c>
    </row>
    <row r="58" spans="1:44" x14ac:dyDescent="0.25">
      <c r="A58" s="98">
        <v>72862</v>
      </c>
      <c r="B58" s="1">
        <v>2.8</v>
      </c>
      <c r="C58" s="1">
        <v>4</v>
      </c>
      <c r="D58" s="1">
        <v>2.8</v>
      </c>
      <c r="E58" s="1">
        <v>9.1999999999999993</v>
      </c>
      <c r="F58" s="1">
        <v>3.1</v>
      </c>
      <c r="G58" s="1">
        <v>3.1</v>
      </c>
      <c r="H58" s="1">
        <f t="shared" si="0"/>
        <v>1.2000000000000002</v>
      </c>
      <c r="I58" s="1">
        <f t="shared" si="1"/>
        <v>6.3999999999999995</v>
      </c>
      <c r="J58" s="1">
        <f t="shared" si="2"/>
        <v>0</v>
      </c>
      <c r="K58" s="1">
        <f t="shared" si="3"/>
        <v>-5.1999999999999993</v>
      </c>
      <c r="L58" s="1">
        <f t="shared" si="4"/>
        <v>-6.3999999999999995</v>
      </c>
      <c r="M58" s="2" t="str">
        <f t="shared" si="19"/>
        <v>0</v>
      </c>
      <c r="N58" s="2" t="str">
        <f t="shared" si="5"/>
        <v>0</v>
      </c>
      <c r="O58" s="2">
        <f t="shared" si="6"/>
        <v>0</v>
      </c>
      <c r="P58" s="2" t="str">
        <f t="shared" si="20"/>
        <v>0</v>
      </c>
      <c r="Q58" s="2" t="str">
        <f t="shared" si="7"/>
        <v>0</v>
      </c>
      <c r="R58" s="2">
        <f t="shared" si="8"/>
        <v>0</v>
      </c>
      <c r="S58" s="2" t="str">
        <f t="shared" si="21"/>
        <v>Negative</v>
      </c>
      <c r="T58" s="2" t="str">
        <f t="shared" si="22"/>
        <v>Negative</v>
      </c>
      <c r="U58" s="2" t="str">
        <f t="shared" si="23"/>
        <v>Negative</v>
      </c>
      <c r="V58" s="2" t="str">
        <f t="shared" si="24"/>
        <v>Negative</v>
      </c>
      <c r="W58" s="2">
        <v>5.0000000000000001E-3</v>
      </c>
      <c r="X58" s="2">
        <v>1.6E-2</v>
      </c>
      <c r="Y58" s="2">
        <v>1.0999999999999999E-2</v>
      </c>
      <c r="Z58" s="2">
        <v>4.0000000000000001E-3</v>
      </c>
      <c r="AA58" s="1">
        <v>1.0999999999999999E-2</v>
      </c>
      <c r="AB58" s="94">
        <f t="shared" si="47"/>
        <v>5.9999999999999993E-3</v>
      </c>
      <c r="AC58" s="94">
        <f t="shared" si="48"/>
        <v>-1E-3</v>
      </c>
      <c r="AD58" s="94">
        <f t="shared" si="49"/>
        <v>5.9999999999999993E-3</v>
      </c>
      <c r="AE58" s="5" t="str">
        <f t="shared" si="32"/>
        <v>Negative</v>
      </c>
      <c r="AF58" s="5" t="str">
        <f t="shared" si="44"/>
        <v>Negative</v>
      </c>
      <c r="AG58" s="5" t="str">
        <f t="shared" si="44"/>
        <v>Negative</v>
      </c>
      <c r="AH58" s="5" t="str">
        <f t="shared" si="34"/>
        <v>Negative</v>
      </c>
      <c r="AI58" s="2">
        <v>5.5E-2</v>
      </c>
      <c r="AJ58" s="2">
        <v>8.8999999999999996E-2</v>
      </c>
      <c r="AK58" s="2">
        <v>8.6000000000000007E-2</v>
      </c>
      <c r="AL58" s="2">
        <f t="shared" si="50"/>
        <v>3.2499999999999994E-2</v>
      </c>
      <c r="AM58" s="5" t="str">
        <f t="shared" si="17"/>
        <v>Negative</v>
      </c>
      <c r="AN58" s="2">
        <v>0.13400000000000001</v>
      </c>
      <c r="AO58" s="2">
        <v>0.13100000000000001</v>
      </c>
      <c r="AP58" s="2">
        <f t="shared" si="51"/>
        <v>0.13250000000000001</v>
      </c>
      <c r="AQ58" s="10">
        <f t="shared" si="53"/>
        <v>0.44537815126050423</v>
      </c>
      <c r="AR58" s="2" t="str">
        <f t="shared" si="52"/>
        <v>Negative</v>
      </c>
    </row>
    <row r="59" spans="1:44" x14ac:dyDescent="0.25">
      <c r="A59" s="98">
        <v>72867</v>
      </c>
      <c r="B59" s="1">
        <v>2.5</v>
      </c>
      <c r="C59" s="1">
        <v>2.9</v>
      </c>
      <c r="D59" s="1">
        <v>2.5</v>
      </c>
      <c r="E59" s="1">
        <v>13</v>
      </c>
      <c r="F59" s="1">
        <v>2.2000000000000002</v>
      </c>
      <c r="G59" s="1">
        <v>3.8</v>
      </c>
      <c r="H59" s="1">
        <f t="shared" si="0"/>
        <v>0.39999999999999991</v>
      </c>
      <c r="I59" s="1">
        <f t="shared" si="1"/>
        <v>10.5</v>
      </c>
      <c r="J59" s="1">
        <f t="shared" si="2"/>
        <v>1.5999999999999996</v>
      </c>
      <c r="K59" s="1">
        <f t="shared" si="3"/>
        <v>-10.1</v>
      </c>
      <c r="L59" s="1">
        <f t="shared" si="4"/>
        <v>-8.9</v>
      </c>
      <c r="M59" s="2" t="str">
        <f t="shared" si="19"/>
        <v>0</v>
      </c>
      <c r="N59" s="2" t="str">
        <f t="shared" si="5"/>
        <v>0</v>
      </c>
      <c r="O59" s="2">
        <f t="shared" si="6"/>
        <v>0</v>
      </c>
      <c r="P59" s="2" t="str">
        <f t="shared" si="20"/>
        <v>0</v>
      </c>
      <c r="Q59" s="2" t="str">
        <f t="shared" si="7"/>
        <v>0</v>
      </c>
      <c r="R59" s="2">
        <f t="shared" si="8"/>
        <v>0</v>
      </c>
      <c r="S59" s="2" t="str">
        <f t="shared" si="21"/>
        <v>Negative</v>
      </c>
      <c r="T59" s="2" t="str">
        <f t="shared" si="22"/>
        <v>Negative</v>
      </c>
      <c r="U59" s="2" t="str">
        <f t="shared" si="23"/>
        <v>Negative</v>
      </c>
      <c r="V59" s="2" t="str">
        <f t="shared" si="24"/>
        <v>Negative</v>
      </c>
      <c r="W59" s="2">
        <v>6.0000000000000001E-3</v>
      </c>
      <c r="X59" s="2">
        <v>1.7000000000000001E-2</v>
      </c>
      <c r="Y59" s="2">
        <v>8.0000000000000002E-3</v>
      </c>
      <c r="Z59" s="2">
        <v>6.0000000000000001E-3</v>
      </c>
      <c r="AA59" s="1">
        <v>1.2E-2</v>
      </c>
      <c r="AB59" s="94">
        <f t="shared" si="47"/>
        <v>2E-3</v>
      </c>
      <c r="AC59" s="94">
        <f t="shared" si="48"/>
        <v>0</v>
      </c>
      <c r="AD59" s="94">
        <f t="shared" si="49"/>
        <v>6.0000000000000001E-3</v>
      </c>
      <c r="AE59" s="5" t="str">
        <f t="shared" si="32"/>
        <v>Negative</v>
      </c>
      <c r="AF59" s="5" t="str">
        <f t="shared" si="44"/>
        <v>Negative</v>
      </c>
      <c r="AG59" s="5" t="str">
        <f t="shared" si="44"/>
        <v>Negative</v>
      </c>
      <c r="AH59" s="5" t="str">
        <f t="shared" si="34"/>
        <v>Negative</v>
      </c>
      <c r="AI59" s="2">
        <v>6.0999999999999999E-2</v>
      </c>
      <c r="AJ59" s="2">
        <v>0.13100000000000001</v>
      </c>
      <c r="AK59" s="2">
        <v>0.13</v>
      </c>
      <c r="AL59" s="2">
        <f t="shared" si="50"/>
        <v>6.9500000000000006E-2</v>
      </c>
      <c r="AM59" s="5" t="str">
        <f t="shared" si="17"/>
        <v>Negative</v>
      </c>
      <c r="AN59" s="2">
        <v>0.13</v>
      </c>
      <c r="AO59" s="2">
        <v>0.127</v>
      </c>
      <c r="AP59" s="2">
        <f t="shared" si="51"/>
        <v>0.1285</v>
      </c>
      <c r="AQ59" s="10">
        <f t="shared" si="53"/>
        <v>0.43193277310924372</v>
      </c>
      <c r="AR59" s="2" t="str">
        <f>IF(AND(AQ59&gt;100%,AQ59&lt;150%),"Positive",IF(AQ59&gt;150%,"Positive",IF(AQ59&lt;100%,"Negative")))</f>
        <v>Negative</v>
      </c>
    </row>
    <row r="60" spans="1:44" x14ac:dyDescent="0.25">
      <c r="A60" s="98">
        <v>72880</v>
      </c>
      <c r="B60" s="1">
        <v>2.8</v>
      </c>
      <c r="C60" s="1">
        <v>4.5</v>
      </c>
      <c r="D60" s="1">
        <v>3</v>
      </c>
      <c r="E60" s="1">
        <v>12.8</v>
      </c>
      <c r="F60" s="1">
        <v>2.8</v>
      </c>
      <c r="G60" s="1">
        <v>6</v>
      </c>
      <c r="H60" s="1">
        <f t="shared" si="0"/>
        <v>1.7000000000000002</v>
      </c>
      <c r="I60" s="1">
        <f t="shared" si="1"/>
        <v>9.8000000000000007</v>
      </c>
      <c r="J60" s="1">
        <f t="shared" si="2"/>
        <v>3.2</v>
      </c>
      <c r="K60" s="1">
        <f t="shared" si="3"/>
        <v>-8.1000000000000014</v>
      </c>
      <c r="L60" s="1">
        <f t="shared" si="4"/>
        <v>-6.6000000000000005</v>
      </c>
      <c r="M60" s="2" t="str">
        <f t="shared" si="19"/>
        <v>0</v>
      </c>
      <c r="N60" s="2" t="str">
        <f t="shared" si="5"/>
        <v>0</v>
      </c>
      <c r="O60" s="2">
        <f t="shared" si="6"/>
        <v>0</v>
      </c>
      <c r="P60" s="2" t="str">
        <f t="shared" si="20"/>
        <v>1</v>
      </c>
      <c r="Q60" s="2" t="str">
        <f t="shared" si="7"/>
        <v>0</v>
      </c>
      <c r="R60" s="2">
        <f t="shared" si="8"/>
        <v>1</v>
      </c>
      <c r="S60" s="2" t="str">
        <f t="shared" si="21"/>
        <v>Negative</v>
      </c>
      <c r="T60" s="2" t="str">
        <f t="shared" si="22"/>
        <v>Negative</v>
      </c>
      <c r="U60" s="2" t="str">
        <f t="shared" si="23"/>
        <v>Positive</v>
      </c>
      <c r="V60" s="2" t="str">
        <f t="shared" si="24"/>
        <v>Negative</v>
      </c>
      <c r="W60" s="2">
        <v>6.0000000000000001E-3</v>
      </c>
      <c r="X60" s="2">
        <v>1.2E-2</v>
      </c>
      <c r="Y60" s="2">
        <v>1.2E-2</v>
      </c>
      <c r="Z60" s="2">
        <v>7.0000000000000001E-3</v>
      </c>
      <c r="AA60" s="1">
        <v>1.2E-2</v>
      </c>
      <c r="AB60" s="94">
        <f t="shared" si="47"/>
        <v>6.0000000000000001E-3</v>
      </c>
      <c r="AC60" s="94">
        <f t="shared" si="48"/>
        <v>1E-3</v>
      </c>
      <c r="AD60" s="94">
        <f t="shared" si="49"/>
        <v>6.0000000000000001E-3</v>
      </c>
      <c r="AE60" s="5" t="str">
        <f t="shared" si="32"/>
        <v>Negative</v>
      </c>
      <c r="AF60" s="5" t="str">
        <f t="shared" si="44"/>
        <v>Negative</v>
      </c>
      <c r="AG60" s="5" t="str">
        <f t="shared" si="44"/>
        <v>Negative</v>
      </c>
      <c r="AH60" s="5" t="str">
        <f t="shared" si="34"/>
        <v>Negative</v>
      </c>
      <c r="AI60" s="2">
        <v>6.2E-2</v>
      </c>
      <c r="AJ60" s="2">
        <v>8.7999999999999995E-2</v>
      </c>
      <c r="AK60" s="2">
        <v>9.4E-2</v>
      </c>
      <c r="AL60" s="2">
        <f t="shared" si="50"/>
        <v>2.8999999999999998E-2</v>
      </c>
      <c r="AM60" s="5" t="str">
        <f t="shared" si="17"/>
        <v>Negative</v>
      </c>
      <c r="AN60" s="2">
        <v>0.23400000000000001</v>
      </c>
      <c r="AO60" s="2">
        <v>0.192</v>
      </c>
      <c r="AP60" s="2">
        <f t="shared" si="51"/>
        <v>0.21300000000000002</v>
      </c>
      <c r="AQ60" s="10">
        <f t="shared" si="53"/>
        <v>0.71596638655462197</v>
      </c>
      <c r="AR60" s="2" t="str">
        <f>IF(AND(AQ60&gt;100%,AQ60&lt;150%),"Positive",IF(AQ60&gt;150%,"Positive",IF(AQ60&lt;100%,"Negative")))</f>
        <v>Negative</v>
      </c>
    </row>
    <row r="61" spans="1:44" x14ac:dyDescent="0.25">
      <c r="A61" s="98">
        <v>74626</v>
      </c>
      <c r="B61" s="1">
        <v>2.2000000000000002</v>
      </c>
      <c r="C61" s="1">
        <v>4.8</v>
      </c>
      <c r="D61" s="1">
        <v>2.5</v>
      </c>
      <c r="E61" s="1">
        <v>12.5</v>
      </c>
      <c r="F61" s="1">
        <v>2.2999999999999998</v>
      </c>
      <c r="G61" s="1">
        <v>4</v>
      </c>
      <c r="H61" s="1">
        <f t="shared" si="0"/>
        <v>2.5999999999999996</v>
      </c>
      <c r="I61" s="1">
        <f t="shared" si="1"/>
        <v>10</v>
      </c>
      <c r="J61" s="1">
        <f t="shared" si="2"/>
        <v>1.7000000000000002</v>
      </c>
      <c r="K61" s="1">
        <f t="shared" si="3"/>
        <v>-7.4</v>
      </c>
      <c r="L61" s="1">
        <f t="shared" si="4"/>
        <v>-8.3000000000000007</v>
      </c>
      <c r="M61" s="2" t="str">
        <f t="shared" si="19"/>
        <v>1</v>
      </c>
      <c r="N61" s="2" t="str">
        <f t="shared" si="5"/>
        <v>0</v>
      </c>
      <c r="O61" s="2">
        <f t="shared" si="6"/>
        <v>1</v>
      </c>
      <c r="P61" s="2" t="str">
        <f t="shared" si="20"/>
        <v>0</v>
      </c>
      <c r="Q61" s="2" t="str">
        <f t="shared" si="7"/>
        <v>0</v>
      </c>
      <c r="R61" s="2">
        <f t="shared" si="8"/>
        <v>0</v>
      </c>
      <c r="S61" s="2" t="str">
        <f t="shared" si="21"/>
        <v>Positive</v>
      </c>
      <c r="T61" s="2" t="str">
        <f t="shared" si="22"/>
        <v>Negative</v>
      </c>
      <c r="U61" s="2" t="str">
        <f t="shared" si="23"/>
        <v>Negative</v>
      </c>
      <c r="V61" s="2" t="str">
        <f t="shared" si="24"/>
        <v>Negative</v>
      </c>
      <c r="W61" s="2">
        <v>5.0000000000000001E-3</v>
      </c>
      <c r="X61" s="2">
        <v>1.9E-2</v>
      </c>
      <c r="Y61" s="2">
        <v>1.6E-2</v>
      </c>
      <c r="Z61" s="2">
        <v>0.01</v>
      </c>
      <c r="AA61" s="1">
        <v>0.06</v>
      </c>
      <c r="AB61" s="94">
        <f t="shared" si="47"/>
        <v>1.0999999999999999E-2</v>
      </c>
      <c r="AC61" s="94">
        <f t="shared" si="48"/>
        <v>5.0000000000000001E-3</v>
      </c>
      <c r="AD61" s="94">
        <f t="shared" si="49"/>
        <v>5.5E-2</v>
      </c>
      <c r="AE61" s="5" t="str">
        <f t="shared" si="32"/>
        <v>Negative</v>
      </c>
      <c r="AF61" s="5" t="str">
        <f t="shared" si="44"/>
        <v>Negative</v>
      </c>
      <c r="AG61" s="5" t="str">
        <f t="shared" si="44"/>
        <v>Positive</v>
      </c>
      <c r="AH61" s="5" t="str">
        <f t="shared" si="34"/>
        <v>Positive</v>
      </c>
      <c r="AI61" s="2">
        <v>5.2999999999999999E-2</v>
      </c>
      <c r="AJ61" s="2">
        <v>0.13700000000000001</v>
      </c>
      <c r="AK61" s="2">
        <v>0.13600000000000001</v>
      </c>
      <c r="AL61" s="2">
        <f t="shared" si="50"/>
        <v>8.3500000000000019E-2</v>
      </c>
      <c r="AM61" s="5" t="str">
        <f t="shared" si="17"/>
        <v>Negative</v>
      </c>
      <c r="AN61" s="2">
        <v>0.39300000000000002</v>
      </c>
      <c r="AO61" s="2">
        <v>0.378</v>
      </c>
      <c r="AP61" s="2">
        <f t="shared" si="51"/>
        <v>0.38550000000000001</v>
      </c>
      <c r="AQ61" s="10">
        <f t="shared" si="53"/>
        <v>1.2957983193277312</v>
      </c>
      <c r="AR61" s="2" t="str">
        <f t="shared" ref="AR61:AR62" si="54">IF(AND(AQ61&gt;100%,AQ61&lt;150%),"Positive",IF(AQ61&gt;150%,"Positive",IF(AQ61&lt;100%,"Negative")))</f>
        <v>Positive</v>
      </c>
    </row>
    <row r="62" spans="1:44" x14ac:dyDescent="0.25">
      <c r="A62" s="98">
        <v>74772</v>
      </c>
      <c r="B62" s="1">
        <v>2.2000000000000002</v>
      </c>
      <c r="C62" s="1">
        <v>11.2</v>
      </c>
      <c r="D62" s="1">
        <v>2.8</v>
      </c>
      <c r="E62" s="1">
        <v>15.5</v>
      </c>
      <c r="F62" s="1">
        <v>2.5</v>
      </c>
      <c r="G62" s="1">
        <v>4.2</v>
      </c>
      <c r="H62" s="1">
        <f t="shared" si="0"/>
        <v>9</v>
      </c>
      <c r="I62" s="1">
        <f t="shared" si="1"/>
        <v>12.7</v>
      </c>
      <c r="J62" s="1">
        <f t="shared" si="2"/>
        <v>1.7000000000000002</v>
      </c>
      <c r="K62" s="1">
        <f t="shared" si="3"/>
        <v>-3.6999999999999993</v>
      </c>
      <c r="L62" s="1">
        <f t="shared" si="4"/>
        <v>-11</v>
      </c>
      <c r="M62" s="2" t="str">
        <f t="shared" si="19"/>
        <v>1</v>
      </c>
      <c r="N62" s="2" t="str">
        <f t="shared" si="5"/>
        <v>0</v>
      </c>
      <c r="O62" s="2">
        <f t="shared" si="6"/>
        <v>1</v>
      </c>
      <c r="P62" s="2" t="str">
        <f t="shared" si="20"/>
        <v>0</v>
      </c>
      <c r="Q62" s="2" t="str">
        <f t="shared" si="7"/>
        <v>0</v>
      </c>
      <c r="R62" s="2">
        <f t="shared" si="8"/>
        <v>0</v>
      </c>
      <c r="S62" s="2" t="str">
        <f t="shared" si="21"/>
        <v>Positive</v>
      </c>
      <c r="T62" s="2" t="str">
        <f t="shared" si="22"/>
        <v>Negative</v>
      </c>
      <c r="U62" s="2" t="str">
        <f t="shared" si="23"/>
        <v>Negative</v>
      </c>
      <c r="V62" s="2" t="str">
        <f t="shared" si="24"/>
        <v>Negative</v>
      </c>
      <c r="W62" s="2">
        <v>5.0000000000000001E-3</v>
      </c>
      <c r="X62" s="2">
        <v>0.121</v>
      </c>
      <c r="Y62" s="2">
        <v>5.2000000000000005E-2</v>
      </c>
      <c r="Z62" s="2">
        <v>5.0000000000000001E-3</v>
      </c>
      <c r="AA62" s="1">
        <v>4.7E-2</v>
      </c>
      <c r="AB62" s="94">
        <f t="shared" si="47"/>
        <v>4.7000000000000007E-2</v>
      </c>
      <c r="AC62" s="94">
        <f t="shared" si="48"/>
        <v>0</v>
      </c>
      <c r="AD62" s="94">
        <f t="shared" si="49"/>
        <v>4.2000000000000003E-2</v>
      </c>
      <c r="AE62" s="5" t="str">
        <f t="shared" si="32"/>
        <v>Negative</v>
      </c>
      <c r="AF62" s="5" t="str">
        <f t="shared" si="44"/>
        <v>Negative</v>
      </c>
      <c r="AG62" s="5" t="str">
        <f t="shared" si="44"/>
        <v>Negative</v>
      </c>
      <c r="AH62" s="5" t="str">
        <f t="shared" si="34"/>
        <v>Negative</v>
      </c>
      <c r="AI62" s="2">
        <v>5.2999999999999999E-2</v>
      </c>
      <c r="AJ62" s="2">
        <v>0.126</v>
      </c>
      <c r="AK62" s="2">
        <v>0.127</v>
      </c>
      <c r="AL62" s="2">
        <f t="shared" si="50"/>
        <v>7.350000000000001E-2</v>
      </c>
      <c r="AM62" s="5" t="str">
        <f t="shared" si="17"/>
        <v>Negative</v>
      </c>
      <c r="AN62" s="2">
        <v>0.16300000000000001</v>
      </c>
      <c r="AO62" s="2">
        <v>0.16300000000000001</v>
      </c>
      <c r="AP62" s="2">
        <f t="shared" si="51"/>
        <v>0.16300000000000001</v>
      </c>
      <c r="AQ62" s="10">
        <f t="shared" si="53"/>
        <v>0.5478991596638656</v>
      </c>
      <c r="AR62" s="2" t="str">
        <f t="shared" si="54"/>
        <v>Negative</v>
      </c>
    </row>
    <row r="63" spans="1:44" x14ac:dyDescent="0.25">
      <c r="A63" s="98">
        <v>75328</v>
      </c>
      <c r="B63" s="1">
        <v>2</v>
      </c>
      <c r="C63" s="1">
        <v>4</v>
      </c>
      <c r="D63" s="1">
        <v>2.8</v>
      </c>
      <c r="E63" s="1">
        <v>10.5</v>
      </c>
      <c r="F63" s="1">
        <v>2.9</v>
      </c>
      <c r="G63" s="1">
        <v>4</v>
      </c>
      <c r="H63" s="1">
        <f t="shared" si="0"/>
        <v>2</v>
      </c>
      <c r="I63" s="1">
        <f t="shared" si="1"/>
        <v>7.7</v>
      </c>
      <c r="J63" s="1">
        <f t="shared" si="2"/>
        <v>1.1000000000000001</v>
      </c>
      <c r="K63" s="1">
        <f t="shared" si="3"/>
        <v>-5.7</v>
      </c>
      <c r="L63" s="1">
        <f t="shared" si="4"/>
        <v>-6.6</v>
      </c>
      <c r="M63" s="2" t="str">
        <f t="shared" si="19"/>
        <v>0</v>
      </c>
      <c r="N63" s="2" t="str">
        <f t="shared" si="5"/>
        <v>0</v>
      </c>
      <c r="O63" s="2">
        <f t="shared" si="6"/>
        <v>0</v>
      </c>
      <c r="P63" s="2" t="str">
        <f t="shared" si="20"/>
        <v>0</v>
      </c>
      <c r="Q63" s="2" t="str">
        <f t="shared" si="7"/>
        <v>0</v>
      </c>
      <c r="R63" s="2">
        <f t="shared" si="8"/>
        <v>0</v>
      </c>
      <c r="S63" s="2" t="str">
        <f t="shared" si="21"/>
        <v>Negative</v>
      </c>
      <c r="T63" s="2" t="str">
        <f t="shared" si="22"/>
        <v>Negative</v>
      </c>
      <c r="U63" s="2" t="str">
        <f t="shared" si="23"/>
        <v>Negative</v>
      </c>
      <c r="V63" s="2" t="str">
        <f t="shared" si="24"/>
        <v>Negative</v>
      </c>
      <c r="W63" s="2">
        <v>4.0000000000000001E-3</v>
      </c>
      <c r="X63" s="2">
        <v>6.8000000000000005E-2</v>
      </c>
      <c r="Y63" s="2">
        <v>1.4999999999999999E-2</v>
      </c>
      <c r="Z63" s="2">
        <v>4.0000000000000001E-3</v>
      </c>
      <c r="AA63" s="1">
        <v>2.8000000000000001E-2</v>
      </c>
      <c r="AB63" s="94">
        <f t="shared" si="47"/>
        <v>1.0999999999999999E-2</v>
      </c>
      <c r="AC63" s="94">
        <f t="shared" si="48"/>
        <v>0</v>
      </c>
      <c r="AD63" s="94">
        <f t="shared" si="49"/>
        <v>2.4E-2</v>
      </c>
      <c r="AE63" s="5" t="str">
        <f t="shared" si="32"/>
        <v>Negative</v>
      </c>
      <c r="AF63" s="5" t="str">
        <f t="shared" si="44"/>
        <v>Negative</v>
      </c>
      <c r="AG63" s="5" t="str">
        <f t="shared" si="44"/>
        <v>Negative</v>
      </c>
      <c r="AH63" s="5" t="str">
        <f t="shared" si="34"/>
        <v>Negative</v>
      </c>
      <c r="AI63" s="2">
        <v>0.05</v>
      </c>
      <c r="AJ63" s="2">
        <v>6.8000000000000005E-2</v>
      </c>
      <c r="AK63" s="2">
        <v>0.17200000000000001</v>
      </c>
      <c r="AL63" s="2">
        <f t="shared" si="50"/>
        <v>7.0000000000000007E-2</v>
      </c>
      <c r="AM63" s="5" t="str">
        <f t="shared" si="17"/>
        <v>Negative</v>
      </c>
      <c r="AN63" s="2">
        <v>0.17</v>
      </c>
      <c r="AO63" s="2">
        <v>0.153</v>
      </c>
      <c r="AP63" s="2">
        <f t="shared" si="51"/>
        <v>0.1615</v>
      </c>
      <c r="AQ63" s="10">
        <f t="shared" si="53"/>
        <v>0.54285714285714293</v>
      </c>
      <c r="AR63" s="2" t="str">
        <f>IF(AND(AQ63&gt;100%,AQ63&lt;150%),"Positive",IF(AQ63&gt;150%,"Positive",IF(AQ63&lt;100%,"Negative")))</f>
        <v>Negative</v>
      </c>
    </row>
    <row r="64" spans="1:44" x14ac:dyDescent="0.25">
      <c r="A64" s="98">
        <v>75329</v>
      </c>
      <c r="B64" s="1">
        <v>2.5</v>
      </c>
      <c r="C64" s="1">
        <v>3</v>
      </c>
      <c r="D64" s="1">
        <v>2.9</v>
      </c>
      <c r="E64" s="1">
        <v>3.2</v>
      </c>
      <c r="F64" s="1">
        <v>2.9</v>
      </c>
      <c r="G64" s="1">
        <v>3.1</v>
      </c>
      <c r="H64" s="1">
        <f t="shared" si="0"/>
        <v>0.5</v>
      </c>
      <c r="I64" s="1">
        <f t="shared" si="1"/>
        <v>0.30000000000000027</v>
      </c>
      <c r="J64" s="1">
        <f t="shared" si="2"/>
        <v>0.20000000000000018</v>
      </c>
      <c r="K64" s="1">
        <f t="shared" si="3"/>
        <v>0.19999999999999973</v>
      </c>
      <c r="L64" s="1">
        <f t="shared" si="4"/>
        <v>-0.10000000000000009</v>
      </c>
      <c r="M64" s="2" t="str">
        <f t="shared" si="19"/>
        <v>0</v>
      </c>
      <c r="N64" s="2" t="str">
        <f t="shared" si="5"/>
        <v>0</v>
      </c>
      <c r="O64" s="2">
        <f t="shared" si="6"/>
        <v>0</v>
      </c>
      <c r="P64" s="2" t="str">
        <f t="shared" si="20"/>
        <v>0</v>
      </c>
      <c r="Q64" s="2" t="str">
        <f t="shared" si="7"/>
        <v>0</v>
      </c>
      <c r="R64" s="2">
        <f t="shared" si="8"/>
        <v>0</v>
      </c>
      <c r="S64" s="2" t="str">
        <f t="shared" si="21"/>
        <v>Negative</v>
      </c>
      <c r="T64" s="2" t="str">
        <f t="shared" si="22"/>
        <v>Negative</v>
      </c>
      <c r="U64" s="2" t="str">
        <f t="shared" si="23"/>
        <v>Negative</v>
      </c>
      <c r="V64" s="2" t="str">
        <f t="shared" si="24"/>
        <v>Negative</v>
      </c>
      <c r="W64" s="2">
        <v>6.0000000000000001E-3</v>
      </c>
      <c r="X64" s="2">
        <v>5.0000000000000001E-3</v>
      </c>
      <c r="Y64" s="2">
        <v>6.0000000000000001E-3</v>
      </c>
      <c r="Z64" s="2">
        <v>6.0000000000000001E-3</v>
      </c>
      <c r="AA64" s="2">
        <v>6.0000000000000001E-3</v>
      </c>
      <c r="AB64" s="4">
        <f t="shared" si="47"/>
        <v>0</v>
      </c>
      <c r="AC64" s="4">
        <f t="shared" si="48"/>
        <v>0</v>
      </c>
      <c r="AD64" s="4">
        <f t="shared" si="49"/>
        <v>0</v>
      </c>
      <c r="AE64" s="5" t="str">
        <f t="shared" si="32"/>
        <v>Negative</v>
      </c>
      <c r="AF64" s="5" t="str">
        <f t="shared" si="44"/>
        <v>Negative</v>
      </c>
      <c r="AG64" s="5" t="str">
        <f t="shared" si="44"/>
        <v>Negative</v>
      </c>
      <c r="AH64" s="5" t="str">
        <f t="shared" si="34"/>
        <v>Negative</v>
      </c>
      <c r="AI64" s="2">
        <v>5.3999999999999999E-2</v>
      </c>
      <c r="AJ64" s="2">
        <v>7.6999999999999999E-2</v>
      </c>
      <c r="AK64" s="2">
        <v>9.6000000000000002E-2</v>
      </c>
      <c r="AL64" s="2">
        <f t="shared" si="50"/>
        <v>3.2499999999999994E-2</v>
      </c>
      <c r="AM64" s="5" t="str">
        <f t="shared" si="17"/>
        <v>Negative</v>
      </c>
      <c r="AN64" s="2">
        <v>9.4E-2</v>
      </c>
      <c r="AO64" s="11">
        <v>9.6000000000000002E-2</v>
      </c>
      <c r="AP64" s="2">
        <f t="shared" si="51"/>
        <v>9.5000000000000001E-2</v>
      </c>
      <c r="AQ64" s="10">
        <f>(AP64/(2*$AP$82))</f>
        <v>0.32702237521514632</v>
      </c>
      <c r="AR64" s="2" t="str">
        <f>IF(AND(AQ64&gt;100%,AQ64&lt;150%),"Positive",IF(AQ64&gt;150%,"Positive",IF(AQ64&lt;100%,"Negative")))</f>
        <v>Negative</v>
      </c>
    </row>
    <row r="65" spans="1:44" x14ac:dyDescent="0.25">
      <c r="A65" s="98">
        <v>75364</v>
      </c>
      <c r="B65" s="1">
        <v>2.5</v>
      </c>
      <c r="C65" s="1">
        <v>2.2000000000000002</v>
      </c>
      <c r="D65" s="1">
        <v>2.6</v>
      </c>
      <c r="E65" s="1">
        <v>3.5</v>
      </c>
      <c r="F65" s="1">
        <v>3</v>
      </c>
      <c r="G65" s="1">
        <v>2.8</v>
      </c>
      <c r="H65" s="1">
        <f t="shared" si="0"/>
        <v>-0.29999999999999982</v>
      </c>
      <c r="I65" s="1">
        <f t="shared" si="1"/>
        <v>0.89999999999999991</v>
      </c>
      <c r="J65" s="1">
        <f t="shared" si="2"/>
        <v>-0.20000000000000018</v>
      </c>
      <c r="K65" s="1">
        <f t="shared" si="3"/>
        <v>-1.1999999999999997</v>
      </c>
      <c r="L65" s="1">
        <f t="shared" si="4"/>
        <v>-1.1000000000000001</v>
      </c>
      <c r="M65" s="2" t="str">
        <f t="shared" si="19"/>
        <v>0</v>
      </c>
      <c r="N65" s="2" t="str">
        <f t="shared" si="5"/>
        <v>0</v>
      </c>
      <c r="O65" s="2">
        <f t="shared" si="6"/>
        <v>0</v>
      </c>
      <c r="P65" s="2" t="str">
        <f t="shared" si="20"/>
        <v>0</v>
      </c>
      <c r="Q65" s="2" t="str">
        <f t="shared" si="7"/>
        <v>0</v>
      </c>
      <c r="R65" s="2">
        <f t="shared" si="8"/>
        <v>0</v>
      </c>
      <c r="S65" s="2" t="str">
        <f t="shared" si="21"/>
        <v>Negative</v>
      </c>
      <c r="T65" s="2" t="str">
        <f t="shared" si="22"/>
        <v>Negative</v>
      </c>
      <c r="U65" s="2" t="str">
        <f t="shared" si="23"/>
        <v>Negative</v>
      </c>
      <c r="V65" s="2" t="str">
        <f t="shared" si="24"/>
        <v>Negative</v>
      </c>
      <c r="W65" s="2">
        <v>5.0000000000000001E-3</v>
      </c>
      <c r="X65" s="2">
        <v>6.0000000000000001E-3</v>
      </c>
      <c r="Y65" s="2">
        <v>7.0000000000000001E-3</v>
      </c>
      <c r="Z65" s="2">
        <v>5.0000000000000001E-3</v>
      </c>
      <c r="AA65" s="2">
        <v>7.0000000000000001E-3</v>
      </c>
      <c r="AB65" s="4">
        <f t="shared" si="47"/>
        <v>2E-3</v>
      </c>
      <c r="AC65" s="4">
        <f t="shared" si="48"/>
        <v>0</v>
      </c>
      <c r="AD65" s="4">
        <f t="shared" si="49"/>
        <v>2E-3</v>
      </c>
      <c r="AE65" s="5" t="str">
        <f t="shared" si="32"/>
        <v>Negative</v>
      </c>
      <c r="AF65" s="5" t="str">
        <f t="shared" si="44"/>
        <v>Negative</v>
      </c>
      <c r="AG65" s="5" t="str">
        <f t="shared" si="44"/>
        <v>Negative</v>
      </c>
      <c r="AH65" s="5" t="str">
        <f t="shared" si="34"/>
        <v>Negative</v>
      </c>
      <c r="AI65" s="2">
        <v>8.1000000000000003E-2</v>
      </c>
      <c r="AJ65" s="2">
        <v>0.23200000000000001</v>
      </c>
      <c r="AK65" s="2">
        <v>0.24099999999999999</v>
      </c>
      <c r="AL65" s="2">
        <f t="shared" si="50"/>
        <v>0.15549999999999997</v>
      </c>
      <c r="AM65" s="5" t="str">
        <f t="shared" si="17"/>
        <v>Negative</v>
      </c>
      <c r="AN65" s="2">
        <v>0.10400000000000001</v>
      </c>
      <c r="AO65" s="2">
        <v>0.11</v>
      </c>
      <c r="AP65" s="2">
        <f t="shared" si="51"/>
        <v>0.10700000000000001</v>
      </c>
      <c r="AQ65" s="10">
        <f>(AP65/(2*$AP$82))</f>
        <v>0.36833046471600694</v>
      </c>
      <c r="AR65" s="2" t="str">
        <f t="shared" ref="AR65:AR71" si="55">IF(AND(AQ65&gt;100%,AQ65&lt;150%),"Positive",IF(AQ65&gt;150%,"Positive",IF(AQ65&lt;100%,"Negative")))</f>
        <v>Negative</v>
      </c>
    </row>
    <row r="66" spans="1:44" x14ac:dyDescent="0.25">
      <c r="A66" s="98">
        <v>75367</v>
      </c>
      <c r="B66" s="1">
        <v>2.9</v>
      </c>
      <c r="C66" s="1">
        <v>4</v>
      </c>
      <c r="D66" s="1">
        <v>2.9</v>
      </c>
      <c r="E66" s="1">
        <v>7.2</v>
      </c>
      <c r="F66" s="1">
        <v>2.9</v>
      </c>
      <c r="G66" s="1">
        <v>3.9</v>
      </c>
      <c r="H66" s="1">
        <f t="shared" si="0"/>
        <v>1.1000000000000001</v>
      </c>
      <c r="I66" s="1">
        <f t="shared" si="1"/>
        <v>4.3000000000000007</v>
      </c>
      <c r="J66" s="1">
        <f t="shared" si="2"/>
        <v>1</v>
      </c>
      <c r="K66" s="1">
        <f t="shared" si="3"/>
        <v>-3.2000000000000006</v>
      </c>
      <c r="L66" s="1">
        <f t="shared" si="4"/>
        <v>-3.3000000000000007</v>
      </c>
      <c r="M66" s="2" t="str">
        <f t="shared" si="19"/>
        <v>0</v>
      </c>
      <c r="N66" s="2" t="str">
        <f t="shared" si="5"/>
        <v>0</v>
      </c>
      <c r="O66" s="2">
        <f t="shared" si="6"/>
        <v>0</v>
      </c>
      <c r="P66" s="2" t="str">
        <f t="shared" si="20"/>
        <v>0</v>
      </c>
      <c r="Q66" s="2" t="str">
        <f t="shared" si="7"/>
        <v>0</v>
      </c>
      <c r="R66" s="2">
        <f t="shared" si="8"/>
        <v>0</v>
      </c>
      <c r="S66" s="2" t="str">
        <f t="shared" si="21"/>
        <v>Negative</v>
      </c>
      <c r="T66" s="2" t="str">
        <f t="shared" si="22"/>
        <v>Negative</v>
      </c>
      <c r="U66" s="2" t="str">
        <f t="shared" si="23"/>
        <v>Negative</v>
      </c>
      <c r="V66" s="2" t="str">
        <f t="shared" si="24"/>
        <v>Negative</v>
      </c>
      <c r="W66" s="2">
        <v>6.0000000000000001E-3</v>
      </c>
      <c r="X66" s="2">
        <v>7.0000000000000001E-3</v>
      </c>
      <c r="Y66" s="2">
        <v>6.0000000000000001E-3</v>
      </c>
      <c r="Z66" s="2">
        <v>5.0000000000000001E-3</v>
      </c>
      <c r="AA66" s="2">
        <v>7.0000000000000001E-3</v>
      </c>
      <c r="AB66" s="4">
        <f t="shared" si="47"/>
        <v>0</v>
      </c>
      <c r="AC66" s="4">
        <f t="shared" si="48"/>
        <v>-1E-3</v>
      </c>
      <c r="AD66" s="4">
        <f t="shared" si="49"/>
        <v>1E-3</v>
      </c>
      <c r="AE66" s="5" t="str">
        <f t="shared" si="32"/>
        <v>Negative</v>
      </c>
      <c r="AF66" s="5" t="str">
        <f t="shared" ref="AF66:AG80" si="56">IF((AC66&gt;=0.05),"Positive","Negative")</f>
        <v>Negative</v>
      </c>
      <c r="AG66" s="5" t="str">
        <f t="shared" si="56"/>
        <v>Negative</v>
      </c>
      <c r="AH66" s="5" t="str">
        <f t="shared" si="34"/>
        <v>Negative</v>
      </c>
      <c r="AI66" s="2">
        <v>6.0999999999999999E-2</v>
      </c>
      <c r="AJ66" s="2">
        <v>0.55800000000000005</v>
      </c>
      <c r="AK66" s="2">
        <v>0.54600000000000004</v>
      </c>
      <c r="AL66" s="2">
        <f t="shared" si="50"/>
        <v>0.49100000000000005</v>
      </c>
      <c r="AM66" s="5" t="str">
        <f t="shared" si="17"/>
        <v>Positive</v>
      </c>
      <c r="AN66" s="2">
        <v>0.42199999999999999</v>
      </c>
      <c r="AO66" s="2">
        <v>0.502</v>
      </c>
      <c r="AP66" s="2">
        <f t="shared" si="51"/>
        <v>0.46199999999999997</v>
      </c>
      <c r="AQ66" s="10">
        <f>(AP66/(2*$AN$82))</f>
        <v>1.5529411764705883</v>
      </c>
      <c r="AR66" s="2" t="str">
        <f t="shared" si="55"/>
        <v>Positive</v>
      </c>
    </row>
    <row r="67" spans="1:44" x14ac:dyDescent="0.25">
      <c r="A67" s="98">
        <v>75374</v>
      </c>
      <c r="B67" s="1">
        <v>3</v>
      </c>
      <c r="C67" s="1">
        <v>3.2</v>
      </c>
      <c r="D67" s="1">
        <v>3</v>
      </c>
      <c r="E67" s="1">
        <v>7</v>
      </c>
      <c r="F67" s="1">
        <v>3</v>
      </c>
      <c r="G67" s="1">
        <v>3.8</v>
      </c>
      <c r="H67" s="1">
        <f t="shared" ref="H67:H80" si="57">C67-B67</f>
        <v>0.20000000000000018</v>
      </c>
      <c r="I67" s="1">
        <f t="shared" ref="I67:I80" si="58">E67-D67</f>
        <v>4</v>
      </c>
      <c r="J67" s="1">
        <f t="shared" ref="J67:J80" si="59">G67-F67</f>
        <v>0.79999999999999982</v>
      </c>
      <c r="K67" s="1">
        <f t="shared" ref="K67:K80" si="60">H67-I67</f>
        <v>-3.8</v>
      </c>
      <c r="L67" s="1">
        <f t="shared" ref="L67:L80" si="61">J67-I67</f>
        <v>-3.2</v>
      </c>
      <c r="M67" s="2" t="str">
        <f t="shared" si="19"/>
        <v>0</v>
      </c>
      <c r="N67" s="2" t="str">
        <f t="shared" ref="N67:N80" si="62">IF(K67&gt;4,"2",IF(AND(K67&gt;1,K67&lt;=4),"1",IF(K67&lt;=1,"0")))</f>
        <v>0</v>
      </c>
      <c r="O67" s="2">
        <f t="shared" ref="O67:O80" si="63">M67+N67</f>
        <v>0</v>
      </c>
      <c r="P67" s="2" t="str">
        <f t="shared" si="20"/>
        <v>0</v>
      </c>
      <c r="Q67" s="2" t="str">
        <f t="shared" ref="Q67:Q80" si="64">IF(L67&gt;4,"2",IF(AND(L67&gt;1,L67&lt;=4),"1",IF(L67&lt;=1,"0")))</f>
        <v>0</v>
      </c>
      <c r="R67" s="2">
        <f t="shared" ref="R67:R80" si="65">P67+Q67</f>
        <v>0</v>
      </c>
      <c r="S67" s="2" t="str">
        <f t="shared" si="21"/>
        <v>Negative</v>
      </c>
      <c r="T67" s="2" t="str">
        <f t="shared" si="22"/>
        <v>Negative</v>
      </c>
      <c r="U67" s="2" t="str">
        <f t="shared" si="23"/>
        <v>Negative</v>
      </c>
      <c r="V67" s="2" t="str">
        <f t="shared" si="24"/>
        <v>Negative</v>
      </c>
      <c r="W67" s="2">
        <v>5.0000000000000001E-3</v>
      </c>
      <c r="X67" s="2">
        <v>1.0999999999999999E-2</v>
      </c>
      <c r="Y67" s="2">
        <v>6.0000000000000001E-3</v>
      </c>
      <c r="Z67" s="2">
        <v>4.0000000000000001E-3</v>
      </c>
      <c r="AA67" s="2">
        <v>5.3999999999999999E-2</v>
      </c>
      <c r="AB67" s="4">
        <f t="shared" si="47"/>
        <v>1E-3</v>
      </c>
      <c r="AC67" s="4">
        <f t="shared" si="48"/>
        <v>-1E-3</v>
      </c>
      <c r="AD67" s="4">
        <f t="shared" si="49"/>
        <v>4.9000000000000002E-2</v>
      </c>
      <c r="AE67" s="5" t="str">
        <f t="shared" si="32"/>
        <v>Negative</v>
      </c>
      <c r="AF67" s="5" t="str">
        <f t="shared" si="56"/>
        <v>Negative</v>
      </c>
      <c r="AG67" s="5" t="str">
        <f t="shared" si="56"/>
        <v>Negative</v>
      </c>
      <c r="AH67" s="5" t="str">
        <f t="shared" si="34"/>
        <v>Negative</v>
      </c>
      <c r="AI67" s="2">
        <v>5.8000000000000003E-2</v>
      </c>
      <c r="AJ67" s="2">
        <v>8.3000000000000004E-2</v>
      </c>
      <c r="AK67" s="2">
        <v>8.2000000000000003E-2</v>
      </c>
      <c r="AL67" s="2">
        <f t="shared" si="50"/>
        <v>2.4500000000000001E-2</v>
      </c>
      <c r="AM67" s="5" t="str">
        <f t="shared" si="17"/>
        <v>Negative</v>
      </c>
      <c r="AN67" s="2">
        <v>9.9000000000000005E-2</v>
      </c>
      <c r="AO67" s="2">
        <v>9.5000000000000001E-2</v>
      </c>
      <c r="AP67" s="2">
        <f t="shared" si="51"/>
        <v>9.7000000000000003E-2</v>
      </c>
      <c r="AQ67" s="10">
        <f>(AP67/(2*$AP$82))</f>
        <v>0.33390705679862309</v>
      </c>
      <c r="AR67" s="2" t="str">
        <f t="shared" si="55"/>
        <v>Negative</v>
      </c>
    </row>
    <row r="68" spans="1:44" x14ac:dyDescent="0.25">
      <c r="A68" s="98">
        <v>75380</v>
      </c>
      <c r="B68" s="1">
        <v>3</v>
      </c>
      <c r="C68" s="1">
        <v>3.5</v>
      </c>
      <c r="D68" s="1">
        <v>3.1</v>
      </c>
      <c r="E68" s="1">
        <v>7.2</v>
      </c>
      <c r="F68" s="1">
        <v>2.9</v>
      </c>
      <c r="G68" s="1">
        <v>3.2</v>
      </c>
      <c r="H68" s="1">
        <f t="shared" si="57"/>
        <v>0.5</v>
      </c>
      <c r="I68" s="1">
        <f t="shared" si="58"/>
        <v>4.0999999999999996</v>
      </c>
      <c r="J68" s="1">
        <f t="shared" si="59"/>
        <v>0.30000000000000027</v>
      </c>
      <c r="K68" s="1">
        <f t="shared" si="60"/>
        <v>-3.5999999999999996</v>
      </c>
      <c r="L68" s="1">
        <f t="shared" si="61"/>
        <v>-3.7999999999999994</v>
      </c>
      <c r="M68" s="2" t="str">
        <f t="shared" si="19"/>
        <v>0</v>
      </c>
      <c r="N68" s="2" t="str">
        <f t="shared" si="62"/>
        <v>0</v>
      </c>
      <c r="O68" s="2">
        <f t="shared" si="63"/>
        <v>0</v>
      </c>
      <c r="P68" s="2" t="str">
        <f t="shared" si="20"/>
        <v>0</v>
      </c>
      <c r="Q68" s="2" t="str">
        <f t="shared" si="64"/>
        <v>0</v>
      </c>
      <c r="R68" s="2">
        <f t="shared" si="65"/>
        <v>0</v>
      </c>
      <c r="S68" s="2" t="str">
        <f t="shared" si="21"/>
        <v>Negative</v>
      </c>
      <c r="T68" s="2" t="str">
        <f t="shared" si="22"/>
        <v>Negative</v>
      </c>
      <c r="U68" s="2" t="str">
        <f t="shared" si="23"/>
        <v>Negative</v>
      </c>
      <c r="V68" s="2" t="str">
        <f t="shared" si="24"/>
        <v>Negative</v>
      </c>
      <c r="W68" s="2">
        <v>7.0000000000000001E-3</v>
      </c>
      <c r="X68" s="2">
        <v>9.0000000000000011E-3</v>
      </c>
      <c r="Y68" s="2">
        <v>8.0000000000000002E-3</v>
      </c>
      <c r="Z68" s="2">
        <v>6.0000000000000001E-3</v>
      </c>
      <c r="AA68" s="2">
        <v>1.0999999999999999E-2</v>
      </c>
      <c r="AB68" s="4">
        <f t="shared" si="47"/>
        <v>1E-3</v>
      </c>
      <c r="AC68" s="4">
        <f t="shared" si="48"/>
        <v>-1E-3</v>
      </c>
      <c r="AD68" s="4">
        <f t="shared" si="49"/>
        <v>3.9999999999999992E-3</v>
      </c>
      <c r="AE68" s="5" t="str">
        <f t="shared" si="32"/>
        <v>Negative</v>
      </c>
      <c r="AF68" s="5" t="str">
        <f t="shared" si="56"/>
        <v>Negative</v>
      </c>
      <c r="AG68" s="5" t="str">
        <f t="shared" si="56"/>
        <v>Negative</v>
      </c>
      <c r="AH68" s="5" t="str">
        <f t="shared" si="34"/>
        <v>Negative</v>
      </c>
      <c r="AI68" s="2">
        <v>6.5000000000000002E-2</v>
      </c>
      <c r="AJ68" s="2">
        <v>0.108</v>
      </c>
      <c r="AK68" s="2">
        <v>0.115</v>
      </c>
      <c r="AL68" s="2">
        <f t="shared" si="50"/>
        <v>4.65E-2</v>
      </c>
      <c r="AM68" s="5" t="str">
        <f t="shared" ref="AM68:AM80" si="66">IF(AL68&gt;=0.2,"Positive","Negative")</f>
        <v>Negative</v>
      </c>
      <c r="AN68" s="2">
        <v>0.13600000000000001</v>
      </c>
      <c r="AO68" s="2">
        <v>0.129</v>
      </c>
      <c r="AP68" s="2">
        <f t="shared" si="51"/>
        <v>0.13250000000000001</v>
      </c>
      <c r="AQ68" s="10">
        <f>(AP68/(2*$AN$82))</f>
        <v>0.44537815126050423</v>
      </c>
      <c r="AR68" s="2" t="str">
        <f t="shared" si="55"/>
        <v>Negative</v>
      </c>
    </row>
    <row r="69" spans="1:44" x14ac:dyDescent="0.25">
      <c r="A69" s="98">
        <v>75469</v>
      </c>
      <c r="B69" s="1">
        <v>2.5</v>
      </c>
      <c r="C69" s="1">
        <v>3</v>
      </c>
      <c r="D69" s="1">
        <v>2.5</v>
      </c>
      <c r="E69" s="1">
        <v>8</v>
      </c>
      <c r="F69" s="1">
        <v>2.1</v>
      </c>
      <c r="G69" s="1">
        <v>3.1</v>
      </c>
      <c r="H69" s="1">
        <f t="shared" si="57"/>
        <v>0.5</v>
      </c>
      <c r="I69" s="1">
        <f t="shared" si="58"/>
        <v>5.5</v>
      </c>
      <c r="J69" s="1">
        <f t="shared" si="59"/>
        <v>1</v>
      </c>
      <c r="K69" s="1">
        <f t="shared" si="60"/>
        <v>-5</v>
      </c>
      <c r="L69" s="1">
        <f t="shared" si="61"/>
        <v>-4.5</v>
      </c>
      <c r="M69" s="2" t="str">
        <f t="shared" ref="M69:M80" si="67">IF(S69="Positive","1", IF(S69="Dudoso","1",IF(S69="Negative","0")))</f>
        <v>0</v>
      </c>
      <c r="N69" s="2" t="str">
        <f t="shared" si="62"/>
        <v>0</v>
      </c>
      <c r="O69" s="2">
        <f t="shared" si="63"/>
        <v>0</v>
      </c>
      <c r="P69" s="2" t="str">
        <f t="shared" ref="P69:P80" si="68">IF(U69="Positive","1", IF(U69="Dudoso","1",IF(U69="Negative","0")))</f>
        <v>0</v>
      </c>
      <c r="Q69" s="2" t="str">
        <f t="shared" si="64"/>
        <v>0</v>
      </c>
      <c r="R69" s="2">
        <f t="shared" si="65"/>
        <v>0</v>
      </c>
      <c r="S69" s="2" t="str">
        <f t="shared" ref="S69:S80" si="69">IF(H69&lt;=2,"Negative",IF(AND(H69&gt;2,H69&lt;4),"Positive",IF(H69&gt;=4,"Positive")))</f>
        <v>Negative</v>
      </c>
      <c r="T69" s="2" t="str">
        <f t="shared" ref="T69:T80" si="70">IF(OR(O69=0,O69=1),"Negative",IF(OR(O69=2,O69=3),"Dudoso",IF(O69=4,"Positive")))</f>
        <v>Negative</v>
      </c>
      <c r="U69" s="2" t="str">
        <f t="shared" ref="U69:U80" si="71">IF(J69&lt;=2,"Negative",IF(AND(J69&gt;2,J69&lt;4),"Positive",IF(J69&gt;=4,"Positive")))</f>
        <v>Negative</v>
      </c>
      <c r="V69" s="2" t="str">
        <f t="shared" ref="V69:V80" si="72">IF(OR(R69=0,R69=1),"Negative",IF(OR(R69=2,R69=3),"Positive",IF(R69=4,"Positive")))</f>
        <v>Negative</v>
      </c>
      <c r="W69" s="2">
        <v>6.0000000000000001E-3</v>
      </c>
      <c r="X69" s="2">
        <v>9.0000000000000011E-3</v>
      </c>
      <c r="Y69" s="2">
        <v>5.0000000000000001E-3</v>
      </c>
      <c r="Z69" s="2">
        <v>4.0000000000000001E-3</v>
      </c>
      <c r="AA69" s="2">
        <v>0.01</v>
      </c>
      <c r="AB69" s="4">
        <f t="shared" si="47"/>
        <v>-1E-3</v>
      </c>
      <c r="AC69" s="4">
        <f t="shared" si="48"/>
        <v>-2E-3</v>
      </c>
      <c r="AD69" s="4">
        <f t="shared" si="49"/>
        <v>4.0000000000000001E-3</v>
      </c>
      <c r="AE69" s="5" t="str">
        <f t="shared" si="32"/>
        <v>Negative</v>
      </c>
      <c r="AF69" s="5" t="str">
        <f t="shared" si="56"/>
        <v>Negative</v>
      </c>
      <c r="AG69" s="5" t="str">
        <f t="shared" si="56"/>
        <v>Negative</v>
      </c>
      <c r="AH69" s="5" t="str">
        <f t="shared" si="34"/>
        <v>Negative</v>
      </c>
      <c r="AI69" s="2">
        <v>5.9000000000000004E-2</v>
      </c>
      <c r="AJ69" s="2">
        <v>8.7000000000000008E-2</v>
      </c>
      <c r="AK69" s="2">
        <v>8.4000000000000005E-2</v>
      </c>
      <c r="AL69" s="2">
        <f t="shared" si="50"/>
        <v>2.6500000000000003E-2</v>
      </c>
      <c r="AM69" s="5" t="str">
        <f t="shared" si="66"/>
        <v>Negative</v>
      </c>
      <c r="AN69" s="2">
        <v>0.105</v>
      </c>
      <c r="AO69" s="2">
        <v>0.11</v>
      </c>
      <c r="AP69" s="2">
        <f t="shared" si="51"/>
        <v>0.1075</v>
      </c>
      <c r="AQ69" s="10">
        <f>(AP69/(2*$AN$82))</f>
        <v>0.36134453781512604</v>
      </c>
      <c r="AR69" s="2" t="str">
        <f t="shared" si="55"/>
        <v>Negative</v>
      </c>
    </row>
    <row r="70" spans="1:44" x14ac:dyDescent="0.25">
      <c r="A70" s="98">
        <v>75470</v>
      </c>
      <c r="B70" s="1">
        <v>2.2999999999999998</v>
      </c>
      <c r="C70" s="1">
        <v>3</v>
      </c>
      <c r="D70" s="1">
        <v>2.2000000000000002</v>
      </c>
      <c r="E70" s="1">
        <v>3.5</v>
      </c>
      <c r="F70" s="1">
        <v>2.2000000000000002</v>
      </c>
      <c r="G70" s="1">
        <v>3.2</v>
      </c>
      <c r="H70" s="1">
        <f t="shared" si="57"/>
        <v>0.70000000000000018</v>
      </c>
      <c r="I70" s="1">
        <f t="shared" si="58"/>
        <v>1.2999999999999998</v>
      </c>
      <c r="J70" s="1">
        <f t="shared" si="59"/>
        <v>1</v>
      </c>
      <c r="K70" s="1">
        <f t="shared" si="60"/>
        <v>-0.59999999999999964</v>
      </c>
      <c r="L70" s="1">
        <f t="shared" si="61"/>
        <v>-0.29999999999999982</v>
      </c>
      <c r="M70" s="2" t="str">
        <f t="shared" si="67"/>
        <v>0</v>
      </c>
      <c r="N70" s="2" t="str">
        <f t="shared" si="62"/>
        <v>0</v>
      </c>
      <c r="O70" s="2">
        <f t="shared" si="63"/>
        <v>0</v>
      </c>
      <c r="P70" s="2" t="str">
        <f t="shared" si="68"/>
        <v>0</v>
      </c>
      <c r="Q70" s="2" t="str">
        <f t="shared" si="64"/>
        <v>0</v>
      </c>
      <c r="R70" s="2">
        <f t="shared" si="65"/>
        <v>0</v>
      </c>
      <c r="S70" s="2" t="str">
        <f t="shared" si="69"/>
        <v>Negative</v>
      </c>
      <c r="T70" s="2" t="str">
        <f t="shared" si="70"/>
        <v>Negative</v>
      </c>
      <c r="U70" s="2" t="str">
        <f t="shared" si="71"/>
        <v>Negative</v>
      </c>
      <c r="V70" s="2" t="str">
        <f t="shared" si="72"/>
        <v>Negative</v>
      </c>
      <c r="W70" s="2">
        <v>5.0000000000000001E-3</v>
      </c>
      <c r="X70" s="2">
        <v>6.0000000000000001E-3</v>
      </c>
      <c r="Y70" s="2">
        <v>5.0000000000000001E-3</v>
      </c>
      <c r="Z70" s="2">
        <v>6.0000000000000001E-3</v>
      </c>
      <c r="AA70" s="2">
        <v>5.0000000000000001E-3</v>
      </c>
      <c r="AB70" s="4">
        <f t="shared" si="47"/>
        <v>0</v>
      </c>
      <c r="AC70" s="4">
        <f t="shared" si="48"/>
        <v>1E-3</v>
      </c>
      <c r="AD70" s="4">
        <f t="shared" si="49"/>
        <v>0</v>
      </c>
      <c r="AE70" s="5" t="str">
        <f t="shared" si="32"/>
        <v>Negative</v>
      </c>
      <c r="AF70" s="5" t="str">
        <f t="shared" si="56"/>
        <v>Negative</v>
      </c>
      <c r="AG70" s="5" t="str">
        <f t="shared" si="56"/>
        <v>Negative</v>
      </c>
      <c r="AH70" s="5" t="str">
        <f t="shared" si="34"/>
        <v>Negative</v>
      </c>
      <c r="AI70" s="2">
        <v>5.8000000000000003E-2</v>
      </c>
      <c r="AJ70" s="2">
        <v>0.127</v>
      </c>
      <c r="AK70" s="2">
        <v>0.125</v>
      </c>
      <c r="AL70" s="2">
        <f t="shared" si="50"/>
        <v>6.8000000000000005E-2</v>
      </c>
      <c r="AM70" s="5" t="str">
        <f t="shared" si="66"/>
        <v>Negative</v>
      </c>
      <c r="AN70" s="2">
        <v>0.13200000000000001</v>
      </c>
      <c r="AO70" s="2">
        <v>0.123</v>
      </c>
      <c r="AP70" s="2">
        <f t="shared" si="51"/>
        <v>0.1275</v>
      </c>
      <c r="AQ70" s="10">
        <f>(AP70/(2*$AN$82))</f>
        <v>0.4285714285714286</v>
      </c>
      <c r="AR70" s="2" t="str">
        <f t="shared" si="55"/>
        <v>Negative</v>
      </c>
    </row>
    <row r="71" spans="1:44" x14ac:dyDescent="0.25">
      <c r="A71" s="98">
        <v>75481</v>
      </c>
      <c r="B71" s="1">
        <v>2.4</v>
      </c>
      <c r="C71" s="1">
        <v>3</v>
      </c>
      <c r="D71" s="1">
        <v>2.8</v>
      </c>
      <c r="E71" s="1">
        <v>4</v>
      </c>
      <c r="F71" s="1">
        <v>2.8</v>
      </c>
      <c r="G71" s="1">
        <v>2.9</v>
      </c>
      <c r="H71" s="1">
        <f t="shared" si="57"/>
        <v>0.60000000000000009</v>
      </c>
      <c r="I71" s="1">
        <f t="shared" si="58"/>
        <v>1.2000000000000002</v>
      </c>
      <c r="J71" s="1">
        <f t="shared" si="59"/>
        <v>0.10000000000000009</v>
      </c>
      <c r="K71" s="1">
        <f t="shared" si="60"/>
        <v>-0.60000000000000009</v>
      </c>
      <c r="L71" s="1">
        <f t="shared" si="61"/>
        <v>-1.1000000000000001</v>
      </c>
      <c r="M71" s="2" t="str">
        <f t="shared" si="67"/>
        <v>0</v>
      </c>
      <c r="N71" s="2" t="str">
        <f t="shared" si="62"/>
        <v>0</v>
      </c>
      <c r="O71" s="2">
        <f t="shared" si="63"/>
        <v>0</v>
      </c>
      <c r="P71" s="2" t="str">
        <f t="shared" si="68"/>
        <v>0</v>
      </c>
      <c r="Q71" s="2" t="str">
        <f t="shared" si="64"/>
        <v>0</v>
      </c>
      <c r="R71" s="2">
        <f t="shared" si="65"/>
        <v>0</v>
      </c>
      <c r="S71" s="2" t="str">
        <f t="shared" si="69"/>
        <v>Negative</v>
      </c>
      <c r="T71" s="2" t="str">
        <f t="shared" si="70"/>
        <v>Negative</v>
      </c>
      <c r="U71" s="2" t="str">
        <f t="shared" si="71"/>
        <v>Negative</v>
      </c>
      <c r="V71" s="2" t="str">
        <f t="shared" si="72"/>
        <v>Negative</v>
      </c>
      <c r="W71" s="2">
        <v>6.0000000000000001E-3</v>
      </c>
      <c r="X71" s="2">
        <v>9.0000000000000011E-3</v>
      </c>
      <c r="Y71" s="2">
        <v>7.0000000000000001E-3</v>
      </c>
      <c r="Z71" s="2">
        <v>6.0000000000000001E-3</v>
      </c>
      <c r="AA71" s="2">
        <v>2.6000000000000002E-2</v>
      </c>
      <c r="AB71" s="4">
        <f t="shared" si="47"/>
        <v>1E-3</v>
      </c>
      <c r="AC71" s="4">
        <f t="shared" si="48"/>
        <v>0</v>
      </c>
      <c r="AD71" s="4">
        <f t="shared" si="49"/>
        <v>2.0000000000000004E-2</v>
      </c>
      <c r="AE71" s="5" t="str">
        <f t="shared" si="32"/>
        <v>Negative</v>
      </c>
      <c r="AF71" s="5" t="str">
        <f t="shared" si="56"/>
        <v>Negative</v>
      </c>
      <c r="AG71" s="5" t="str">
        <f t="shared" si="56"/>
        <v>Negative</v>
      </c>
      <c r="AH71" s="5" t="str">
        <f t="shared" si="34"/>
        <v>Negative</v>
      </c>
      <c r="AI71" s="2">
        <v>6.0999999999999999E-2</v>
      </c>
      <c r="AJ71" s="2">
        <v>0.18</v>
      </c>
      <c r="AK71" s="2">
        <v>0.18</v>
      </c>
      <c r="AL71" s="2">
        <f t="shared" si="50"/>
        <v>0.11899999999999999</v>
      </c>
      <c r="AM71" s="5" t="str">
        <f t="shared" si="66"/>
        <v>Negative</v>
      </c>
      <c r="AN71" s="2">
        <v>0.14200000000000002</v>
      </c>
      <c r="AO71" s="2">
        <v>0.151</v>
      </c>
      <c r="AP71" s="2">
        <f t="shared" si="51"/>
        <v>0.14650000000000002</v>
      </c>
      <c r="AQ71" s="10">
        <f>(AP71/(2*$AN$82))</f>
        <v>0.49243697478991605</v>
      </c>
      <c r="AR71" s="2" t="str">
        <f t="shared" si="55"/>
        <v>Negative</v>
      </c>
    </row>
    <row r="72" spans="1:44" x14ac:dyDescent="0.25">
      <c r="A72" s="98">
        <v>75482</v>
      </c>
      <c r="B72" s="1">
        <v>2.2000000000000002</v>
      </c>
      <c r="C72" s="1">
        <v>3.5</v>
      </c>
      <c r="D72" s="1">
        <v>2.9</v>
      </c>
      <c r="E72" s="1">
        <v>4.9000000000000004</v>
      </c>
      <c r="F72" s="1">
        <v>2.5</v>
      </c>
      <c r="G72" s="1">
        <v>3</v>
      </c>
      <c r="H72" s="1">
        <f t="shared" si="57"/>
        <v>1.2999999999999998</v>
      </c>
      <c r="I72" s="1">
        <f t="shared" si="58"/>
        <v>2.0000000000000004</v>
      </c>
      <c r="J72" s="1">
        <f t="shared" si="59"/>
        <v>0.5</v>
      </c>
      <c r="K72" s="1">
        <f t="shared" si="60"/>
        <v>-0.70000000000000062</v>
      </c>
      <c r="L72" s="1">
        <f t="shared" si="61"/>
        <v>-1.5000000000000004</v>
      </c>
      <c r="M72" s="2" t="str">
        <f t="shared" si="67"/>
        <v>0</v>
      </c>
      <c r="N72" s="2" t="str">
        <f t="shared" si="62"/>
        <v>0</v>
      </c>
      <c r="O72" s="2">
        <f t="shared" si="63"/>
        <v>0</v>
      </c>
      <c r="P72" s="2" t="str">
        <f t="shared" si="68"/>
        <v>0</v>
      </c>
      <c r="Q72" s="2" t="str">
        <f t="shared" si="64"/>
        <v>0</v>
      </c>
      <c r="R72" s="2">
        <f t="shared" si="65"/>
        <v>0</v>
      </c>
      <c r="S72" s="2" t="str">
        <f t="shared" si="69"/>
        <v>Negative</v>
      </c>
      <c r="T72" s="2" t="str">
        <f t="shared" si="70"/>
        <v>Negative</v>
      </c>
      <c r="U72" s="2" t="str">
        <f t="shared" si="71"/>
        <v>Negative</v>
      </c>
      <c r="V72" s="2" t="str">
        <f t="shared" si="72"/>
        <v>Negative</v>
      </c>
      <c r="W72" s="2">
        <v>2.5000000000000001E-2</v>
      </c>
      <c r="X72" s="2">
        <v>1.9E-2</v>
      </c>
      <c r="Y72" s="2">
        <v>6.0000000000000001E-3</v>
      </c>
      <c r="Z72" s="2">
        <v>6.0000000000000001E-3</v>
      </c>
      <c r="AA72" s="2">
        <v>6.0000000000000001E-3</v>
      </c>
      <c r="AB72" s="4">
        <f t="shared" si="47"/>
        <v>-1.9000000000000003E-2</v>
      </c>
      <c r="AC72" s="4">
        <f t="shared" si="48"/>
        <v>-1.9000000000000003E-2</v>
      </c>
      <c r="AD72" s="4">
        <f t="shared" si="49"/>
        <v>-1.9000000000000003E-2</v>
      </c>
      <c r="AE72" s="5" t="str">
        <f t="shared" si="32"/>
        <v>Negative</v>
      </c>
      <c r="AF72" s="5" t="str">
        <f t="shared" si="56"/>
        <v>Negative</v>
      </c>
      <c r="AG72" s="5" t="str">
        <f t="shared" si="56"/>
        <v>Negative</v>
      </c>
      <c r="AH72" s="5" t="str">
        <f t="shared" si="34"/>
        <v>Negative</v>
      </c>
      <c r="AI72" s="2">
        <v>6.5000000000000002E-2</v>
      </c>
      <c r="AJ72" s="2">
        <v>0.187</v>
      </c>
      <c r="AK72" s="2">
        <v>0.20700000000000002</v>
      </c>
      <c r="AL72" s="2">
        <f t="shared" si="50"/>
        <v>0.13200000000000001</v>
      </c>
      <c r="AM72" s="5" t="str">
        <f t="shared" si="66"/>
        <v>Negative</v>
      </c>
      <c r="AN72" s="2">
        <v>0.17400000000000002</v>
      </c>
      <c r="AO72" s="2">
        <v>0.17400000000000002</v>
      </c>
      <c r="AP72" s="2">
        <f t="shared" si="51"/>
        <v>0.17400000000000002</v>
      </c>
      <c r="AQ72" s="10">
        <f>(AP72/(2*$AP$82))</f>
        <v>0.59896729776247859</v>
      </c>
      <c r="AR72" s="2" t="str">
        <f>IF(AND(AQ72&gt;100%,AQ72&lt;150%),"Positive",IF(AQ72&gt;150%,"Positive",IF(AQ72&lt;100%,"Negative")))</f>
        <v>Negative</v>
      </c>
    </row>
    <row r="73" spans="1:44" x14ac:dyDescent="0.25">
      <c r="A73" s="98">
        <v>75483</v>
      </c>
      <c r="B73" s="1">
        <v>2.5</v>
      </c>
      <c r="C73" s="1">
        <v>3</v>
      </c>
      <c r="D73" s="1">
        <v>2.5</v>
      </c>
      <c r="E73" s="1">
        <v>4.2</v>
      </c>
      <c r="F73" s="1">
        <v>2.2999999999999998</v>
      </c>
      <c r="G73" s="1">
        <v>3</v>
      </c>
      <c r="H73" s="1">
        <f t="shared" si="57"/>
        <v>0.5</v>
      </c>
      <c r="I73" s="1">
        <f t="shared" si="58"/>
        <v>1.7000000000000002</v>
      </c>
      <c r="J73" s="1">
        <f t="shared" si="59"/>
        <v>0.70000000000000018</v>
      </c>
      <c r="K73" s="1">
        <f t="shared" si="60"/>
        <v>-1.2000000000000002</v>
      </c>
      <c r="L73" s="1">
        <f t="shared" si="61"/>
        <v>-1</v>
      </c>
      <c r="M73" s="2" t="str">
        <f t="shared" si="67"/>
        <v>0</v>
      </c>
      <c r="N73" s="2" t="str">
        <f t="shared" si="62"/>
        <v>0</v>
      </c>
      <c r="O73" s="2">
        <f t="shared" si="63"/>
        <v>0</v>
      </c>
      <c r="P73" s="2" t="str">
        <f t="shared" si="68"/>
        <v>0</v>
      </c>
      <c r="Q73" s="2" t="str">
        <f t="shared" si="64"/>
        <v>0</v>
      </c>
      <c r="R73" s="2">
        <f t="shared" si="65"/>
        <v>0</v>
      </c>
      <c r="S73" s="2" t="str">
        <f t="shared" si="69"/>
        <v>Negative</v>
      </c>
      <c r="T73" s="2" t="str">
        <f t="shared" si="70"/>
        <v>Negative</v>
      </c>
      <c r="U73" s="2" t="str">
        <f t="shared" si="71"/>
        <v>Negative</v>
      </c>
      <c r="V73" s="2" t="str">
        <f t="shared" si="72"/>
        <v>Negative</v>
      </c>
      <c r="W73" s="2">
        <v>6.0000000000000001E-3</v>
      </c>
      <c r="X73" s="2">
        <v>6.0000000000000001E-3</v>
      </c>
      <c r="Y73" s="2">
        <v>5.0000000000000001E-3</v>
      </c>
      <c r="Z73" s="2">
        <v>4.0000000000000001E-3</v>
      </c>
      <c r="AA73" s="2">
        <v>6.0000000000000001E-3</v>
      </c>
      <c r="AB73" s="4">
        <f t="shared" si="47"/>
        <v>-1E-3</v>
      </c>
      <c r="AC73" s="4">
        <f t="shared" si="48"/>
        <v>-2E-3</v>
      </c>
      <c r="AD73" s="4">
        <f t="shared" si="49"/>
        <v>0</v>
      </c>
      <c r="AE73" s="5" t="str">
        <f t="shared" si="32"/>
        <v>Negative</v>
      </c>
      <c r="AF73" s="5" t="str">
        <f t="shared" si="56"/>
        <v>Negative</v>
      </c>
      <c r="AG73" s="5" t="str">
        <f t="shared" si="56"/>
        <v>Negative</v>
      </c>
      <c r="AH73" s="5" t="str">
        <f t="shared" si="34"/>
        <v>Negative</v>
      </c>
      <c r="AI73" s="2">
        <v>7.4999999999999997E-2</v>
      </c>
      <c r="AJ73" s="2">
        <v>7.6999999999999999E-2</v>
      </c>
      <c r="AK73" s="2">
        <v>0.08</v>
      </c>
      <c r="AL73" s="2">
        <f t="shared" si="50"/>
        <v>3.5000000000000031E-3</v>
      </c>
      <c r="AM73" s="5" t="str">
        <f t="shared" si="66"/>
        <v>Negative</v>
      </c>
      <c r="AN73" s="2">
        <v>0.152</v>
      </c>
      <c r="AO73" s="2">
        <v>0.16400000000000001</v>
      </c>
      <c r="AP73" s="2">
        <f t="shared" si="51"/>
        <v>0.158</v>
      </c>
      <c r="AQ73" s="10">
        <f>(AP73/(2*$AN$82))</f>
        <v>0.53109243697478992</v>
      </c>
      <c r="AR73" s="2" t="str">
        <f>IF(AND(AQ73&gt;100%,AQ73&lt;150%),"Positive",IF(AQ73&gt;150%,"Positive",IF(AQ73&lt;100%,"Negative")))</f>
        <v>Negative</v>
      </c>
    </row>
    <row r="74" spans="1:44" x14ac:dyDescent="0.25">
      <c r="A74" s="98">
        <v>75484</v>
      </c>
      <c r="B74" s="1">
        <v>2.8</v>
      </c>
      <c r="C74" s="1">
        <v>4</v>
      </c>
      <c r="D74" s="1">
        <v>2.8</v>
      </c>
      <c r="E74" s="1">
        <v>15.5</v>
      </c>
      <c r="F74" s="1">
        <v>2.5</v>
      </c>
      <c r="G74" s="1">
        <v>3.6</v>
      </c>
      <c r="H74" s="1">
        <f t="shared" si="57"/>
        <v>1.2000000000000002</v>
      </c>
      <c r="I74" s="1">
        <f t="shared" si="58"/>
        <v>12.7</v>
      </c>
      <c r="J74" s="1">
        <f t="shared" si="59"/>
        <v>1.1000000000000001</v>
      </c>
      <c r="K74" s="1">
        <f t="shared" si="60"/>
        <v>-11.5</v>
      </c>
      <c r="L74" s="1">
        <f t="shared" si="61"/>
        <v>-11.6</v>
      </c>
      <c r="M74" s="2" t="str">
        <f t="shared" si="67"/>
        <v>0</v>
      </c>
      <c r="N74" s="2" t="str">
        <f t="shared" si="62"/>
        <v>0</v>
      </c>
      <c r="O74" s="2">
        <f t="shared" si="63"/>
        <v>0</v>
      </c>
      <c r="P74" s="2" t="str">
        <f t="shared" si="68"/>
        <v>0</v>
      </c>
      <c r="Q74" s="2" t="str">
        <f t="shared" si="64"/>
        <v>0</v>
      </c>
      <c r="R74" s="2">
        <f t="shared" si="65"/>
        <v>0</v>
      </c>
      <c r="S74" s="2" t="str">
        <f t="shared" si="69"/>
        <v>Negative</v>
      </c>
      <c r="T74" s="2" t="str">
        <f t="shared" si="70"/>
        <v>Negative</v>
      </c>
      <c r="U74" s="2" t="str">
        <f t="shared" si="71"/>
        <v>Negative</v>
      </c>
      <c r="V74" s="2" t="str">
        <f t="shared" si="72"/>
        <v>Negative</v>
      </c>
      <c r="W74" s="2">
        <v>6.0000000000000001E-3</v>
      </c>
      <c r="X74" s="2">
        <v>6.0000000000000001E-3</v>
      </c>
      <c r="Y74" s="2">
        <v>5.0000000000000001E-3</v>
      </c>
      <c r="Z74" s="2">
        <v>5.0000000000000001E-3</v>
      </c>
      <c r="AA74" s="2">
        <v>0.01</v>
      </c>
      <c r="AB74" s="4">
        <f t="shared" si="47"/>
        <v>-1E-3</v>
      </c>
      <c r="AC74" s="4">
        <f t="shared" si="48"/>
        <v>-1E-3</v>
      </c>
      <c r="AD74" s="4">
        <f t="shared" si="49"/>
        <v>4.0000000000000001E-3</v>
      </c>
      <c r="AE74" s="5" t="str">
        <f t="shared" si="32"/>
        <v>Negative</v>
      </c>
      <c r="AF74" s="5" t="str">
        <f t="shared" si="56"/>
        <v>Negative</v>
      </c>
      <c r="AG74" s="5" t="str">
        <f t="shared" si="56"/>
        <v>Negative</v>
      </c>
      <c r="AH74" s="5" t="str">
        <f t="shared" si="34"/>
        <v>Negative</v>
      </c>
      <c r="AI74" s="2">
        <v>5.2000000000000005E-2</v>
      </c>
      <c r="AJ74" s="2">
        <v>8.6000000000000007E-2</v>
      </c>
      <c r="AK74" s="2">
        <v>0.105</v>
      </c>
      <c r="AL74" s="2">
        <f t="shared" si="50"/>
        <v>4.3499999999999997E-2</v>
      </c>
      <c r="AM74" s="5" t="str">
        <f t="shared" si="66"/>
        <v>Negative</v>
      </c>
      <c r="AN74" s="2">
        <v>0.13600000000000001</v>
      </c>
      <c r="AO74" s="2">
        <v>0.14599999999999999</v>
      </c>
      <c r="AP74" s="2">
        <f t="shared" si="51"/>
        <v>0.14100000000000001</v>
      </c>
      <c r="AQ74" s="10">
        <f>(AP74/(2*$AP$82))</f>
        <v>0.48537005163511193</v>
      </c>
      <c r="AR74" s="2" t="str">
        <f t="shared" ref="AR74:AR80" si="73">IF(AND(AQ74&gt;100%,AQ74&lt;150%),"Positive",IF(AQ74&gt;150%,"Positive",IF(AQ74&lt;100%,"Negative")))</f>
        <v>Negative</v>
      </c>
    </row>
    <row r="75" spans="1:44" x14ac:dyDescent="0.25">
      <c r="A75" s="98">
        <v>75485</v>
      </c>
      <c r="B75" s="1">
        <v>2.8</v>
      </c>
      <c r="C75" s="1">
        <v>3</v>
      </c>
      <c r="D75" s="1">
        <v>2.8</v>
      </c>
      <c r="E75" s="1">
        <v>8.8000000000000007</v>
      </c>
      <c r="F75" s="1">
        <v>3</v>
      </c>
      <c r="G75" s="1">
        <v>3.6</v>
      </c>
      <c r="H75" s="1">
        <f t="shared" si="57"/>
        <v>0.20000000000000018</v>
      </c>
      <c r="I75" s="1">
        <f t="shared" si="58"/>
        <v>6.0000000000000009</v>
      </c>
      <c r="J75" s="1">
        <f t="shared" si="59"/>
        <v>0.60000000000000009</v>
      </c>
      <c r="K75" s="1">
        <f t="shared" si="60"/>
        <v>-5.8000000000000007</v>
      </c>
      <c r="L75" s="1">
        <f t="shared" si="61"/>
        <v>-5.4</v>
      </c>
      <c r="M75" s="2" t="str">
        <f t="shared" si="67"/>
        <v>0</v>
      </c>
      <c r="N75" s="2" t="str">
        <f t="shared" si="62"/>
        <v>0</v>
      </c>
      <c r="O75" s="2">
        <f t="shared" si="63"/>
        <v>0</v>
      </c>
      <c r="P75" s="2" t="str">
        <f t="shared" si="68"/>
        <v>0</v>
      </c>
      <c r="Q75" s="2" t="str">
        <f t="shared" si="64"/>
        <v>0</v>
      </c>
      <c r="R75" s="2">
        <f t="shared" si="65"/>
        <v>0</v>
      </c>
      <c r="S75" s="2" t="str">
        <f t="shared" si="69"/>
        <v>Negative</v>
      </c>
      <c r="T75" s="2" t="str">
        <f t="shared" si="70"/>
        <v>Negative</v>
      </c>
      <c r="U75" s="2" t="str">
        <f t="shared" si="71"/>
        <v>Negative</v>
      </c>
      <c r="V75" s="2" t="str">
        <f t="shared" si="72"/>
        <v>Negative</v>
      </c>
      <c r="W75" s="2">
        <v>4.0000000000000001E-3</v>
      </c>
      <c r="X75" s="2">
        <v>6.0000000000000001E-3</v>
      </c>
      <c r="Y75" s="2">
        <v>4.0000000000000001E-3</v>
      </c>
      <c r="Z75" s="2">
        <v>2E-3</v>
      </c>
      <c r="AA75" s="2">
        <v>6.0000000000000001E-3</v>
      </c>
      <c r="AB75" s="4">
        <f t="shared" si="47"/>
        <v>0</v>
      </c>
      <c r="AC75" s="4">
        <f t="shared" si="48"/>
        <v>-2E-3</v>
      </c>
      <c r="AD75" s="4">
        <f t="shared" si="49"/>
        <v>2E-3</v>
      </c>
      <c r="AE75" s="5" t="str">
        <f t="shared" si="32"/>
        <v>Negative</v>
      </c>
      <c r="AF75" s="5" t="str">
        <f t="shared" si="56"/>
        <v>Negative</v>
      </c>
      <c r="AG75" s="5" t="str">
        <f t="shared" si="56"/>
        <v>Negative</v>
      </c>
      <c r="AH75" s="5" t="str">
        <f t="shared" si="34"/>
        <v>Negative</v>
      </c>
      <c r="AI75" s="2">
        <v>5.1000000000000004E-2</v>
      </c>
      <c r="AJ75" s="2">
        <v>0.129</v>
      </c>
      <c r="AK75" s="2">
        <v>0.126</v>
      </c>
      <c r="AL75" s="2">
        <f t="shared" si="50"/>
        <v>7.6499999999999999E-2</v>
      </c>
      <c r="AM75" s="5" t="str">
        <f t="shared" si="66"/>
        <v>Negative</v>
      </c>
      <c r="AN75" s="2">
        <v>0.13400000000000001</v>
      </c>
      <c r="AO75" s="2">
        <v>0.129</v>
      </c>
      <c r="AP75" s="2">
        <f t="shared" si="51"/>
        <v>0.13150000000000001</v>
      </c>
      <c r="AQ75" s="10">
        <f>(AP75/(2*$AP$82))</f>
        <v>0.4526678141135973</v>
      </c>
      <c r="AR75" s="2" t="str">
        <f t="shared" si="73"/>
        <v>Negative</v>
      </c>
    </row>
    <row r="76" spans="1:44" x14ac:dyDescent="0.25">
      <c r="A76" s="98">
        <v>75486</v>
      </c>
      <c r="B76" s="1">
        <v>2.5</v>
      </c>
      <c r="C76" s="1">
        <v>3.2</v>
      </c>
      <c r="D76" s="1">
        <v>2.5</v>
      </c>
      <c r="E76" s="1">
        <v>8.8000000000000007</v>
      </c>
      <c r="F76" s="1">
        <v>2.9</v>
      </c>
      <c r="G76" s="1">
        <v>3.2</v>
      </c>
      <c r="H76" s="1">
        <f t="shared" si="57"/>
        <v>0.70000000000000018</v>
      </c>
      <c r="I76" s="1">
        <f t="shared" si="58"/>
        <v>6.3000000000000007</v>
      </c>
      <c r="J76" s="1">
        <f t="shared" si="59"/>
        <v>0.30000000000000027</v>
      </c>
      <c r="K76" s="1">
        <f t="shared" si="60"/>
        <v>-5.6000000000000005</v>
      </c>
      <c r="L76" s="1">
        <f t="shared" si="61"/>
        <v>-6</v>
      </c>
      <c r="M76" s="2" t="str">
        <f t="shared" si="67"/>
        <v>0</v>
      </c>
      <c r="N76" s="2" t="str">
        <f t="shared" si="62"/>
        <v>0</v>
      </c>
      <c r="O76" s="2">
        <f t="shared" si="63"/>
        <v>0</v>
      </c>
      <c r="P76" s="2" t="str">
        <f t="shared" si="68"/>
        <v>0</v>
      </c>
      <c r="Q76" s="2" t="str">
        <f t="shared" si="64"/>
        <v>0</v>
      </c>
      <c r="R76" s="2">
        <f t="shared" si="65"/>
        <v>0</v>
      </c>
      <c r="S76" s="2" t="str">
        <f t="shared" si="69"/>
        <v>Negative</v>
      </c>
      <c r="T76" s="2" t="str">
        <f t="shared" si="70"/>
        <v>Negative</v>
      </c>
      <c r="U76" s="2" t="str">
        <f t="shared" si="71"/>
        <v>Negative</v>
      </c>
      <c r="V76" s="2" t="str">
        <f t="shared" si="72"/>
        <v>Negative</v>
      </c>
      <c r="W76" s="2">
        <v>6.0000000000000001E-3</v>
      </c>
      <c r="X76" s="2">
        <v>7.0000000000000001E-3</v>
      </c>
      <c r="Y76" s="2">
        <v>8.0000000000000002E-3</v>
      </c>
      <c r="Z76" s="2">
        <v>6.0000000000000001E-3</v>
      </c>
      <c r="AA76" s="2">
        <v>1.8000000000000002E-2</v>
      </c>
      <c r="AB76" s="4">
        <f t="shared" si="47"/>
        <v>2E-3</v>
      </c>
      <c r="AC76" s="4">
        <f t="shared" si="48"/>
        <v>0</v>
      </c>
      <c r="AD76" s="4">
        <f t="shared" si="49"/>
        <v>1.2000000000000002E-2</v>
      </c>
      <c r="AE76" s="5" t="str">
        <f t="shared" si="32"/>
        <v>Negative</v>
      </c>
      <c r="AF76" s="5" t="str">
        <f t="shared" si="56"/>
        <v>Negative</v>
      </c>
      <c r="AG76" s="5" t="str">
        <f t="shared" si="56"/>
        <v>Negative</v>
      </c>
      <c r="AH76" s="5" t="str">
        <f t="shared" si="34"/>
        <v>Negative</v>
      </c>
      <c r="AI76" s="2">
        <v>6.2E-2</v>
      </c>
      <c r="AJ76" s="2">
        <v>7.2999999999999995E-2</v>
      </c>
      <c r="AK76" s="2">
        <v>7.0000000000000007E-2</v>
      </c>
      <c r="AL76" s="2">
        <f t="shared" si="50"/>
        <v>9.5000000000000084E-3</v>
      </c>
      <c r="AM76" s="5" t="str">
        <f t="shared" si="66"/>
        <v>Negative</v>
      </c>
      <c r="AN76" s="2">
        <v>0.13700000000000001</v>
      </c>
      <c r="AO76" s="2">
        <v>0.128</v>
      </c>
      <c r="AP76" s="2">
        <f t="shared" si="51"/>
        <v>0.13250000000000001</v>
      </c>
      <c r="AQ76" s="10">
        <f>(AP76/(2*$AP$82))</f>
        <v>0.45611015490533569</v>
      </c>
      <c r="AR76" s="2" t="str">
        <f t="shared" si="73"/>
        <v>Negative</v>
      </c>
    </row>
    <row r="77" spans="1:44" x14ac:dyDescent="0.25">
      <c r="A77" s="98">
        <v>75495</v>
      </c>
      <c r="B77" s="1">
        <v>2.5</v>
      </c>
      <c r="C77" s="1">
        <v>3</v>
      </c>
      <c r="D77" s="1">
        <v>2.4</v>
      </c>
      <c r="E77" s="1">
        <v>6</v>
      </c>
      <c r="F77" s="1">
        <v>2.2999999999999998</v>
      </c>
      <c r="G77" s="1">
        <v>3.2</v>
      </c>
      <c r="H77" s="1">
        <f t="shared" si="57"/>
        <v>0.5</v>
      </c>
      <c r="I77" s="1">
        <f t="shared" si="58"/>
        <v>3.6</v>
      </c>
      <c r="J77" s="1">
        <f t="shared" si="59"/>
        <v>0.90000000000000036</v>
      </c>
      <c r="K77" s="1">
        <f t="shared" si="60"/>
        <v>-3.1</v>
      </c>
      <c r="L77" s="1">
        <f t="shared" si="61"/>
        <v>-2.6999999999999997</v>
      </c>
      <c r="M77" s="2" t="str">
        <f t="shared" si="67"/>
        <v>0</v>
      </c>
      <c r="N77" s="2" t="str">
        <f t="shared" si="62"/>
        <v>0</v>
      </c>
      <c r="O77" s="2">
        <f t="shared" si="63"/>
        <v>0</v>
      </c>
      <c r="P77" s="2" t="str">
        <f t="shared" si="68"/>
        <v>0</v>
      </c>
      <c r="Q77" s="2" t="str">
        <f t="shared" si="64"/>
        <v>0</v>
      </c>
      <c r="R77" s="2">
        <f t="shared" si="65"/>
        <v>0</v>
      </c>
      <c r="S77" s="2" t="str">
        <f t="shared" si="69"/>
        <v>Negative</v>
      </c>
      <c r="T77" s="2" t="str">
        <f t="shared" si="70"/>
        <v>Negative</v>
      </c>
      <c r="U77" s="2" t="str">
        <f t="shared" si="71"/>
        <v>Negative</v>
      </c>
      <c r="V77" s="2" t="str">
        <f t="shared" si="72"/>
        <v>Negative</v>
      </c>
      <c r="W77" s="2">
        <v>7.0000000000000001E-3</v>
      </c>
      <c r="X77" s="2">
        <v>8.0000000000000002E-3</v>
      </c>
      <c r="Y77" s="2">
        <v>6.0000000000000001E-3</v>
      </c>
      <c r="Z77" s="2">
        <v>5.0000000000000001E-3</v>
      </c>
      <c r="AA77" s="2">
        <v>6.0000000000000001E-3</v>
      </c>
      <c r="AB77" s="4">
        <f t="shared" si="47"/>
        <v>-1E-3</v>
      </c>
      <c r="AC77" s="4">
        <f t="shared" si="48"/>
        <v>-2E-3</v>
      </c>
      <c r="AD77" s="4">
        <f t="shared" si="49"/>
        <v>-1E-3</v>
      </c>
      <c r="AE77" s="5" t="str">
        <f t="shared" si="32"/>
        <v>Negative</v>
      </c>
      <c r="AF77" s="5" t="str">
        <f t="shared" si="56"/>
        <v>Negative</v>
      </c>
      <c r="AG77" s="5" t="str">
        <f t="shared" si="56"/>
        <v>Negative</v>
      </c>
      <c r="AH77" s="5" t="str">
        <f t="shared" si="34"/>
        <v>Negative</v>
      </c>
      <c r="AI77" s="2">
        <v>6.7000000000000004E-2</v>
      </c>
      <c r="AJ77" s="2">
        <v>0.13200000000000001</v>
      </c>
      <c r="AK77" s="2">
        <v>0.127</v>
      </c>
      <c r="AL77" s="2">
        <f t="shared" si="50"/>
        <v>6.25E-2</v>
      </c>
      <c r="AM77" s="5" t="str">
        <f t="shared" si="66"/>
        <v>Negative</v>
      </c>
      <c r="AN77" s="2">
        <v>0.185</v>
      </c>
      <c r="AO77" s="2">
        <v>0.19800000000000001</v>
      </c>
      <c r="AP77" s="2">
        <f t="shared" si="51"/>
        <v>0.1915</v>
      </c>
      <c r="AQ77" s="10">
        <f>(AP77/(2*$AN$82))</f>
        <v>0.64369747899159668</v>
      </c>
      <c r="AR77" s="2" t="str">
        <f t="shared" si="73"/>
        <v>Negative</v>
      </c>
    </row>
    <row r="78" spans="1:44" x14ac:dyDescent="0.25">
      <c r="A78" s="98">
        <v>77626</v>
      </c>
      <c r="B78" s="1">
        <v>2.8</v>
      </c>
      <c r="C78" s="1">
        <v>3</v>
      </c>
      <c r="D78" s="1">
        <v>2.8</v>
      </c>
      <c r="E78" s="1">
        <v>7</v>
      </c>
      <c r="F78" s="1">
        <v>2.9</v>
      </c>
      <c r="G78" s="1">
        <v>3.5</v>
      </c>
      <c r="H78" s="1">
        <f t="shared" si="57"/>
        <v>0.20000000000000018</v>
      </c>
      <c r="I78" s="1">
        <f t="shared" si="58"/>
        <v>4.2</v>
      </c>
      <c r="J78" s="1">
        <f t="shared" si="59"/>
        <v>0.60000000000000009</v>
      </c>
      <c r="K78" s="1">
        <f t="shared" si="60"/>
        <v>-4</v>
      </c>
      <c r="L78" s="1">
        <f t="shared" si="61"/>
        <v>-3.6</v>
      </c>
      <c r="M78" s="2" t="str">
        <f t="shared" si="67"/>
        <v>0</v>
      </c>
      <c r="N78" s="2" t="str">
        <f t="shared" si="62"/>
        <v>0</v>
      </c>
      <c r="O78" s="2">
        <f t="shared" si="63"/>
        <v>0</v>
      </c>
      <c r="P78" s="2" t="str">
        <f t="shared" si="68"/>
        <v>0</v>
      </c>
      <c r="Q78" s="2" t="str">
        <f t="shared" si="64"/>
        <v>0</v>
      </c>
      <c r="R78" s="2">
        <f t="shared" si="65"/>
        <v>0</v>
      </c>
      <c r="S78" s="2" t="str">
        <f t="shared" si="69"/>
        <v>Negative</v>
      </c>
      <c r="T78" s="2" t="str">
        <f t="shared" si="70"/>
        <v>Negative</v>
      </c>
      <c r="U78" s="2" t="str">
        <f t="shared" si="71"/>
        <v>Negative</v>
      </c>
      <c r="V78" s="2" t="str">
        <f t="shared" si="72"/>
        <v>Negative</v>
      </c>
      <c r="W78" s="2">
        <v>5.0000000000000001E-3</v>
      </c>
      <c r="X78" s="2">
        <v>6.0000000000000001E-3</v>
      </c>
      <c r="Y78" s="2">
        <v>5.0000000000000001E-3</v>
      </c>
      <c r="Z78" s="2">
        <v>5.0000000000000001E-3</v>
      </c>
      <c r="AA78" s="2">
        <v>6.0000000000000001E-3</v>
      </c>
      <c r="AB78" s="4">
        <f t="shared" si="47"/>
        <v>0</v>
      </c>
      <c r="AC78" s="4">
        <f t="shared" si="48"/>
        <v>0</v>
      </c>
      <c r="AD78" s="4">
        <f t="shared" si="49"/>
        <v>1E-3</v>
      </c>
      <c r="AE78" s="5" t="str">
        <f t="shared" si="32"/>
        <v>Negative</v>
      </c>
      <c r="AF78" s="5" t="str">
        <f t="shared" si="56"/>
        <v>Negative</v>
      </c>
      <c r="AG78" s="5" t="str">
        <f t="shared" si="56"/>
        <v>Negative</v>
      </c>
      <c r="AH78" s="5" t="str">
        <f t="shared" si="34"/>
        <v>Negative</v>
      </c>
      <c r="AI78" s="2">
        <v>6.8000000000000005E-2</v>
      </c>
      <c r="AJ78" s="2">
        <v>7.6999999999999999E-2</v>
      </c>
      <c r="AK78" s="2">
        <v>8.5000000000000006E-2</v>
      </c>
      <c r="AL78" s="2">
        <f t="shared" si="50"/>
        <v>1.2999999999999998E-2</v>
      </c>
      <c r="AM78" s="5" t="str">
        <f t="shared" si="66"/>
        <v>Negative</v>
      </c>
      <c r="AN78" s="2">
        <v>0.151</v>
      </c>
      <c r="AO78" s="2">
        <v>0.154</v>
      </c>
      <c r="AP78" s="2">
        <f t="shared" si="51"/>
        <v>0.1525</v>
      </c>
      <c r="AQ78" s="10">
        <f>(AP78/(2*$AP$82))</f>
        <v>0.52495697074010328</v>
      </c>
      <c r="AR78" s="2" t="str">
        <f t="shared" si="73"/>
        <v>Negative</v>
      </c>
    </row>
    <row r="79" spans="1:44" x14ac:dyDescent="0.25">
      <c r="A79" s="98">
        <v>77705</v>
      </c>
      <c r="B79" s="1">
        <v>2.8</v>
      </c>
      <c r="C79" s="1">
        <v>3.2</v>
      </c>
      <c r="D79" s="1">
        <v>2.9</v>
      </c>
      <c r="E79" s="1">
        <v>7.2</v>
      </c>
      <c r="F79" s="1">
        <v>2.5</v>
      </c>
      <c r="G79" s="1">
        <v>3.3</v>
      </c>
      <c r="H79" s="1">
        <f t="shared" si="57"/>
        <v>0.40000000000000036</v>
      </c>
      <c r="I79" s="1">
        <f t="shared" si="58"/>
        <v>4.3000000000000007</v>
      </c>
      <c r="J79" s="1">
        <f t="shared" si="59"/>
        <v>0.79999999999999982</v>
      </c>
      <c r="K79" s="1">
        <f t="shared" si="60"/>
        <v>-3.9000000000000004</v>
      </c>
      <c r="L79" s="1">
        <f t="shared" si="61"/>
        <v>-3.5000000000000009</v>
      </c>
      <c r="M79" s="2" t="str">
        <f t="shared" si="67"/>
        <v>0</v>
      </c>
      <c r="N79" s="2" t="str">
        <f t="shared" si="62"/>
        <v>0</v>
      </c>
      <c r="O79" s="2">
        <f t="shared" si="63"/>
        <v>0</v>
      </c>
      <c r="P79" s="2" t="str">
        <f t="shared" si="68"/>
        <v>0</v>
      </c>
      <c r="Q79" s="2" t="str">
        <f t="shared" si="64"/>
        <v>0</v>
      </c>
      <c r="R79" s="2">
        <f t="shared" si="65"/>
        <v>0</v>
      </c>
      <c r="S79" s="2" t="str">
        <f t="shared" si="69"/>
        <v>Negative</v>
      </c>
      <c r="T79" s="2" t="str">
        <f t="shared" si="70"/>
        <v>Negative</v>
      </c>
      <c r="U79" s="2" t="str">
        <f t="shared" si="71"/>
        <v>Negative</v>
      </c>
      <c r="V79" s="2" t="str">
        <f t="shared" si="72"/>
        <v>Negative</v>
      </c>
      <c r="W79" s="2">
        <v>6.0000000000000001E-3</v>
      </c>
      <c r="X79" s="2">
        <v>7.0000000000000001E-3</v>
      </c>
      <c r="Y79" s="2">
        <v>7.0000000000000001E-3</v>
      </c>
      <c r="Z79" s="2">
        <v>6.0000000000000001E-3</v>
      </c>
      <c r="AA79" s="2">
        <v>1.6E-2</v>
      </c>
      <c r="AB79" s="4">
        <f t="shared" si="47"/>
        <v>1E-3</v>
      </c>
      <c r="AC79" s="4">
        <f t="shared" si="48"/>
        <v>0</v>
      </c>
      <c r="AD79" s="4">
        <f t="shared" si="49"/>
        <v>0.01</v>
      </c>
      <c r="AE79" s="5" t="str">
        <f t="shared" si="32"/>
        <v>Negative</v>
      </c>
      <c r="AF79" s="5" t="str">
        <f t="shared" si="56"/>
        <v>Negative</v>
      </c>
      <c r="AG79" s="5" t="str">
        <f t="shared" si="56"/>
        <v>Negative</v>
      </c>
      <c r="AH79" s="5" t="str">
        <f t="shared" si="34"/>
        <v>Negative</v>
      </c>
      <c r="AI79" s="2">
        <v>5.8000000000000003E-2</v>
      </c>
      <c r="AJ79" s="2">
        <v>6.6000000000000003E-2</v>
      </c>
      <c r="AK79" s="2">
        <v>6.3E-2</v>
      </c>
      <c r="AL79" s="2">
        <f t="shared" si="50"/>
        <v>6.4999999999999988E-3</v>
      </c>
      <c r="AM79" s="5" t="str">
        <f t="shared" si="66"/>
        <v>Negative</v>
      </c>
      <c r="AN79" s="2">
        <v>0.107</v>
      </c>
      <c r="AO79" s="2">
        <v>0.10400000000000001</v>
      </c>
      <c r="AP79" s="2">
        <f t="shared" si="51"/>
        <v>0.10550000000000001</v>
      </c>
      <c r="AQ79" s="10">
        <f>(AP79/(2*$AN$82))</f>
        <v>0.35462184873949587</v>
      </c>
      <c r="AR79" s="2" t="str">
        <f t="shared" si="73"/>
        <v>Negative</v>
      </c>
    </row>
    <row r="80" spans="1:44" x14ac:dyDescent="0.25">
      <c r="A80" s="98">
        <v>77706</v>
      </c>
      <c r="B80" s="1">
        <v>2.5</v>
      </c>
      <c r="C80" s="1">
        <v>2.9</v>
      </c>
      <c r="D80" s="1">
        <v>2.4</v>
      </c>
      <c r="E80" s="1">
        <v>6</v>
      </c>
      <c r="F80" s="1">
        <v>2.2000000000000002</v>
      </c>
      <c r="G80" s="1">
        <v>3.2</v>
      </c>
      <c r="H80" s="1">
        <f t="shared" si="57"/>
        <v>0.39999999999999991</v>
      </c>
      <c r="I80" s="1">
        <f t="shared" si="58"/>
        <v>3.6</v>
      </c>
      <c r="J80" s="1">
        <f t="shared" si="59"/>
        <v>1</v>
      </c>
      <c r="K80" s="1">
        <f t="shared" si="60"/>
        <v>-3.2</v>
      </c>
      <c r="L80" s="1">
        <f t="shared" si="61"/>
        <v>-2.6</v>
      </c>
      <c r="M80" s="2" t="str">
        <f t="shared" si="67"/>
        <v>0</v>
      </c>
      <c r="N80" s="2" t="str">
        <f t="shared" si="62"/>
        <v>0</v>
      </c>
      <c r="O80" s="2">
        <f t="shared" si="63"/>
        <v>0</v>
      </c>
      <c r="P80" s="2" t="str">
        <f t="shared" si="68"/>
        <v>0</v>
      </c>
      <c r="Q80" s="2" t="str">
        <f t="shared" si="64"/>
        <v>0</v>
      </c>
      <c r="R80" s="2">
        <f t="shared" si="65"/>
        <v>0</v>
      </c>
      <c r="S80" s="2" t="str">
        <f t="shared" si="69"/>
        <v>Negative</v>
      </c>
      <c r="T80" s="2" t="str">
        <f t="shared" si="70"/>
        <v>Negative</v>
      </c>
      <c r="U80" s="2" t="str">
        <f t="shared" si="71"/>
        <v>Negative</v>
      </c>
      <c r="V80" s="2" t="str">
        <f t="shared" si="72"/>
        <v>Negative</v>
      </c>
      <c r="W80" s="2">
        <v>1.7000000000000001E-2</v>
      </c>
      <c r="X80" s="2">
        <v>2.5000000000000001E-2</v>
      </c>
      <c r="Y80" s="2">
        <v>2.3E-2</v>
      </c>
      <c r="Z80" s="2">
        <v>1.4E-2</v>
      </c>
      <c r="AA80" s="2">
        <v>3.6999999999999998E-2</v>
      </c>
      <c r="AB80" s="4">
        <f t="shared" si="47"/>
        <v>5.9999999999999984E-3</v>
      </c>
      <c r="AC80" s="4">
        <f t="shared" si="48"/>
        <v>-3.0000000000000009E-3</v>
      </c>
      <c r="AD80" s="4">
        <f t="shared" si="49"/>
        <v>1.9999999999999997E-2</v>
      </c>
      <c r="AE80" s="5" t="str">
        <f t="shared" si="32"/>
        <v>Negative</v>
      </c>
      <c r="AF80" s="5" t="str">
        <f t="shared" si="56"/>
        <v>Negative</v>
      </c>
      <c r="AG80" s="5" t="str">
        <f t="shared" si="56"/>
        <v>Negative</v>
      </c>
      <c r="AH80" s="5" t="str">
        <f t="shared" si="34"/>
        <v>Negative</v>
      </c>
      <c r="AI80" s="2">
        <v>6.0999999999999999E-2</v>
      </c>
      <c r="AJ80" s="2">
        <v>0.14799999999999999</v>
      </c>
      <c r="AK80" s="2">
        <v>0.14799999999999999</v>
      </c>
      <c r="AL80" s="2">
        <f t="shared" si="50"/>
        <v>8.6999999999999994E-2</v>
      </c>
      <c r="AM80" s="5" t="str">
        <f t="shared" si="66"/>
        <v>Negative</v>
      </c>
      <c r="AN80" s="2">
        <v>0.23500000000000001</v>
      </c>
      <c r="AO80" s="2">
        <v>0.21299999999999999</v>
      </c>
      <c r="AP80" s="2">
        <f t="shared" si="51"/>
        <v>0.224</v>
      </c>
      <c r="AQ80" s="10">
        <f>(AP80/(2*$AN$82))</f>
        <v>0.75294117647058834</v>
      </c>
      <c r="AR80" s="2" t="str">
        <f t="shared" si="73"/>
        <v>Negative</v>
      </c>
    </row>
    <row r="81" spans="39:43" x14ac:dyDescent="0.25">
      <c r="AM81" s="12"/>
    </row>
    <row r="82" spans="39:43" x14ac:dyDescent="0.25">
      <c r="AM82" s="12"/>
      <c r="AN82">
        <f>(AO83+AO87+AO85+AO89)/4</f>
        <v>0.14874999999999999</v>
      </c>
      <c r="AO82" s="13">
        <v>2.077</v>
      </c>
      <c r="AP82">
        <f>(AQ83+AQ87+AQ85+AQ89)/4</f>
        <v>0.14524999999999999</v>
      </c>
      <c r="AQ82" s="13">
        <v>1.7610000000000001</v>
      </c>
    </row>
    <row r="83" spans="39:43" x14ac:dyDescent="0.25">
      <c r="AM83" s="12"/>
      <c r="AO83" s="14">
        <v>0.15</v>
      </c>
      <c r="AQ83" s="14">
        <v>0.14699999999999999</v>
      </c>
    </row>
    <row r="84" spans="39:43" x14ac:dyDescent="0.25">
      <c r="AM84" s="12"/>
      <c r="AO84" s="13">
        <v>2.355</v>
      </c>
      <c r="AQ84" s="13">
        <v>1.919</v>
      </c>
    </row>
    <row r="85" spans="39:43" x14ac:dyDescent="0.25">
      <c r="AM85" s="12"/>
      <c r="AO85" s="14">
        <v>0.19600000000000001</v>
      </c>
      <c r="AQ85" s="14">
        <v>0.14000000000000001</v>
      </c>
    </row>
    <row r="86" spans="39:43" x14ac:dyDescent="0.25">
      <c r="AM86" s="12"/>
      <c r="AO86" s="13">
        <v>1.9710000000000001</v>
      </c>
      <c r="AQ86" s="13">
        <v>1.8360000000000001</v>
      </c>
    </row>
    <row r="87" spans="39:43" x14ac:dyDescent="0.25">
      <c r="AM87" s="12"/>
      <c r="AO87" s="14">
        <v>0.14799999999999999</v>
      </c>
      <c r="AQ87" s="14">
        <v>0.14499999999999999</v>
      </c>
    </row>
    <row r="88" spans="39:43" x14ac:dyDescent="0.25">
      <c r="AM88" s="12"/>
      <c r="AO88" s="13">
        <v>2.0590000000000002</v>
      </c>
      <c r="AQ88" s="13">
        <v>1.83</v>
      </c>
    </row>
    <row r="89" spans="39:43" x14ac:dyDescent="0.25">
      <c r="AM89" s="12"/>
      <c r="AO89" s="14">
        <v>0.10100000000000001</v>
      </c>
      <c r="AQ89" s="14">
        <v>0.14899999999999999</v>
      </c>
    </row>
  </sheetData>
  <mergeCells count="3">
    <mergeCell ref="B1:V1"/>
    <mergeCell ref="W1:AH1"/>
    <mergeCell ref="AI1:AR1"/>
  </mergeCells>
  <conditionalFormatting sqref="A3:A80">
    <cfRule type="duplicateValues" dxfId="59" priority="41"/>
  </conditionalFormatting>
  <conditionalFormatting sqref="S3:V80">
    <cfRule type="cellIs" dxfId="58" priority="39" operator="equal">
      <formula>"Dudoso"</formula>
    </cfRule>
    <cfRule type="cellIs" dxfId="57" priority="40" operator="equal">
      <formula>"Positivo"</formula>
    </cfRule>
  </conditionalFormatting>
  <conditionalFormatting sqref="S3:V80">
    <cfRule type="cellIs" dxfId="56" priority="38" operator="equal">
      <formula>"Positive"</formula>
    </cfRule>
  </conditionalFormatting>
  <conditionalFormatting sqref="AE3:AH80">
    <cfRule type="cellIs" dxfId="55" priority="37" operator="equal">
      <formula>"positivo"</formula>
    </cfRule>
  </conditionalFormatting>
  <conditionalFormatting sqref="AE3:AH80">
    <cfRule type="cellIs" dxfId="54" priority="33" operator="equal">
      <formula>"Positive"</formula>
    </cfRule>
  </conditionalFormatting>
  <conditionalFormatting sqref="AM3:AM80">
    <cfRule type="cellIs" dxfId="53" priority="32" stopIfTrue="1" operator="equal">
      <formula>"positivo"</formula>
    </cfRule>
  </conditionalFormatting>
  <conditionalFormatting sqref="AR3:AR80">
    <cfRule type="cellIs" dxfId="52" priority="30" operator="equal">
      <formula>"Dudoso"</formula>
    </cfRule>
    <cfRule type="cellIs" dxfId="51" priority="31" operator="equal">
      <formula>"Positivo"</formula>
    </cfRule>
  </conditionalFormatting>
  <conditionalFormatting sqref="AM3:AM89">
    <cfRule type="cellIs" dxfId="50" priority="25" operator="equal">
      <formula>"Positive"</formula>
    </cfRule>
  </conditionalFormatting>
  <conditionalFormatting sqref="AR3:AR89">
    <cfRule type="cellIs" dxfId="49" priority="24" operator="equal">
      <formula>"Positive"</formula>
    </cfRule>
  </conditionalFormatting>
  <conditionalFormatting sqref="S2">
    <cfRule type="cellIs" dxfId="48" priority="23" operator="equal">
      <formula>"dudoso"</formula>
    </cfRule>
  </conditionalFormatting>
  <conditionalFormatting sqref="S2">
    <cfRule type="cellIs" dxfId="47" priority="22" operator="equal">
      <formula>"Positive"</formula>
    </cfRule>
  </conditionalFormatting>
  <conditionalFormatting sqref="T2">
    <cfRule type="cellIs" dxfId="46" priority="20" operator="equal">
      <formula>"dudoso"</formula>
    </cfRule>
    <cfRule type="cellIs" dxfId="45" priority="21" operator="equal">
      <formula>"positivo"</formula>
    </cfRule>
  </conditionalFormatting>
  <conditionalFormatting sqref="T2">
    <cfRule type="cellIs" dxfId="44" priority="19" operator="equal">
      <formula>"Positive"</formula>
    </cfRule>
  </conditionalFormatting>
  <conditionalFormatting sqref="U2">
    <cfRule type="cellIs" dxfId="43" priority="18" operator="equal">
      <formula>"dudoso"</formula>
    </cfRule>
  </conditionalFormatting>
  <conditionalFormatting sqref="U2">
    <cfRule type="cellIs" dxfId="42" priority="17" operator="equal">
      <formula>"Positive"</formula>
    </cfRule>
  </conditionalFormatting>
  <conditionalFormatting sqref="V2">
    <cfRule type="cellIs" dxfId="41" priority="15" operator="equal">
      <formula>"dudoso"</formula>
    </cfRule>
    <cfRule type="cellIs" dxfId="40" priority="16" operator="equal">
      <formula>"positivo"</formula>
    </cfRule>
  </conditionalFormatting>
  <conditionalFormatting sqref="V2">
    <cfRule type="cellIs" dxfId="39" priority="14" operator="equal">
      <formula>"Positive"</formula>
    </cfRule>
  </conditionalFormatting>
  <conditionalFormatting sqref="AE2">
    <cfRule type="cellIs" dxfId="38" priority="12" operator="equal">
      <formula>"Positiu"</formula>
    </cfRule>
  </conditionalFormatting>
  <conditionalFormatting sqref="AE2">
    <cfRule type="cellIs" dxfId="37" priority="13" operator="equal">
      <formula>"Positivo"</formula>
    </cfRule>
  </conditionalFormatting>
  <conditionalFormatting sqref="AE2">
    <cfRule type="cellIs" dxfId="36" priority="11" operator="equal">
      <formula>"Positive"</formula>
    </cfRule>
  </conditionalFormatting>
  <conditionalFormatting sqref="AF2">
    <cfRule type="cellIs" dxfId="35" priority="10" operator="equal">
      <formula>"Positive"</formula>
    </cfRule>
  </conditionalFormatting>
  <conditionalFormatting sqref="AG2">
    <cfRule type="cellIs" dxfId="34" priority="9" operator="equal">
      <formula>"Positive"</formula>
    </cfRule>
  </conditionalFormatting>
  <conditionalFormatting sqref="AH2">
    <cfRule type="cellIs" dxfId="33" priority="7" operator="equal">
      <formula>"Positiu"</formula>
    </cfRule>
  </conditionalFormatting>
  <conditionalFormatting sqref="AH2">
    <cfRule type="cellIs" dxfId="32" priority="8" operator="equal">
      <formula>"Positivo"</formula>
    </cfRule>
  </conditionalFormatting>
  <conditionalFormatting sqref="AH2">
    <cfRule type="cellIs" dxfId="31" priority="6" operator="equal">
      <formula>"Positive"</formula>
    </cfRule>
  </conditionalFormatting>
  <conditionalFormatting sqref="AM2">
    <cfRule type="cellIs" dxfId="30" priority="5" operator="equal">
      <formula>"positivo"</formula>
    </cfRule>
  </conditionalFormatting>
  <conditionalFormatting sqref="AM2">
    <cfRule type="cellIs" dxfId="29" priority="4" operator="equal">
      <formula>"Positive"</formula>
    </cfRule>
  </conditionalFormatting>
  <conditionalFormatting sqref="AR2">
    <cfRule type="cellIs" dxfId="28" priority="2" operator="equal">
      <formula>"dudoso"</formula>
    </cfRule>
    <cfRule type="cellIs" dxfId="27" priority="3" operator="equal">
      <formula>"Positivo"</formula>
    </cfRule>
  </conditionalFormatting>
  <conditionalFormatting sqref="AR2">
    <cfRule type="cellIs" dxfId="26" priority="1" operator="equal">
      <formula>"Positive"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0"/>
  <sheetViews>
    <sheetView tabSelected="1" topLeftCell="M1" workbookViewId="0">
      <selection activeCell="O3" sqref="O3"/>
    </sheetView>
  </sheetViews>
  <sheetFormatPr baseColWidth="10" defaultColWidth="11.42578125" defaultRowHeight="15" x14ac:dyDescent="0.25"/>
  <cols>
    <col min="18" max="22" width="0" hidden="1" customWidth="1"/>
  </cols>
  <sheetData>
    <row r="1" spans="1:46" ht="15.75" thickBot="1" x14ac:dyDescent="0.3">
      <c r="B1" s="48"/>
      <c r="C1" s="121" t="s">
        <v>0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113"/>
      <c r="S1" s="113"/>
      <c r="T1" s="113"/>
      <c r="U1" s="113"/>
      <c r="V1" s="113"/>
      <c r="W1" s="124" t="s">
        <v>1</v>
      </c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/>
      <c r="AK1" s="124" t="s">
        <v>2</v>
      </c>
      <c r="AL1" s="124"/>
      <c r="AM1" s="124"/>
      <c r="AN1" s="124"/>
      <c r="AO1" s="124"/>
      <c r="AP1" s="124"/>
      <c r="AQ1" s="124"/>
      <c r="AR1" s="124"/>
      <c r="AS1" s="124"/>
      <c r="AT1" s="125"/>
    </row>
    <row r="2" spans="1:46" ht="15.75" thickBot="1" x14ac:dyDescent="0.3">
      <c r="A2" s="104" t="s">
        <v>68</v>
      </c>
      <c r="B2" s="105" t="s">
        <v>4</v>
      </c>
      <c r="C2" s="108" t="s">
        <v>5</v>
      </c>
      <c r="D2" s="107" t="s">
        <v>6</v>
      </c>
      <c r="E2" s="107" t="s">
        <v>69</v>
      </c>
      <c r="F2" s="107" t="s">
        <v>70</v>
      </c>
      <c r="G2" s="107" t="s">
        <v>71</v>
      </c>
      <c r="H2" s="107" t="s">
        <v>72</v>
      </c>
      <c r="I2" s="107" t="s">
        <v>73</v>
      </c>
      <c r="J2" s="107" t="s">
        <v>74</v>
      </c>
      <c r="K2" s="107" t="s">
        <v>75</v>
      </c>
      <c r="L2" s="107" t="s">
        <v>26</v>
      </c>
      <c r="M2" s="96" t="s">
        <v>28</v>
      </c>
      <c r="N2" s="49" t="s">
        <v>16</v>
      </c>
      <c r="O2" s="50" t="s">
        <v>17</v>
      </c>
      <c r="P2" s="51" t="s">
        <v>18</v>
      </c>
      <c r="Q2" s="52" t="s">
        <v>19</v>
      </c>
      <c r="R2" s="78"/>
      <c r="S2" s="78"/>
      <c r="T2" s="78"/>
      <c r="U2" s="78"/>
      <c r="V2" s="78"/>
      <c r="W2" s="106" t="s">
        <v>58</v>
      </c>
      <c r="X2" s="107" t="s">
        <v>76</v>
      </c>
      <c r="Y2" s="107" t="s">
        <v>77</v>
      </c>
      <c r="Z2" s="107" t="s">
        <v>42</v>
      </c>
      <c r="AA2" s="107" t="s">
        <v>78</v>
      </c>
      <c r="AB2" s="107" t="s">
        <v>25</v>
      </c>
      <c r="AC2" s="107" t="s">
        <v>79</v>
      </c>
      <c r="AD2" s="107" t="s">
        <v>80</v>
      </c>
      <c r="AE2" s="107" t="s">
        <v>81</v>
      </c>
      <c r="AF2" s="107" t="s">
        <v>29</v>
      </c>
      <c r="AG2" s="49" t="s">
        <v>82</v>
      </c>
      <c r="AH2" s="51" t="s">
        <v>83</v>
      </c>
      <c r="AI2" s="70" t="s">
        <v>84</v>
      </c>
      <c r="AJ2" s="71" t="s">
        <v>85</v>
      </c>
      <c r="AK2" s="109" t="s">
        <v>34</v>
      </c>
      <c r="AL2" s="110" t="s">
        <v>86</v>
      </c>
      <c r="AM2" s="110" t="s">
        <v>87</v>
      </c>
      <c r="AN2" s="110" t="s">
        <v>88</v>
      </c>
      <c r="AO2" s="79" t="s">
        <v>89</v>
      </c>
      <c r="AP2" s="96" t="s">
        <v>90</v>
      </c>
      <c r="AQ2" s="111" t="s">
        <v>91</v>
      </c>
      <c r="AR2" s="111" t="s">
        <v>92</v>
      </c>
      <c r="AS2" s="112" t="s">
        <v>43</v>
      </c>
      <c r="AT2" s="80" t="s">
        <v>93</v>
      </c>
    </row>
    <row r="3" spans="1:46" x14ac:dyDescent="0.25">
      <c r="A3" s="53" t="s">
        <v>94</v>
      </c>
      <c r="B3" s="54">
        <v>191</v>
      </c>
      <c r="C3" s="53">
        <v>4.5</v>
      </c>
      <c r="D3" s="55">
        <v>3</v>
      </c>
      <c r="E3" s="55">
        <v>5</v>
      </c>
      <c r="F3" s="56">
        <v>4.5</v>
      </c>
      <c r="G3" s="56">
        <v>6.5</v>
      </c>
      <c r="H3" s="56">
        <v>6.5</v>
      </c>
      <c r="I3" s="55">
        <f t="shared" ref="I3:K24" si="0">F3-C3</f>
        <v>0</v>
      </c>
      <c r="J3" s="55">
        <f t="shared" si="0"/>
        <v>3.5</v>
      </c>
      <c r="K3" s="55">
        <f t="shared" si="0"/>
        <v>1.5</v>
      </c>
      <c r="L3" s="55">
        <f t="shared" ref="L3:L24" si="1">I3-J3</f>
        <v>-3.5</v>
      </c>
      <c r="M3" s="57">
        <f t="shared" ref="M3:M24" si="2">K3-J3</f>
        <v>-2</v>
      </c>
      <c r="N3" s="57" t="str">
        <f>IF(I3&lt;=2,"Negative",IF(AND(I3&gt;2,I3&lt;4),"Positive",IF(I3&gt;=4,"Positive")))</f>
        <v>Negative</v>
      </c>
      <c r="O3" s="57" t="str">
        <f>IF(AND(R3="1",S3="1"),"Positive","Negative")</f>
        <v>Negative</v>
      </c>
      <c r="P3" s="57" t="str">
        <f>IF(K3&lt;=2,"Negative",IF(AND(K3&gt;2,K3&lt;4),"Positive",IF(K3&gt;=4,"Positive")))</f>
        <v>Negative</v>
      </c>
      <c r="Q3" s="58" t="str">
        <f>IF(V3=4,"Positive",IF(V3=3,"Positive",IF(V3=2,"Positive",IF(V3=1,"Negative",IF(V3=0,"Negative")))))</f>
        <v>Negative</v>
      </c>
      <c r="R3" s="18" t="str">
        <f>IF(N3="Positive","1","0")</f>
        <v>0</v>
      </c>
      <c r="S3" s="18" t="str">
        <f>IF(L3&gt;4,"2",IF(AND(L3&gt;1,L3&lt;=4),"1",IF(L3&lt;=1,"0")))</f>
        <v>0</v>
      </c>
      <c r="T3" s="18" t="str">
        <f>IF(P3="Positivo","1", IF(P3="Positive","1",IF(P3="Negative","0")))</f>
        <v>0</v>
      </c>
      <c r="U3" s="18" t="str">
        <f t="shared" ref="U3:U24" si="3">IF(M3&gt;4,"2",IF(AND(M3&gt;1,M3&lt;=4),"1",IF(M3&lt;=1,"0")))</f>
        <v>0</v>
      </c>
      <c r="V3" s="18">
        <f t="shared" ref="V3:V24" si="4">T3+U3</f>
        <v>0</v>
      </c>
      <c r="W3" s="72">
        <v>1.7000000000000001E-2</v>
      </c>
      <c r="X3" s="55">
        <v>1.4E-2</v>
      </c>
      <c r="Y3" s="55">
        <v>1.4E-2</v>
      </c>
      <c r="Z3" s="55">
        <v>1.7999999999999999E-2</v>
      </c>
      <c r="AA3" s="55">
        <v>1.2999999999999999E-2</v>
      </c>
      <c r="AB3" s="55">
        <f t="shared" ref="AB3:AB66" si="5">Y3-W3</f>
        <v>-3.0000000000000009E-3</v>
      </c>
      <c r="AC3" s="55">
        <f t="shared" ref="AC3:AC66" si="6">Y3-X3</f>
        <v>0</v>
      </c>
      <c r="AD3" s="55">
        <f t="shared" ref="AD3:AD66" si="7">Z3-W3</f>
        <v>9.9999999999999742E-4</v>
      </c>
      <c r="AE3" s="55">
        <f t="shared" ref="AE3:AE66" si="8">Z3-X3</f>
        <v>3.9999999999999983E-3</v>
      </c>
      <c r="AF3" s="55">
        <f t="shared" ref="AF3:AF66" si="9">AA3-W3</f>
        <v>-4.0000000000000018E-3</v>
      </c>
      <c r="AG3" s="73" t="str">
        <f>IF(AND(AB3&gt;=0.05,AC3&gt;0),"Positive","Negative")</f>
        <v>Negative</v>
      </c>
      <c r="AH3" s="73" t="str">
        <f>IF(AD3&gt;=0.05,"Positive","Negative")</f>
        <v>Negative</v>
      </c>
      <c r="AI3" s="73" t="str">
        <f>IF(AND(AD3&gt;=0.05,AE3&gt;0),"Positive","Negative")</f>
        <v>Negative</v>
      </c>
      <c r="AJ3" s="74" t="str">
        <f>IF(AF3&gt;=0.05,"Positive","Negative")</f>
        <v>Negative</v>
      </c>
      <c r="AK3" s="81">
        <v>6.0999999999999999E-2</v>
      </c>
      <c r="AL3" s="82">
        <v>7.3999999999999996E-2</v>
      </c>
      <c r="AM3" s="82">
        <v>7.1000000000000008E-2</v>
      </c>
      <c r="AN3" s="82">
        <f t="shared" ref="AN3:AN66" si="10">(AVERAGE(AL3:AM3))-AK3</f>
        <v>1.150000000000001E-2</v>
      </c>
      <c r="AO3" s="57" t="str">
        <f>IF(AN3&gt;=0.2,"Positive","Negative")</f>
        <v>Negative</v>
      </c>
      <c r="AP3" s="57">
        <v>0.108</v>
      </c>
      <c r="AQ3" s="83">
        <v>0.10100000000000001</v>
      </c>
      <c r="AR3" s="84">
        <v>0.10450000000000001</v>
      </c>
      <c r="AS3" s="85">
        <v>0.44658119658119666</v>
      </c>
      <c r="AT3" s="57" t="str">
        <f>IF(AS3&lt;110%,"Negative",IF(AND(AS3&gt;110%,AS3&lt;150%),"Positive",IF(AS3&gt;150%,"Positive")))</f>
        <v>Negative</v>
      </c>
    </row>
    <row r="4" spans="1:46" x14ac:dyDescent="0.25">
      <c r="A4" s="59" t="s">
        <v>94</v>
      </c>
      <c r="B4" s="60">
        <v>195</v>
      </c>
      <c r="C4" s="59">
        <v>3</v>
      </c>
      <c r="D4" s="11">
        <v>2.5</v>
      </c>
      <c r="E4" s="11">
        <v>2.5</v>
      </c>
      <c r="F4" s="61">
        <v>7.5</v>
      </c>
      <c r="G4" s="61">
        <v>5.5</v>
      </c>
      <c r="H4" s="61">
        <v>2.5</v>
      </c>
      <c r="I4" s="11">
        <f t="shared" si="0"/>
        <v>4.5</v>
      </c>
      <c r="J4" s="11">
        <f t="shared" si="0"/>
        <v>3</v>
      </c>
      <c r="K4" s="11">
        <f t="shared" si="0"/>
        <v>0</v>
      </c>
      <c r="L4" s="11">
        <f t="shared" si="1"/>
        <v>1.5</v>
      </c>
      <c r="M4" s="2">
        <f t="shared" si="2"/>
        <v>-3</v>
      </c>
      <c r="N4" s="2" t="str">
        <f t="shared" ref="N4:N67" si="11">IF(I4&lt;=2,"Negative",IF(AND(I4&gt;2,I4&lt;4),"Positive",IF(I4&gt;=4,"Positive")))</f>
        <v>Positive</v>
      </c>
      <c r="O4" s="57" t="str">
        <f t="shared" ref="O4:O67" si="12">IF(AND(R4="1",S4="1"),"Positive","Negative")</f>
        <v>Positive</v>
      </c>
      <c r="P4" s="2" t="str">
        <f t="shared" ref="P4:P67" si="13">IF(K4&lt;=2,"Negative",IF(AND(K4&gt;2,K4&lt;4),"Positive",IF(K4&gt;=4,"Positive")))</f>
        <v>Negative</v>
      </c>
      <c r="Q4" s="62" t="str">
        <f t="shared" ref="Q4:Q67" si="14">IF(V4=4,"Positive",IF(V4=3,"Positive",IF(V4=2,"Positive",IF(V4=1,"Negative",IF(V4=0,"Negative")))))</f>
        <v>Negative</v>
      </c>
      <c r="R4" s="18" t="str">
        <f t="shared" ref="R4:R67" si="15">IF(N4="Positive","1","0")</f>
        <v>1</v>
      </c>
      <c r="S4" s="5" t="str">
        <f t="shared" ref="S4:S68" si="16">IF(L4&gt;4,"2",IF(AND(L4&gt;1,L4&lt;=4),"1",IF(L4&lt;=1,"0")))</f>
        <v>1</v>
      </c>
      <c r="T4" s="5" t="str">
        <f t="shared" ref="T4:T67" si="17">IF(P4="Positivo","1", IF(P4="Positive","1",IF(P4="Negative","0")))</f>
        <v>0</v>
      </c>
      <c r="U4" s="5" t="str">
        <f t="shared" si="3"/>
        <v>0</v>
      </c>
      <c r="V4" s="5">
        <f t="shared" si="4"/>
        <v>0</v>
      </c>
      <c r="W4" s="75">
        <v>6.9000000000000006E-2</v>
      </c>
      <c r="X4" s="11">
        <v>5.6000000000000001E-2</v>
      </c>
      <c r="Y4" s="11">
        <v>4.2999999999999997E-2</v>
      </c>
      <c r="Z4" s="11">
        <v>4.3000000000000003E-2</v>
      </c>
      <c r="AA4" s="11">
        <v>0.03</v>
      </c>
      <c r="AB4" s="11">
        <f t="shared" si="5"/>
        <v>-2.6000000000000009E-2</v>
      </c>
      <c r="AC4" s="11">
        <f t="shared" si="6"/>
        <v>-1.3000000000000005E-2</v>
      </c>
      <c r="AD4" s="11">
        <f t="shared" si="7"/>
        <v>-2.6000000000000002E-2</v>
      </c>
      <c r="AE4" s="11">
        <f t="shared" si="8"/>
        <v>-1.2999999999999998E-2</v>
      </c>
      <c r="AF4" s="11">
        <f t="shared" si="9"/>
        <v>-3.9000000000000007E-2</v>
      </c>
      <c r="AG4" s="76" t="str">
        <f t="shared" ref="AG4:AG67" si="18">IF(AND(AB4&gt;=0.05,AC4&gt;0),"Positive","Negative")</f>
        <v>Negative</v>
      </c>
      <c r="AH4" s="76" t="str">
        <f t="shared" ref="AH4:AH67" si="19">IF(AD4&gt;=0.05,"Positive","Negative")</f>
        <v>Negative</v>
      </c>
      <c r="AI4" s="76" t="str">
        <f t="shared" ref="AI4:AI67" si="20">IF(AND(AD4&gt;=0.05,AE4&gt;0),"Positive","Negative")</f>
        <v>Negative</v>
      </c>
      <c r="AJ4" s="74" t="str">
        <f t="shared" ref="AJ4:AJ67" si="21">IF(AF4&gt;=0.05,"Positive","Negative")</f>
        <v>Negative</v>
      </c>
      <c r="AK4" s="86">
        <v>7.2000000000000008E-2</v>
      </c>
      <c r="AL4" s="87">
        <v>0.08</v>
      </c>
      <c r="AM4" s="87">
        <v>9.6000000000000002E-2</v>
      </c>
      <c r="AN4" s="87">
        <f t="shared" si="10"/>
        <v>1.5999999999999986E-2</v>
      </c>
      <c r="AO4" s="2" t="str">
        <f t="shared" ref="AO4:AO67" si="22">IF(AN4&gt;=0.2,"Positive","Negative")</f>
        <v>Negative</v>
      </c>
      <c r="AP4" s="11">
        <v>0.64100000000000001</v>
      </c>
      <c r="AQ4" s="88">
        <v>0.60799999999999998</v>
      </c>
      <c r="AR4" s="89">
        <v>0.62450000000000006</v>
      </c>
      <c r="AS4" s="10">
        <v>2.5805785123966944</v>
      </c>
      <c r="AT4" s="2" t="str">
        <f t="shared" ref="AT4:AT67" si="23">IF(AS4&lt;110%,"Negative",IF(AND(AS4&gt;110%,AS4&lt;150%),"Positive",IF(AS4&gt;150%,"Positive")))</f>
        <v>Positive</v>
      </c>
    </row>
    <row r="5" spans="1:46" x14ac:dyDescent="0.25">
      <c r="A5" s="59" t="s">
        <v>94</v>
      </c>
      <c r="B5" s="60">
        <v>199</v>
      </c>
      <c r="C5" s="59">
        <v>3</v>
      </c>
      <c r="D5" s="11">
        <v>5</v>
      </c>
      <c r="E5" s="11">
        <v>4</v>
      </c>
      <c r="F5" s="61">
        <v>6</v>
      </c>
      <c r="G5" s="61">
        <v>4</v>
      </c>
      <c r="H5" s="61">
        <v>4</v>
      </c>
      <c r="I5" s="11">
        <f t="shared" si="0"/>
        <v>3</v>
      </c>
      <c r="J5" s="11">
        <f t="shared" si="0"/>
        <v>-1</v>
      </c>
      <c r="K5" s="11">
        <f t="shared" si="0"/>
        <v>0</v>
      </c>
      <c r="L5" s="11">
        <f t="shared" si="1"/>
        <v>4</v>
      </c>
      <c r="M5" s="2">
        <f t="shared" si="2"/>
        <v>1</v>
      </c>
      <c r="N5" s="2" t="str">
        <f t="shared" si="11"/>
        <v>Positive</v>
      </c>
      <c r="O5" s="57" t="str">
        <f t="shared" si="12"/>
        <v>Positive</v>
      </c>
      <c r="P5" s="2" t="str">
        <f t="shared" si="13"/>
        <v>Negative</v>
      </c>
      <c r="Q5" s="62" t="str">
        <f t="shared" si="14"/>
        <v>Negative</v>
      </c>
      <c r="R5" s="18" t="str">
        <f t="shared" si="15"/>
        <v>1</v>
      </c>
      <c r="S5" s="5" t="str">
        <f t="shared" si="16"/>
        <v>1</v>
      </c>
      <c r="T5" s="5" t="str">
        <f t="shared" si="17"/>
        <v>0</v>
      </c>
      <c r="U5" s="5" t="str">
        <f t="shared" si="3"/>
        <v>0</v>
      </c>
      <c r="V5" s="5">
        <f t="shared" si="4"/>
        <v>0</v>
      </c>
      <c r="W5" s="75">
        <v>3.2000000000000001E-2</v>
      </c>
      <c r="X5" s="11">
        <v>3.7999999999999999E-2</v>
      </c>
      <c r="Y5" s="11">
        <v>4.5999999999999999E-2</v>
      </c>
      <c r="Z5" s="11">
        <v>0.08</v>
      </c>
      <c r="AA5" s="11">
        <v>3.1E-2</v>
      </c>
      <c r="AB5" s="11">
        <f t="shared" si="5"/>
        <v>1.3999999999999999E-2</v>
      </c>
      <c r="AC5" s="11">
        <f t="shared" si="6"/>
        <v>8.0000000000000002E-3</v>
      </c>
      <c r="AD5" s="11">
        <f t="shared" si="7"/>
        <v>4.8000000000000001E-2</v>
      </c>
      <c r="AE5" s="11">
        <f t="shared" si="8"/>
        <v>4.2000000000000003E-2</v>
      </c>
      <c r="AF5" s="11">
        <f t="shared" si="9"/>
        <v>-1.0000000000000009E-3</v>
      </c>
      <c r="AG5" s="76" t="str">
        <f t="shared" si="18"/>
        <v>Negative</v>
      </c>
      <c r="AH5" s="76" t="str">
        <f t="shared" si="19"/>
        <v>Negative</v>
      </c>
      <c r="AI5" s="76" t="str">
        <f t="shared" si="20"/>
        <v>Negative</v>
      </c>
      <c r="AJ5" s="74" t="str">
        <f t="shared" si="21"/>
        <v>Negative</v>
      </c>
      <c r="AK5" s="86">
        <v>5.3999999999999999E-2</v>
      </c>
      <c r="AL5" s="87">
        <v>6.3E-2</v>
      </c>
      <c r="AM5" s="87">
        <v>6.0999999999999999E-2</v>
      </c>
      <c r="AN5" s="87">
        <f t="shared" si="10"/>
        <v>8.0000000000000002E-3</v>
      </c>
      <c r="AO5" s="2" t="str">
        <f t="shared" si="22"/>
        <v>Negative</v>
      </c>
      <c r="AP5" s="2">
        <v>0.115</v>
      </c>
      <c r="AQ5" s="90">
        <v>0.112</v>
      </c>
      <c r="AR5" s="89">
        <v>0.1135</v>
      </c>
      <c r="AS5" s="10">
        <v>0.4850427350427351</v>
      </c>
      <c r="AT5" s="2" t="str">
        <f t="shared" si="23"/>
        <v>Negative</v>
      </c>
    </row>
    <row r="6" spans="1:46" x14ac:dyDescent="0.25">
      <c r="A6" s="59" t="s">
        <v>94</v>
      </c>
      <c r="B6" s="60">
        <v>204</v>
      </c>
      <c r="C6" s="59">
        <v>3.5</v>
      </c>
      <c r="D6" s="11">
        <v>3</v>
      </c>
      <c r="E6" s="11">
        <v>4</v>
      </c>
      <c r="F6" s="61">
        <v>4</v>
      </c>
      <c r="G6" s="61">
        <v>5</v>
      </c>
      <c r="H6" s="61">
        <v>4</v>
      </c>
      <c r="I6" s="11">
        <f t="shared" si="0"/>
        <v>0.5</v>
      </c>
      <c r="J6" s="11">
        <f t="shared" si="0"/>
        <v>2</v>
      </c>
      <c r="K6" s="11">
        <f t="shared" si="0"/>
        <v>0</v>
      </c>
      <c r="L6" s="11">
        <f t="shared" si="1"/>
        <v>-1.5</v>
      </c>
      <c r="M6" s="2">
        <f t="shared" si="2"/>
        <v>-2</v>
      </c>
      <c r="N6" s="2" t="str">
        <f t="shared" si="11"/>
        <v>Negative</v>
      </c>
      <c r="O6" s="57" t="str">
        <f t="shared" si="12"/>
        <v>Negative</v>
      </c>
      <c r="P6" s="2" t="str">
        <f t="shared" si="13"/>
        <v>Negative</v>
      </c>
      <c r="Q6" s="62" t="str">
        <f t="shared" si="14"/>
        <v>Negative</v>
      </c>
      <c r="R6" s="18" t="str">
        <f t="shared" si="15"/>
        <v>0</v>
      </c>
      <c r="S6" s="5" t="str">
        <f t="shared" si="16"/>
        <v>0</v>
      </c>
      <c r="T6" s="5" t="str">
        <f t="shared" si="17"/>
        <v>0</v>
      </c>
      <c r="U6" s="5" t="str">
        <f t="shared" si="3"/>
        <v>0</v>
      </c>
      <c r="V6" s="5">
        <f t="shared" si="4"/>
        <v>0</v>
      </c>
      <c r="W6" s="75">
        <v>6.0000000000000001E-3</v>
      </c>
      <c r="X6" s="11">
        <v>1.4E-2</v>
      </c>
      <c r="Y6" s="11">
        <v>8.9999999999999993E-3</v>
      </c>
      <c r="Z6" s="11">
        <v>1.7000000000000001E-2</v>
      </c>
      <c r="AA6" s="11">
        <v>1.2999999999999999E-2</v>
      </c>
      <c r="AB6" s="11">
        <f t="shared" si="5"/>
        <v>2.9999999999999992E-3</v>
      </c>
      <c r="AC6" s="11">
        <f t="shared" si="6"/>
        <v>-5.000000000000001E-3</v>
      </c>
      <c r="AD6" s="11">
        <f t="shared" si="7"/>
        <v>1.1000000000000001E-2</v>
      </c>
      <c r="AE6" s="11">
        <f t="shared" si="8"/>
        <v>3.0000000000000009E-3</v>
      </c>
      <c r="AF6" s="11">
        <f t="shared" si="9"/>
        <v>6.9999999999999993E-3</v>
      </c>
      <c r="AG6" s="76" t="str">
        <f t="shared" si="18"/>
        <v>Negative</v>
      </c>
      <c r="AH6" s="76" t="str">
        <f t="shared" si="19"/>
        <v>Negative</v>
      </c>
      <c r="AI6" s="76" t="str">
        <f t="shared" si="20"/>
        <v>Negative</v>
      </c>
      <c r="AJ6" s="74" t="str">
        <f t="shared" si="21"/>
        <v>Negative</v>
      </c>
      <c r="AK6" s="86">
        <v>6.6000000000000003E-2</v>
      </c>
      <c r="AL6" s="87">
        <v>7.0000000000000007E-2</v>
      </c>
      <c r="AM6" s="87">
        <v>6.6000000000000003E-2</v>
      </c>
      <c r="AN6" s="87">
        <f t="shared" si="10"/>
        <v>2.0000000000000018E-3</v>
      </c>
      <c r="AO6" s="2" t="str">
        <f t="shared" si="22"/>
        <v>Negative</v>
      </c>
      <c r="AP6" s="2">
        <v>8.8999999999999996E-2</v>
      </c>
      <c r="AQ6" s="90">
        <v>8.6999999999999994E-2</v>
      </c>
      <c r="AR6" s="89">
        <v>8.7999999999999995E-2</v>
      </c>
      <c r="AS6" s="10">
        <v>0.37606837606837606</v>
      </c>
      <c r="AT6" s="2" t="str">
        <f t="shared" si="23"/>
        <v>Negative</v>
      </c>
    </row>
    <row r="7" spans="1:46" x14ac:dyDescent="0.25">
      <c r="A7" s="59" t="s">
        <v>94</v>
      </c>
      <c r="B7" s="60">
        <v>208</v>
      </c>
      <c r="C7" s="59">
        <v>3</v>
      </c>
      <c r="D7" s="11">
        <v>3</v>
      </c>
      <c r="E7" s="11">
        <v>2.5</v>
      </c>
      <c r="F7" s="61">
        <v>3</v>
      </c>
      <c r="G7" s="61">
        <v>3</v>
      </c>
      <c r="H7" s="61">
        <v>3</v>
      </c>
      <c r="I7" s="11">
        <f t="shared" si="0"/>
        <v>0</v>
      </c>
      <c r="J7" s="11">
        <f t="shared" si="0"/>
        <v>0</v>
      </c>
      <c r="K7" s="11">
        <f t="shared" si="0"/>
        <v>0.5</v>
      </c>
      <c r="L7" s="11">
        <f t="shared" si="1"/>
        <v>0</v>
      </c>
      <c r="M7" s="2">
        <f t="shared" si="2"/>
        <v>0.5</v>
      </c>
      <c r="N7" s="2" t="str">
        <f t="shared" si="11"/>
        <v>Negative</v>
      </c>
      <c r="O7" s="57" t="str">
        <f t="shared" si="12"/>
        <v>Negative</v>
      </c>
      <c r="P7" s="2" t="str">
        <f t="shared" si="13"/>
        <v>Negative</v>
      </c>
      <c r="Q7" s="62" t="str">
        <f t="shared" si="14"/>
        <v>Negative</v>
      </c>
      <c r="R7" s="18" t="str">
        <f t="shared" si="15"/>
        <v>0</v>
      </c>
      <c r="S7" s="5" t="str">
        <f t="shared" si="16"/>
        <v>0</v>
      </c>
      <c r="T7" s="5" t="str">
        <f t="shared" si="17"/>
        <v>0</v>
      </c>
      <c r="U7" s="5" t="str">
        <f t="shared" si="3"/>
        <v>0</v>
      </c>
      <c r="V7" s="5">
        <f t="shared" si="4"/>
        <v>0</v>
      </c>
      <c r="W7" s="75">
        <v>1.4E-2</v>
      </c>
      <c r="X7" s="11">
        <v>1.9E-2</v>
      </c>
      <c r="Y7" s="11">
        <v>1.7000000000000001E-2</v>
      </c>
      <c r="Z7" s="11">
        <v>2.1000000000000001E-2</v>
      </c>
      <c r="AA7" s="11">
        <v>1.7000000000000001E-2</v>
      </c>
      <c r="AB7" s="11">
        <f t="shared" si="5"/>
        <v>3.0000000000000009E-3</v>
      </c>
      <c r="AC7" s="11">
        <f t="shared" si="6"/>
        <v>-1.9999999999999983E-3</v>
      </c>
      <c r="AD7" s="11">
        <f t="shared" si="7"/>
        <v>7.000000000000001E-3</v>
      </c>
      <c r="AE7" s="11">
        <f t="shared" si="8"/>
        <v>2.0000000000000018E-3</v>
      </c>
      <c r="AF7" s="11">
        <f t="shared" si="9"/>
        <v>3.0000000000000009E-3</v>
      </c>
      <c r="AG7" s="76" t="str">
        <f t="shared" si="18"/>
        <v>Negative</v>
      </c>
      <c r="AH7" s="76" t="str">
        <f t="shared" si="19"/>
        <v>Negative</v>
      </c>
      <c r="AI7" s="76" t="str">
        <f t="shared" si="20"/>
        <v>Negative</v>
      </c>
      <c r="AJ7" s="74" t="str">
        <f t="shared" si="21"/>
        <v>Negative</v>
      </c>
      <c r="AK7" s="86">
        <v>0.183</v>
      </c>
      <c r="AL7" s="87">
        <v>7.0000000000000007E-2</v>
      </c>
      <c r="AM7" s="87">
        <v>6.8000000000000005E-2</v>
      </c>
      <c r="AN7" s="87">
        <f t="shared" si="10"/>
        <v>-0.11399999999999999</v>
      </c>
      <c r="AO7" s="2" t="str">
        <f t="shared" si="22"/>
        <v>Negative</v>
      </c>
      <c r="AP7" s="2">
        <v>0.126</v>
      </c>
      <c r="AQ7" s="90">
        <v>0.13500000000000001</v>
      </c>
      <c r="AR7" s="89">
        <v>0.1305</v>
      </c>
      <c r="AS7" s="10">
        <v>0.53925619834710747</v>
      </c>
      <c r="AT7" s="2" t="str">
        <f t="shared" si="23"/>
        <v>Negative</v>
      </c>
    </row>
    <row r="8" spans="1:46" x14ac:dyDescent="0.25">
      <c r="A8" s="59" t="s">
        <v>94</v>
      </c>
      <c r="B8" s="60">
        <v>781</v>
      </c>
      <c r="C8" s="59">
        <v>3</v>
      </c>
      <c r="D8" s="11">
        <v>4</v>
      </c>
      <c r="E8" s="11">
        <v>4</v>
      </c>
      <c r="F8" s="61">
        <v>5</v>
      </c>
      <c r="G8" s="61">
        <v>4</v>
      </c>
      <c r="H8" s="61">
        <v>5</v>
      </c>
      <c r="I8" s="11">
        <f t="shared" si="0"/>
        <v>2</v>
      </c>
      <c r="J8" s="11">
        <f t="shared" si="0"/>
        <v>0</v>
      </c>
      <c r="K8" s="11">
        <f t="shared" si="0"/>
        <v>1</v>
      </c>
      <c r="L8" s="11">
        <f t="shared" si="1"/>
        <v>2</v>
      </c>
      <c r="M8" s="2">
        <f t="shared" si="2"/>
        <v>1</v>
      </c>
      <c r="N8" s="2" t="str">
        <f t="shared" si="11"/>
        <v>Negative</v>
      </c>
      <c r="O8" s="57" t="str">
        <f t="shared" si="12"/>
        <v>Negative</v>
      </c>
      <c r="P8" s="2" t="str">
        <f t="shared" si="13"/>
        <v>Negative</v>
      </c>
      <c r="Q8" s="62" t="str">
        <f t="shared" si="14"/>
        <v>Negative</v>
      </c>
      <c r="R8" s="18" t="str">
        <f t="shared" si="15"/>
        <v>0</v>
      </c>
      <c r="S8" s="5" t="str">
        <f t="shared" si="16"/>
        <v>1</v>
      </c>
      <c r="T8" s="5" t="str">
        <f t="shared" si="17"/>
        <v>0</v>
      </c>
      <c r="U8" s="5" t="str">
        <f t="shared" si="3"/>
        <v>0</v>
      </c>
      <c r="V8" s="5">
        <f t="shared" si="4"/>
        <v>0</v>
      </c>
      <c r="W8" s="75">
        <v>7.0000000000000001E-3</v>
      </c>
      <c r="X8" s="11">
        <v>0.01</v>
      </c>
      <c r="Y8" s="11">
        <v>1.0999999999999999E-2</v>
      </c>
      <c r="Z8" s="11">
        <v>0.01</v>
      </c>
      <c r="AA8" s="11">
        <v>1.6E-2</v>
      </c>
      <c r="AB8" s="11">
        <f t="shared" si="5"/>
        <v>3.9999999999999992E-3</v>
      </c>
      <c r="AC8" s="11">
        <f t="shared" si="6"/>
        <v>9.9999999999999915E-4</v>
      </c>
      <c r="AD8" s="11">
        <f t="shared" si="7"/>
        <v>3.0000000000000001E-3</v>
      </c>
      <c r="AE8" s="11">
        <f t="shared" si="8"/>
        <v>0</v>
      </c>
      <c r="AF8" s="11">
        <f t="shared" si="9"/>
        <v>9.0000000000000011E-3</v>
      </c>
      <c r="AG8" s="76" t="str">
        <f t="shared" si="18"/>
        <v>Negative</v>
      </c>
      <c r="AH8" s="76" t="str">
        <f t="shared" si="19"/>
        <v>Negative</v>
      </c>
      <c r="AI8" s="76" t="str">
        <f t="shared" si="20"/>
        <v>Negative</v>
      </c>
      <c r="AJ8" s="74" t="str">
        <f t="shared" si="21"/>
        <v>Negative</v>
      </c>
      <c r="AK8" s="86">
        <v>6.0999999999999999E-2</v>
      </c>
      <c r="AL8" s="87">
        <v>8.6000000000000007E-2</v>
      </c>
      <c r="AM8" s="87">
        <v>7.8E-2</v>
      </c>
      <c r="AN8" s="87">
        <f t="shared" si="10"/>
        <v>2.1000000000000005E-2</v>
      </c>
      <c r="AO8" s="2" t="str">
        <f t="shared" si="22"/>
        <v>Negative</v>
      </c>
      <c r="AP8" s="2">
        <v>0.104</v>
      </c>
      <c r="AQ8" s="90">
        <v>0.106</v>
      </c>
      <c r="AR8" s="89">
        <v>0.105</v>
      </c>
      <c r="AS8" s="10">
        <v>0.44871794871794873</v>
      </c>
      <c r="AT8" s="2" t="str">
        <f t="shared" si="23"/>
        <v>Negative</v>
      </c>
    </row>
    <row r="9" spans="1:46" x14ac:dyDescent="0.25">
      <c r="A9" s="59" t="s">
        <v>94</v>
      </c>
      <c r="B9" s="60">
        <v>792</v>
      </c>
      <c r="C9" s="59">
        <v>4</v>
      </c>
      <c r="D9" s="11">
        <v>5</v>
      </c>
      <c r="E9" s="11">
        <v>6</v>
      </c>
      <c r="F9" s="61">
        <v>6</v>
      </c>
      <c r="G9" s="61">
        <v>5</v>
      </c>
      <c r="H9" s="61">
        <v>6</v>
      </c>
      <c r="I9" s="11">
        <f t="shared" si="0"/>
        <v>2</v>
      </c>
      <c r="J9" s="11">
        <f t="shared" si="0"/>
        <v>0</v>
      </c>
      <c r="K9" s="11">
        <f t="shared" si="0"/>
        <v>0</v>
      </c>
      <c r="L9" s="11">
        <f t="shared" si="1"/>
        <v>2</v>
      </c>
      <c r="M9" s="2">
        <f t="shared" si="2"/>
        <v>0</v>
      </c>
      <c r="N9" s="2" t="str">
        <f t="shared" si="11"/>
        <v>Negative</v>
      </c>
      <c r="O9" s="57" t="str">
        <f t="shared" si="12"/>
        <v>Negative</v>
      </c>
      <c r="P9" s="2" t="str">
        <f t="shared" si="13"/>
        <v>Negative</v>
      </c>
      <c r="Q9" s="62" t="str">
        <f t="shared" si="14"/>
        <v>Negative</v>
      </c>
      <c r="R9" s="18" t="str">
        <f t="shared" si="15"/>
        <v>0</v>
      </c>
      <c r="S9" s="5" t="str">
        <f t="shared" si="16"/>
        <v>1</v>
      </c>
      <c r="T9" s="5" t="str">
        <f t="shared" si="17"/>
        <v>0</v>
      </c>
      <c r="U9" s="5" t="str">
        <f t="shared" si="3"/>
        <v>0</v>
      </c>
      <c r="V9" s="5">
        <f t="shared" si="4"/>
        <v>0</v>
      </c>
      <c r="W9" s="75">
        <v>0.01</v>
      </c>
      <c r="X9" s="11">
        <v>1.9E-2</v>
      </c>
      <c r="Y9" s="11">
        <v>1.7000000000000001E-2</v>
      </c>
      <c r="Z9" s="11">
        <v>1.0999999999999999E-2</v>
      </c>
      <c r="AA9" s="11">
        <v>1.4999999999999999E-2</v>
      </c>
      <c r="AB9" s="11">
        <f t="shared" si="5"/>
        <v>7.000000000000001E-3</v>
      </c>
      <c r="AC9" s="11">
        <f t="shared" si="6"/>
        <v>-1.9999999999999983E-3</v>
      </c>
      <c r="AD9" s="11">
        <f t="shared" si="7"/>
        <v>9.9999999999999915E-4</v>
      </c>
      <c r="AE9" s="11">
        <f t="shared" si="8"/>
        <v>-8.0000000000000002E-3</v>
      </c>
      <c r="AF9" s="11">
        <f t="shared" si="9"/>
        <v>4.9999999999999992E-3</v>
      </c>
      <c r="AG9" s="76" t="str">
        <f t="shared" si="18"/>
        <v>Negative</v>
      </c>
      <c r="AH9" s="76" t="str">
        <f t="shared" si="19"/>
        <v>Negative</v>
      </c>
      <c r="AI9" s="76" t="str">
        <f t="shared" si="20"/>
        <v>Negative</v>
      </c>
      <c r="AJ9" s="74" t="str">
        <f t="shared" si="21"/>
        <v>Negative</v>
      </c>
      <c r="AK9" s="86">
        <v>4.9000000000000002E-2</v>
      </c>
      <c r="AL9" s="87">
        <v>9.6000000000000002E-2</v>
      </c>
      <c r="AM9" s="87">
        <v>9.9000000000000005E-2</v>
      </c>
      <c r="AN9" s="87">
        <f t="shared" si="10"/>
        <v>4.8500000000000001E-2</v>
      </c>
      <c r="AO9" s="2" t="str">
        <f t="shared" si="22"/>
        <v>Negative</v>
      </c>
      <c r="AP9" s="2">
        <v>0.106</v>
      </c>
      <c r="AQ9" s="90">
        <v>0.10299999999999999</v>
      </c>
      <c r="AR9" s="89">
        <v>0.1045</v>
      </c>
      <c r="AS9" s="10">
        <v>0.4465811965811966</v>
      </c>
      <c r="AT9" s="2" t="str">
        <f t="shared" si="23"/>
        <v>Negative</v>
      </c>
    </row>
    <row r="10" spans="1:46" x14ac:dyDescent="0.25">
      <c r="A10" s="59" t="s">
        <v>94</v>
      </c>
      <c r="B10" s="60">
        <v>799</v>
      </c>
      <c r="C10" s="59">
        <v>2.5</v>
      </c>
      <c r="D10" s="11">
        <v>2</v>
      </c>
      <c r="E10" s="11">
        <v>3</v>
      </c>
      <c r="F10" s="61">
        <v>8</v>
      </c>
      <c r="G10" s="61">
        <v>5</v>
      </c>
      <c r="H10" s="61">
        <v>3</v>
      </c>
      <c r="I10" s="11">
        <f t="shared" si="0"/>
        <v>5.5</v>
      </c>
      <c r="J10" s="11">
        <f t="shared" si="0"/>
        <v>3</v>
      </c>
      <c r="K10" s="11">
        <f t="shared" si="0"/>
        <v>0</v>
      </c>
      <c r="L10" s="11">
        <f t="shared" si="1"/>
        <v>2.5</v>
      </c>
      <c r="M10" s="2">
        <f t="shared" si="2"/>
        <v>-3</v>
      </c>
      <c r="N10" s="2" t="str">
        <f t="shared" si="11"/>
        <v>Positive</v>
      </c>
      <c r="O10" s="57" t="str">
        <f t="shared" si="12"/>
        <v>Positive</v>
      </c>
      <c r="P10" s="2" t="str">
        <f t="shared" si="13"/>
        <v>Negative</v>
      </c>
      <c r="Q10" s="62" t="str">
        <f t="shared" si="14"/>
        <v>Negative</v>
      </c>
      <c r="R10" s="18" t="str">
        <f t="shared" si="15"/>
        <v>1</v>
      </c>
      <c r="S10" s="5" t="str">
        <f t="shared" si="16"/>
        <v>1</v>
      </c>
      <c r="T10" s="5" t="str">
        <f t="shared" si="17"/>
        <v>0</v>
      </c>
      <c r="U10" s="5" t="str">
        <f t="shared" si="3"/>
        <v>0</v>
      </c>
      <c r="V10" s="5">
        <f t="shared" si="4"/>
        <v>0</v>
      </c>
      <c r="W10" s="75">
        <v>1.7000000000000001E-2</v>
      </c>
      <c r="X10" s="11">
        <v>8.0000000000000002E-3</v>
      </c>
      <c r="Y10" s="11">
        <v>8.0000000000000002E-3</v>
      </c>
      <c r="Z10" s="11">
        <v>8.0000000000000002E-3</v>
      </c>
      <c r="AA10" s="11">
        <v>7.0000000000000001E-3</v>
      </c>
      <c r="AB10" s="11">
        <f t="shared" si="5"/>
        <v>-9.0000000000000011E-3</v>
      </c>
      <c r="AC10" s="11">
        <f t="shared" si="6"/>
        <v>0</v>
      </c>
      <c r="AD10" s="11">
        <f t="shared" si="7"/>
        <v>-9.0000000000000011E-3</v>
      </c>
      <c r="AE10" s="11">
        <f t="shared" si="8"/>
        <v>0</v>
      </c>
      <c r="AF10" s="11">
        <f t="shared" si="9"/>
        <v>-1.0000000000000002E-2</v>
      </c>
      <c r="AG10" s="76" t="str">
        <f t="shared" si="18"/>
        <v>Negative</v>
      </c>
      <c r="AH10" s="76" t="str">
        <f t="shared" si="19"/>
        <v>Negative</v>
      </c>
      <c r="AI10" s="76" t="str">
        <f t="shared" si="20"/>
        <v>Negative</v>
      </c>
      <c r="AJ10" s="74" t="str">
        <f t="shared" si="21"/>
        <v>Negative</v>
      </c>
      <c r="AK10" s="86">
        <v>6.8000000000000005E-2</v>
      </c>
      <c r="AL10" s="87">
        <v>7.5999999999999998E-2</v>
      </c>
      <c r="AM10" s="87">
        <v>7.2000000000000008E-2</v>
      </c>
      <c r="AN10" s="87">
        <f t="shared" si="10"/>
        <v>6.0000000000000053E-3</v>
      </c>
      <c r="AO10" s="2" t="str">
        <f t="shared" si="22"/>
        <v>Negative</v>
      </c>
      <c r="AP10" s="2">
        <v>0.13200000000000001</v>
      </c>
      <c r="AQ10" s="90">
        <v>0.128</v>
      </c>
      <c r="AR10" s="89">
        <v>0.13</v>
      </c>
      <c r="AS10" s="10">
        <v>0.55555555555555558</v>
      </c>
      <c r="AT10" s="2" t="str">
        <f t="shared" si="23"/>
        <v>Negative</v>
      </c>
    </row>
    <row r="11" spans="1:46" x14ac:dyDescent="0.25">
      <c r="A11" s="59" t="s">
        <v>94</v>
      </c>
      <c r="B11" s="60">
        <v>2535</v>
      </c>
      <c r="C11" s="59">
        <v>3</v>
      </c>
      <c r="D11" s="11">
        <v>5</v>
      </c>
      <c r="E11" s="11">
        <v>5</v>
      </c>
      <c r="F11" s="61">
        <v>7</v>
      </c>
      <c r="G11" s="61">
        <v>5</v>
      </c>
      <c r="H11" s="61">
        <v>8</v>
      </c>
      <c r="I11" s="11">
        <f t="shared" si="0"/>
        <v>4</v>
      </c>
      <c r="J11" s="11">
        <f t="shared" si="0"/>
        <v>0</v>
      </c>
      <c r="K11" s="11">
        <f t="shared" si="0"/>
        <v>3</v>
      </c>
      <c r="L11" s="11">
        <f t="shared" si="1"/>
        <v>4</v>
      </c>
      <c r="M11" s="2">
        <f t="shared" si="2"/>
        <v>3</v>
      </c>
      <c r="N11" s="2" t="str">
        <f t="shared" si="11"/>
        <v>Positive</v>
      </c>
      <c r="O11" s="57" t="str">
        <f t="shared" si="12"/>
        <v>Positive</v>
      </c>
      <c r="P11" s="2" t="str">
        <f t="shared" si="13"/>
        <v>Positive</v>
      </c>
      <c r="Q11" s="62" t="str">
        <f t="shared" si="14"/>
        <v>Positive</v>
      </c>
      <c r="R11" s="18" t="str">
        <f t="shared" si="15"/>
        <v>1</v>
      </c>
      <c r="S11" s="5" t="str">
        <f t="shared" si="16"/>
        <v>1</v>
      </c>
      <c r="T11" s="5" t="str">
        <f t="shared" si="17"/>
        <v>1</v>
      </c>
      <c r="U11" s="5" t="str">
        <f t="shared" si="3"/>
        <v>1</v>
      </c>
      <c r="V11" s="5">
        <f t="shared" si="4"/>
        <v>2</v>
      </c>
      <c r="W11" s="75">
        <v>2.4E-2</v>
      </c>
      <c r="X11" s="11">
        <v>4.4999999999999998E-2</v>
      </c>
      <c r="Y11" s="11">
        <v>0.10299999999999999</v>
      </c>
      <c r="Z11" s="11">
        <v>0.27200000000000002</v>
      </c>
      <c r="AA11" s="11">
        <v>4.9000000000000002E-2</v>
      </c>
      <c r="AB11" s="11">
        <f t="shared" si="5"/>
        <v>7.8999999999999987E-2</v>
      </c>
      <c r="AC11" s="11">
        <f t="shared" si="6"/>
        <v>5.7999999999999996E-2</v>
      </c>
      <c r="AD11" s="11">
        <f t="shared" si="7"/>
        <v>0.24800000000000003</v>
      </c>
      <c r="AE11" s="11">
        <f t="shared" si="8"/>
        <v>0.22700000000000004</v>
      </c>
      <c r="AF11" s="11">
        <f t="shared" si="9"/>
        <v>2.5000000000000001E-2</v>
      </c>
      <c r="AG11" s="76" t="str">
        <f t="shared" si="18"/>
        <v>Positive</v>
      </c>
      <c r="AH11" s="76" t="str">
        <f t="shared" si="19"/>
        <v>Positive</v>
      </c>
      <c r="AI11" s="76" t="str">
        <f t="shared" si="20"/>
        <v>Positive</v>
      </c>
      <c r="AJ11" s="74" t="str">
        <f t="shared" si="21"/>
        <v>Negative</v>
      </c>
      <c r="AK11" s="86">
        <v>0.10300000000000001</v>
      </c>
      <c r="AL11" s="87">
        <v>6.5000000000000002E-2</v>
      </c>
      <c r="AM11" s="87">
        <v>6.6000000000000003E-2</v>
      </c>
      <c r="AN11" s="87">
        <f t="shared" si="10"/>
        <v>-3.7500000000000006E-2</v>
      </c>
      <c r="AO11" s="2" t="str">
        <f t="shared" si="22"/>
        <v>Negative</v>
      </c>
      <c r="AP11" s="2">
        <v>0.157</v>
      </c>
      <c r="AQ11" s="90">
        <v>0.159</v>
      </c>
      <c r="AR11" s="89">
        <v>0.158</v>
      </c>
      <c r="AS11" s="10">
        <v>0.65289256198347112</v>
      </c>
      <c r="AT11" s="2" t="str">
        <f t="shared" si="23"/>
        <v>Negative</v>
      </c>
    </row>
    <row r="12" spans="1:46" x14ac:dyDescent="0.25">
      <c r="A12" s="59" t="s">
        <v>94</v>
      </c>
      <c r="B12" s="60">
        <v>2541</v>
      </c>
      <c r="C12" s="63">
        <v>3</v>
      </c>
      <c r="D12" s="61">
        <v>3</v>
      </c>
      <c r="E12" s="61">
        <v>4</v>
      </c>
      <c r="F12" s="61">
        <v>5</v>
      </c>
      <c r="G12" s="61">
        <v>5</v>
      </c>
      <c r="H12" s="61">
        <v>4</v>
      </c>
      <c r="I12" s="61">
        <f t="shared" si="0"/>
        <v>2</v>
      </c>
      <c r="J12" s="61">
        <f t="shared" si="0"/>
        <v>2</v>
      </c>
      <c r="K12" s="61">
        <f t="shared" si="0"/>
        <v>0</v>
      </c>
      <c r="L12" s="61">
        <f t="shared" si="1"/>
        <v>0</v>
      </c>
      <c r="M12" s="1">
        <f t="shared" si="2"/>
        <v>-2</v>
      </c>
      <c r="N12" s="2" t="str">
        <f t="shared" si="11"/>
        <v>Negative</v>
      </c>
      <c r="O12" s="57" t="str">
        <f t="shared" si="12"/>
        <v>Negative</v>
      </c>
      <c r="P12" s="2" t="str">
        <f t="shared" si="13"/>
        <v>Negative</v>
      </c>
      <c r="Q12" s="62" t="str">
        <f t="shared" si="14"/>
        <v>Negative</v>
      </c>
      <c r="R12" s="18" t="str">
        <f t="shared" si="15"/>
        <v>0</v>
      </c>
      <c r="S12" s="5" t="str">
        <f t="shared" si="16"/>
        <v>0</v>
      </c>
      <c r="T12" s="5" t="str">
        <f t="shared" si="17"/>
        <v>0</v>
      </c>
      <c r="U12" s="5" t="str">
        <f t="shared" si="3"/>
        <v>0</v>
      </c>
      <c r="V12" s="5">
        <f t="shared" si="4"/>
        <v>0</v>
      </c>
      <c r="W12" s="75">
        <v>1.6E-2</v>
      </c>
      <c r="X12" s="11">
        <v>0.29799999999999999</v>
      </c>
      <c r="Y12" s="11">
        <v>0.13400000000000001</v>
      </c>
      <c r="Z12" s="11">
        <v>0.16200000000000001</v>
      </c>
      <c r="AA12" s="11">
        <v>1.4E-2</v>
      </c>
      <c r="AB12" s="11">
        <f t="shared" si="5"/>
        <v>0.11800000000000001</v>
      </c>
      <c r="AC12" s="11">
        <f t="shared" si="6"/>
        <v>-0.16399999999999998</v>
      </c>
      <c r="AD12" s="11">
        <f t="shared" si="7"/>
        <v>0.14600000000000002</v>
      </c>
      <c r="AE12" s="11">
        <f t="shared" si="8"/>
        <v>-0.13599999999999998</v>
      </c>
      <c r="AF12" s="11">
        <f t="shared" si="9"/>
        <v>-2E-3</v>
      </c>
      <c r="AG12" s="76" t="str">
        <f t="shared" si="18"/>
        <v>Negative</v>
      </c>
      <c r="AH12" s="76" t="str">
        <f t="shared" si="19"/>
        <v>Positive</v>
      </c>
      <c r="AI12" s="76" t="str">
        <f t="shared" si="20"/>
        <v>Negative</v>
      </c>
      <c r="AJ12" s="74" t="str">
        <f t="shared" si="21"/>
        <v>Negative</v>
      </c>
      <c r="AK12" s="86">
        <v>6.0999999999999999E-2</v>
      </c>
      <c r="AL12" s="87">
        <v>0.20600000000000002</v>
      </c>
      <c r="AM12" s="87">
        <v>0.21299999999999999</v>
      </c>
      <c r="AN12" s="87">
        <f t="shared" si="10"/>
        <v>0.14850000000000002</v>
      </c>
      <c r="AO12" s="2" t="str">
        <f t="shared" si="22"/>
        <v>Negative</v>
      </c>
      <c r="AP12" s="2">
        <v>0.24299999999999999</v>
      </c>
      <c r="AQ12" s="90">
        <v>0.26400000000000001</v>
      </c>
      <c r="AR12" s="89">
        <v>0.2535</v>
      </c>
      <c r="AS12" s="10">
        <v>1.0475206611570249</v>
      </c>
      <c r="AT12" s="2" t="str">
        <f t="shared" si="23"/>
        <v>Negative</v>
      </c>
    </row>
    <row r="13" spans="1:46" x14ac:dyDescent="0.25">
      <c r="A13" s="59" t="s">
        <v>94</v>
      </c>
      <c r="B13" s="60">
        <v>2543</v>
      </c>
      <c r="C13" s="63">
        <v>3</v>
      </c>
      <c r="D13" s="61">
        <v>4.5</v>
      </c>
      <c r="E13" s="61">
        <v>6</v>
      </c>
      <c r="F13" s="61">
        <v>3</v>
      </c>
      <c r="G13" s="61">
        <v>7</v>
      </c>
      <c r="H13" s="61">
        <v>4</v>
      </c>
      <c r="I13" s="61">
        <f t="shared" si="0"/>
        <v>0</v>
      </c>
      <c r="J13" s="61">
        <f t="shared" si="0"/>
        <v>2.5</v>
      </c>
      <c r="K13" s="61">
        <f t="shared" si="0"/>
        <v>-2</v>
      </c>
      <c r="L13" s="61">
        <f t="shared" si="1"/>
        <v>-2.5</v>
      </c>
      <c r="M13" s="1">
        <f t="shared" si="2"/>
        <v>-4.5</v>
      </c>
      <c r="N13" s="2" t="str">
        <f t="shared" si="11"/>
        <v>Negative</v>
      </c>
      <c r="O13" s="57" t="str">
        <f t="shared" si="12"/>
        <v>Negative</v>
      </c>
      <c r="P13" s="2" t="str">
        <f t="shared" si="13"/>
        <v>Negative</v>
      </c>
      <c r="Q13" s="62" t="str">
        <f t="shared" si="14"/>
        <v>Negative</v>
      </c>
      <c r="R13" s="18" t="str">
        <f t="shared" si="15"/>
        <v>0</v>
      </c>
      <c r="S13" s="5" t="str">
        <f t="shared" si="16"/>
        <v>0</v>
      </c>
      <c r="T13" s="5" t="str">
        <f t="shared" si="17"/>
        <v>0</v>
      </c>
      <c r="U13" s="5" t="str">
        <f t="shared" si="3"/>
        <v>0</v>
      </c>
      <c r="V13" s="5">
        <f t="shared" si="4"/>
        <v>0</v>
      </c>
      <c r="W13" s="75">
        <v>7.0000000000000001E-3</v>
      </c>
      <c r="X13" s="11">
        <v>1.4E-2</v>
      </c>
      <c r="Y13" s="11">
        <v>1.2999999999999999E-2</v>
      </c>
      <c r="Z13" s="11">
        <v>2.1999999999999999E-2</v>
      </c>
      <c r="AA13" s="11">
        <v>1.0999999999999999E-2</v>
      </c>
      <c r="AB13" s="11">
        <f t="shared" si="5"/>
        <v>5.9999999999999993E-3</v>
      </c>
      <c r="AC13" s="11">
        <f t="shared" si="6"/>
        <v>-1.0000000000000009E-3</v>
      </c>
      <c r="AD13" s="11">
        <f t="shared" si="7"/>
        <v>1.4999999999999999E-2</v>
      </c>
      <c r="AE13" s="11">
        <f t="shared" si="8"/>
        <v>7.9999999999999984E-3</v>
      </c>
      <c r="AF13" s="11">
        <f t="shared" si="9"/>
        <v>3.9999999999999992E-3</v>
      </c>
      <c r="AG13" s="76" t="str">
        <f t="shared" si="18"/>
        <v>Negative</v>
      </c>
      <c r="AH13" s="76" t="str">
        <f t="shared" si="19"/>
        <v>Negative</v>
      </c>
      <c r="AI13" s="76" t="str">
        <f t="shared" si="20"/>
        <v>Negative</v>
      </c>
      <c r="AJ13" s="74" t="str">
        <f t="shared" si="21"/>
        <v>Negative</v>
      </c>
      <c r="AK13" s="86">
        <v>0.128</v>
      </c>
      <c r="AL13" s="87">
        <v>0.11</v>
      </c>
      <c r="AM13" s="87">
        <v>0.109</v>
      </c>
      <c r="AN13" s="87">
        <f t="shared" si="10"/>
        <v>-1.8500000000000003E-2</v>
      </c>
      <c r="AO13" s="2" t="str">
        <f t="shared" si="22"/>
        <v>Negative</v>
      </c>
      <c r="AP13" s="2">
        <v>0.13100000000000001</v>
      </c>
      <c r="AQ13" s="90">
        <v>0.123</v>
      </c>
      <c r="AR13" s="89">
        <v>0.127</v>
      </c>
      <c r="AS13" s="10">
        <v>0.54273504273504281</v>
      </c>
      <c r="AT13" s="2" t="str">
        <f t="shared" si="23"/>
        <v>Negative</v>
      </c>
    </row>
    <row r="14" spans="1:46" x14ac:dyDescent="0.25">
      <c r="A14" s="59" t="s">
        <v>94</v>
      </c>
      <c r="B14" s="60">
        <v>4421</v>
      </c>
      <c r="C14" s="59">
        <v>3</v>
      </c>
      <c r="D14" s="11">
        <v>3</v>
      </c>
      <c r="E14" s="11">
        <v>4</v>
      </c>
      <c r="F14" s="61">
        <v>5</v>
      </c>
      <c r="G14" s="61">
        <v>4</v>
      </c>
      <c r="H14" s="61">
        <v>4</v>
      </c>
      <c r="I14" s="11">
        <f t="shared" si="0"/>
        <v>2</v>
      </c>
      <c r="J14" s="11">
        <f t="shared" si="0"/>
        <v>1</v>
      </c>
      <c r="K14" s="11">
        <f t="shared" si="0"/>
        <v>0</v>
      </c>
      <c r="L14" s="11">
        <f t="shared" si="1"/>
        <v>1</v>
      </c>
      <c r="M14" s="2">
        <f t="shared" si="2"/>
        <v>-1</v>
      </c>
      <c r="N14" s="2" t="str">
        <f t="shared" si="11"/>
        <v>Negative</v>
      </c>
      <c r="O14" s="57" t="str">
        <f t="shared" si="12"/>
        <v>Negative</v>
      </c>
      <c r="P14" s="2" t="str">
        <f t="shared" si="13"/>
        <v>Negative</v>
      </c>
      <c r="Q14" s="62" t="str">
        <f t="shared" si="14"/>
        <v>Negative</v>
      </c>
      <c r="R14" s="18" t="str">
        <f t="shared" si="15"/>
        <v>0</v>
      </c>
      <c r="S14" s="5" t="str">
        <f t="shared" si="16"/>
        <v>0</v>
      </c>
      <c r="T14" s="5" t="str">
        <f t="shared" si="17"/>
        <v>0</v>
      </c>
      <c r="U14" s="5" t="str">
        <f t="shared" si="3"/>
        <v>0</v>
      </c>
      <c r="V14" s="5">
        <f t="shared" si="4"/>
        <v>0</v>
      </c>
      <c r="W14" s="75">
        <v>4.8000000000000001E-2</v>
      </c>
      <c r="X14" s="11">
        <v>4.2999999999999997E-2</v>
      </c>
      <c r="Y14" s="11">
        <v>4.2999999999999997E-2</v>
      </c>
      <c r="Z14" s="11">
        <v>6.4000000000000001E-2</v>
      </c>
      <c r="AA14" s="11">
        <v>5.8000000000000003E-2</v>
      </c>
      <c r="AB14" s="11">
        <f t="shared" si="5"/>
        <v>-5.0000000000000044E-3</v>
      </c>
      <c r="AC14" s="11">
        <f t="shared" si="6"/>
        <v>0</v>
      </c>
      <c r="AD14" s="11">
        <f t="shared" si="7"/>
        <v>1.6E-2</v>
      </c>
      <c r="AE14" s="11">
        <f t="shared" si="8"/>
        <v>2.1000000000000005E-2</v>
      </c>
      <c r="AF14" s="11">
        <f t="shared" si="9"/>
        <v>1.0000000000000002E-2</v>
      </c>
      <c r="AG14" s="76" t="str">
        <f t="shared" si="18"/>
        <v>Negative</v>
      </c>
      <c r="AH14" s="76" t="str">
        <f t="shared" si="19"/>
        <v>Negative</v>
      </c>
      <c r="AI14" s="76" t="str">
        <f t="shared" si="20"/>
        <v>Negative</v>
      </c>
      <c r="AJ14" s="74" t="str">
        <f t="shared" si="21"/>
        <v>Negative</v>
      </c>
      <c r="AK14" s="86">
        <v>5.3999999999999999E-2</v>
      </c>
      <c r="AL14" s="87">
        <v>0.13800000000000001</v>
      </c>
      <c r="AM14" s="87">
        <v>0.13900000000000001</v>
      </c>
      <c r="AN14" s="87">
        <f t="shared" si="10"/>
        <v>8.450000000000002E-2</v>
      </c>
      <c r="AO14" s="2" t="str">
        <f t="shared" si="22"/>
        <v>Negative</v>
      </c>
      <c r="AP14" s="2">
        <v>0.121</v>
      </c>
      <c r="AQ14" s="90">
        <v>0.109</v>
      </c>
      <c r="AR14" s="89">
        <v>0.11499999999999999</v>
      </c>
      <c r="AS14" s="10">
        <v>0.49145299145299143</v>
      </c>
      <c r="AT14" s="2" t="str">
        <f t="shared" si="23"/>
        <v>Negative</v>
      </c>
    </row>
    <row r="15" spans="1:46" x14ac:dyDescent="0.25">
      <c r="A15" s="59" t="s">
        <v>95</v>
      </c>
      <c r="B15" s="60">
        <v>2555</v>
      </c>
      <c r="C15" s="63">
        <v>4</v>
      </c>
      <c r="D15" s="61">
        <v>4</v>
      </c>
      <c r="E15" s="61">
        <v>5</v>
      </c>
      <c r="F15" s="61">
        <v>4</v>
      </c>
      <c r="G15" s="61">
        <v>5</v>
      </c>
      <c r="H15" s="61">
        <v>4</v>
      </c>
      <c r="I15" s="61">
        <f t="shared" si="0"/>
        <v>0</v>
      </c>
      <c r="J15" s="61">
        <f t="shared" si="0"/>
        <v>1</v>
      </c>
      <c r="K15" s="61">
        <f t="shared" si="0"/>
        <v>-1</v>
      </c>
      <c r="L15" s="61">
        <f t="shared" si="1"/>
        <v>-1</v>
      </c>
      <c r="M15" s="1">
        <f t="shared" si="2"/>
        <v>-2</v>
      </c>
      <c r="N15" s="2" t="str">
        <f t="shared" si="11"/>
        <v>Negative</v>
      </c>
      <c r="O15" s="57" t="str">
        <f t="shared" si="12"/>
        <v>Negative</v>
      </c>
      <c r="P15" s="2" t="str">
        <f t="shared" si="13"/>
        <v>Negative</v>
      </c>
      <c r="Q15" s="62" t="str">
        <f t="shared" si="14"/>
        <v>Negative</v>
      </c>
      <c r="R15" s="18" t="str">
        <f t="shared" si="15"/>
        <v>0</v>
      </c>
      <c r="S15" s="5" t="str">
        <f t="shared" si="16"/>
        <v>0</v>
      </c>
      <c r="T15" s="5" t="str">
        <f t="shared" si="17"/>
        <v>0</v>
      </c>
      <c r="U15" s="5" t="str">
        <f t="shared" si="3"/>
        <v>0</v>
      </c>
      <c r="V15" s="5">
        <f t="shared" si="4"/>
        <v>0</v>
      </c>
      <c r="W15" s="75">
        <v>8.0000000000000002E-3</v>
      </c>
      <c r="X15" s="11">
        <v>2.5000000000000001E-2</v>
      </c>
      <c r="Y15" s="11">
        <v>2.1000000000000001E-2</v>
      </c>
      <c r="Z15" s="11">
        <v>7.3999999999999996E-2</v>
      </c>
      <c r="AA15" s="11">
        <v>1.7000000000000001E-2</v>
      </c>
      <c r="AB15" s="11">
        <f t="shared" si="5"/>
        <v>1.3000000000000001E-2</v>
      </c>
      <c r="AC15" s="11">
        <f t="shared" si="6"/>
        <v>-4.0000000000000001E-3</v>
      </c>
      <c r="AD15" s="11">
        <f t="shared" si="7"/>
        <v>6.6000000000000003E-2</v>
      </c>
      <c r="AE15" s="11">
        <f t="shared" si="8"/>
        <v>4.8999999999999995E-2</v>
      </c>
      <c r="AF15" s="11">
        <f t="shared" si="9"/>
        <v>9.0000000000000011E-3</v>
      </c>
      <c r="AG15" s="76" t="str">
        <f t="shared" si="18"/>
        <v>Negative</v>
      </c>
      <c r="AH15" s="76" t="str">
        <f t="shared" si="19"/>
        <v>Positive</v>
      </c>
      <c r="AI15" s="76" t="str">
        <f t="shared" si="20"/>
        <v>Positive</v>
      </c>
      <c r="AJ15" s="74" t="str">
        <f t="shared" si="21"/>
        <v>Negative</v>
      </c>
      <c r="AK15" s="86">
        <v>4.9000000000000002E-2</v>
      </c>
      <c r="AL15" s="87">
        <v>0.05</v>
      </c>
      <c r="AM15" s="87">
        <v>6.2E-2</v>
      </c>
      <c r="AN15" s="87">
        <f t="shared" si="10"/>
        <v>6.9999999999999993E-3</v>
      </c>
      <c r="AO15" s="2" t="str">
        <f t="shared" si="22"/>
        <v>Negative</v>
      </c>
      <c r="AP15" s="2">
        <v>0.10199999999999999</v>
      </c>
      <c r="AQ15" s="90">
        <v>0.109</v>
      </c>
      <c r="AR15" s="89">
        <v>0.1055</v>
      </c>
      <c r="AS15" s="10">
        <v>0.45085470085470086</v>
      </c>
      <c r="AT15" s="2" t="str">
        <f t="shared" si="23"/>
        <v>Negative</v>
      </c>
    </row>
    <row r="16" spans="1:46" x14ac:dyDescent="0.25">
      <c r="A16" s="59" t="s">
        <v>95</v>
      </c>
      <c r="B16" s="60">
        <v>3531</v>
      </c>
      <c r="C16" s="59">
        <v>2.5</v>
      </c>
      <c r="D16" s="11">
        <v>2.5</v>
      </c>
      <c r="E16" s="11">
        <v>3</v>
      </c>
      <c r="F16" s="61">
        <v>4</v>
      </c>
      <c r="G16" s="61">
        <v>4</v>
      </c>
      <c r="H16" s="61">
        <v>3</v>
      </c>
      <c r="I16" s="11">
        <f t="shared" si="0"/>
        <v>1.5</v>
      </c>
      <c r="J16" s="11">
        <f t="shared" si="0"/>
        <v>1.5</v>
      </c>
      <c r="K16" s="11">
        <f t="shared" si="0"/>
        <v>0</v>
      </c>
      <c r="L16" s="11">
        <f t="shared" si="1"/>
        <v>0</v>
      </c>
      <c r="M16" s="2">
        <f t="shared" si="2"/>
        <v>-1.5</v>
      </c>
      <c r="N16" s="2" t="str">
        <f t="shared" si="11"/>
        <v>Negative</v>
      </c>
      <c r="O16" s="57" t="str">
        <f t="shared" si="12"/>
        <v>Negative</v>
      </c>
      <c r="P16" s="2" t="str">
        <f t="shared" si="13"/>
        <v>Negative</v>
      </c>
      <c r="Q16" s="62" t="str">
        <f t="shared" si="14"/>
        <v>Negative</v>
      </c>
      <c r="R16" s="18" t="str">
        <f t="shared" si="15"/>
        <v>0</v>
      </c>
      <c r="S16" s="5" t="str">
        <f t="shared" si="16"/>
        <v>0</v>
      </c>
      <c r="T16" s="5" t="str">
        <f t="shared" si="17"/>
        <v>0</v>
      </c>
      <c r="U16" s="5" t="str">
        <f t="shared" si="3"/>
        <v>0</v>
      </c>
      <c r="V16" s="5">
        <f t="shared" si="4"/>
        <v>0</v>
      </c>
      <c r="W16" s="75">
        <v>8.0000000000000002E-3</v>
      </c>
      <c r="X16" s="11">
        <v>8.9999999999999993E-3</v>
      </c>
      <c r="Y16" s="11">
        <v>1.9E-2</v>
      </c>
      <c r="Z16" s="11">
        <v>1.0999999999999999E-2</v>
      </c>
      <c r="AA16" s="11">
        <v>1.2999999999999999E-2</v>
      </c>
      <c r="AB16" s="11">
        <f t="shared" si="5"/>
        <v>1.0999999999999999E-2</v>
      </c>
      <c r="AC16" s="11">
        <f t="shared" si="6"/>
        <v>0.01</v>
      </c>
      <c r="AD16" s="11">
        <f t="shared" si="7"/>
        <v>2.9999999999999992E-3</v>
      </c>
      <c r="AE16" s="11">
        <f t="shared" si="8"/>
        <v>2E-3</v>
      </c>
      <c r="AF16" s="11">
        <f t="shared" si="9"/>
        <v>4.9999999999999992E-3</v>
      </c>
      <c r="AG16" s="76" t="str">
        <f t="shared" si="18"/>
        <v>Negative</v>
      </c>
      <c r="AH16" s="76" t="str">
        <f t="shared" si="19"/>
        <v>Negative</v>
      </c>
      <c r="AI16" s="76" t="str">
        <f t="shared" si="20"/>
        <v>Negative</v>
      </c>
      <c r="AJ16" s="74" t="str">
        <f t="shared" si="21"/>
        <v>Negative</v>
      </c>
      <c r="AK16" s="86">
        <v>6.4000000000000001E-2</v>
      </c>
      <c r="AL16" s="87">
        <v>7.3999999999999996E-2</v>
      </c>
      <c r="AM16" s="87">
        <v>7.8E-2</v>
      </c>
      <c r="AN16" s="87">
        <f t="shared" si="10"/>
        <v>1.1999999999999997E-2</v>
      </c>
      <c r="AO16" s="2" t="str">
        <f t="shared" si="22"/>
        <v>Negative</v>
      </c>
      <c r="AP16" s="2">
        <v>0.14599999999999999</v>
      </c>
      <c r="AQ16" s="90">
        <v>0.14399999999999999</v>
      </c>
      <c r="AR16" s="89">
        <v>0.14499999999999999</v>
      </c>
      <c r="AS16" s="10">
        <v>0.61965811965811968</v>
      </c>
      <c r="AT16" s="2" t="str">
        <f t="shared" si="23"/>
        <v>Negative</v>
      </c>
    </row>
    <row r="17" spans="1:46" x14ac:dyDescent="0.25">
      <c r="A17" s="59" t="s">
        <v>96</v>
      </c>
      <c r="B17" s="60">
        <v>69046</v>
      </c>
      <c r="C17" s="59">
        <v>2</v>
      </c>
      <c r="D17" s="11">
        <v>2.5</v>
      </c>
      <c r="E17" s="11">
        <v>3</v>
      </c>
      <c r="F17" s="61">
        <v>3.5</v>
      </c>
      <c r="G17" s="61">
        <v>2.5</v>
      </c>
      <c r="H17" s="61">
        <v>3.5</v>
      </c>
      <c r="I17" s="11">
        <f t="shared" si="0"/>
        <v>1.5</v>
      </c>
      <c r="J17" s="11">
        <f t="shared" si="0"/>
        <v>0</v>
      </c>
      <c r="K17" s="11">
        <f t="shared" si="0"/>
        <v>0.5</v>
      </c>
      <c r="L17" s="11">
        <f t="shared" si="1"/>
        <v>1.5</v>
      </c>
      <c r="M17" s="2">
        <f t="shared" si="2"/>
        <v>0.5</v>
      </c>
      <c r="N17" s="2" t="str">
        <f t="shared" si="11"/>
        <v>Negative</v>
      </c>
      <c r="O17" s="57" t="str">
        <f t="shared" si="12"/>
        <v>Negative</v>
      </c>
      <c r="P17" s="2" t="str">
        <f t="shared" si="13"/>
        <v>Negative</v>
      </c>
      <c r="Q17" s="62" t="str">
        <f t="shared" si="14"/>
        <v>Negative</v>
      </c>
      <c r="R17" s="18" t="str">
        <f t="shared" si="15"/>
        <v>0</v>
      </c>
      <c r="S17" s="5" t="str">
        <f t="shared" si="16"/>
        <v>1</v>
      </c>
      <c r="T17" s="5" t="str">
        <f t="shared" si="17"/>
        <v>0</v>
      </c>
      <c r="U17" s="5" t="str">
        <f t="shared" si="3"/>
        <v>0</v>
      </c>
      <c r="V17" s="5">
        <f t="shared" si="4"/>
        <v>0</v>
      </c>
      <c r="W17" s="75">
        <v>1.7000000000000001E-2</v>
      </c>
      <c r="X17" s="11">
        <v>1.0999999999999999E-2</v>
      </c>
      <c r="Y17" s="11">
        <v>0.01</v>
      </c>
      <c r="Z17" s="11">
        <v>3.6999999999999998E-2</v>
      </c>
      <c r="AA17" s="11">
        <v>7.0000000000000001E-3</v>
      </c>
      <c r="AB17" s="11">
        <f t="shared" si="5"/>
        <v>-7.000000000000001E-3</v>
      </c>
      <c r="AC17" s="11">
        <f t="shared" si="6"/>
        <v>-9.9999999999999915E-4</v>
      </c>
      <c r="AD17" s="11">
        <f t="shared" si="7"/>
        <v>1.9999999999999997E-2</v>
      </c>
      <c r="AE17" s="11">
        <f t="shared" si="8"/>
        <v>2.5999999999999999E-2</v>
      </c>
      <c r="AF17" s="11">
        <f t="shared" si="9"/>
        <v>-1.0000000000000002E-2</v>
      </c>
      <c r="AG17" s="76" t="str">
        <f t="shared" si="18"/>
        <v>Negative</v>
      </c>
      <c r="AH17" s="76" t="str">
        <f t="shared" si="19"/>
        <v>Negative</v>
      </c>
      <c r="AI17" s="76" t="str">
        <f t="shared" si="20"/>
        <v>Negative</v>
      </c>
      <c r="AJ17" s="74" t="str">
        <f t="shared" si="21"/>
        <v>Negative</v>
      </c>
      <c r="AK17" s="86">
        <v>7.6999999999999999E-2</v>
      </c>
      <c r="AL17" s="87">
        <v>8.6000000000000007E-2</v>
      </c>
      <c r="AM17" s="87">
        <v>7.5999999999999998E-2</v>
      </c>
      <c r="AN17" s="87">
        <f t="shared" si="10"/>
        <v>4.0000000000000036E-3</v>
      </c>
      <c r="AO17" s="2" t="str">
        <f t="shared" si="22"/>
        <v>Negative</v>
      </c>
      <c r="AP17" s="1">
        <v>0.11600000000000001</v>
      </c>
      <c r="AQ17" s="91">
        <v>0.11600000000000001</v>
      </c>
      <c r="AR17" s="89">
        <v>0.11600000000000001</v>
      </c>
      <c r="AS17" s="10">
        <v>0.4957264957264958</v>
      </c>
      <c r="AT17" s="2" t="str">
        <f t="shared" si="23"/>
        <v>Negative</v>
      </c>
    </row>
    <row r="18" spans="1:46" x14ac:dyDescent="0.25">
      <c r="A18" s="59" t="s">
        <v>96</v>
      </c>
      <c r="B18" s="60">
        <v>69052</v>
      </c>
      <c r="C18" s="59">
        <v>4</v>
      </c>
      <c r="D18" s="11">
        <v>4</v>
      </c>
      <c r="E18" s="11">
        <v>2.5</v>
      </c>
      <c r="F18" s="61">
        <v>4</v>
      </c>
      <c r="G18" s="61">
        <v>6</v>
      </c>
      <c r="H18" s="61">
        <v>5</v>
      </c>
      <c r="I18" s="11">
        <f t="shared" si="0"/>
        <v>0</v>
      </c>
      <c r="J18" s="11">
        <f t="shared" si="0"/>
        <v>2</v>
      </c>
      <c r="K18" s="11">
        <f t="shared" si="0"/>
        <v>2.5</v>
      </c>
      <c r="L18" s="11">
        <f t="shared" si="1"/>
        <v>-2</v>
      </c>
      <c r="M18" s="2">
        <f t="shared" si="2"/>
        <v>0.5</v>
      </c>
      <c r="N18" s="2" t="str">
        <f t="shared" si="11"/>
        <v>Negative</v>
      </c>
      <c r="O18" s="57" t="str">
        <f t="shared" si="12"/>
        <v>Negative</v>
      </c>
      <c r="P18" s="2" t="str">
        <f t="shared" si="13"/>
        <v>Positive</v>
      </c>
      <c r="Q18" s="62" t="str">
        <f t="shared" si="14"/>
        <v>Negative</v>
      </c>
      <c r="R18" s="18" t="str">
        <f t="shared" si="15"/>
        <v>0</v>
      </c>
      <c r="S18" s="5" t="str">
        <f t="shared" si="16"/>
        <v>0</v>
      </c>
      <c r="T18" s="5" t="str">
        <f t="shared" si="17"/>
        <v>1</v>
      </c>
      <c r="U18" s="5" t="str">
        <f t="shared" si="3"/>
        <v>0</v>
      </c>
      <c r="V18" s="5">
        <f t="shared" si="4"/>
        <v>1</v>
      </c>
      <c r="W18" s="75">
        <v>8.0000000000000002E-3</v>
      </c>
      <c r="X18" s="11">
        <v>1.0999999999999999E-2</v>
      </c>
      <c r="Y18" s="11">
        <v>1.2E-2</v>
      </c>
      <c r="Z18" s="11">
        <v>1.7000000000000001E-2</v>
      </c>
      <c r="AA18" s="11">
        <v>3.3000000000000002E-2</v>
      </c>
      <c r="AB18" s="11">
        <f t="shared" si="5"/>
        <v>4.0000000000000001E-3</v>
      </c>
      <c r="AC18" s="11">
        <f t="shared" si="6"/>
        <v>1.0000000000000009E-3</v>
      </c>
      <c r="AD18" s="11">
        <f t="shared" si="7"/>
        <v>9.0000000000000011E-3</v>
      </c>
      <c r="AE18" s="11">
        <f t="shared" si="8"/>
        <v>6.0000000000000019E-3</v>
      </c>
      <c r="AF18" s="11">
        <f t="shared" si="9"/>
        <v>2.5000000000000001E-2</v>
      </c>
      <c r="AG18" s="76" t="str">
        <f t="shared" si="18"/>
        <v>Negative</v>
      </c>
      <c r="AH18" s="76" t="str">
        <f t="shared" si="19"/>
        <v>Negative</v>
      </c>
      <c r="AI18" s="76" t="str">
        <f t="shared" si="20"/>
        <v>Negative</v>
      </c>
      <c r="AJ18" s="74" t="str">
        <f t="shared" si="21"/>
        <v>Negative</v>
      </c>
      <c r="AK18" s="86">
        <v>5.5E-2</v>
      </c>
      <c r="AL18" s="87">
        <v>0.154</v>
      </c>
      <c r="AM18" s="87">
        <v>0.155</v>
      </c>
      <c r="AN18" s="87">
        <f t="shared" si="10"/>
        <v>9.9500000000000005E-2</v>
      </c>
      <c r="AO18" s="2" t="str">
        <f t="shared" si="22"/>
        <v>Negative</v>
      </c>
      <c r="AP18" s="1">
        <v>0.122</v>
      </c>
      <c r="AQ18" s="91">
        <v>0.11799999999999999</v>
      </c>
      <c r="AR18" s="89">
        <v>0.12</v>
      </c>
      <c r="AS18" s="10">
        <v>0.51282051282051289</v>
      </c>
      <c r="AT18" s="2" t="str">
        <f t="shared" si="23"/>
        <v>Negative</v>
      </c>
    </row>
    <row r="19" spans="1:46" x14ac:dyDescent="0.25">
      <c r="A19" s="59" t="s">
        <v>96</v>
      </c>
      <c r="B19" s="60">
        <v>69053</v>
      </c>
      <c r="C19" s="59">
        <v>2.5</v>
      </c>
      <c r="D19" s="11">
        <v>3</v>
      </c>
      <c r="E19" s="11">
        <v>4</v>
      </c>
      <c r="F19" s="61">
        <v>4</v>
      </c>
      <c r="G19" s="61">
        <v>4</v>
      </c>
      <c r="H19" s="61">
        <v>4</v>
      </c>
      <c r="I19" s="11">
        <f t="shared" si="0"/>
        <v>1.5</v>
      </c>
      <c r="J19" s="11">
        <f t="shared" si="0"/>
        <v>1</v>
      </c>
      <c r="K19" s="11">
        <f t="shared" si="0"/>
        <v>0</v>
      </c>
      <c r="L19" s="11">
        <f t="shared" si="1"/>
        <v>0.5</v>
      </c>
      <c r="M19" s="2">
        <f t="shared" si="2"/>
        <v>-1</v>
      </c>
      <c r="N19" s="2" t="str">
        <f t="shared" si="11"/>
        <v>Negative</v>
      </c>
      <c r="O19" s="57" t="str">
        <f t="shared" si="12"/>
        <v>Negative</v>
      </c>
      <c r="P19" s="2" t="str">
        <f t="shared" si="13"/>
        <v>Negative</v>
      </c>
      <c r="Q19" s="62" t="str">
        <f t="shared" si="14"/>
        <v>Negative</v>
      </c>
      <c r="R19" s="18" t="str">
        <f t="shared" si="15"/>
        <v>0</v>
      </c>
      <c r="S19" s="5" t="str">
        <f t="shared" si="16"/>
        <v>0</v>
      </c>
      <c r="T19" s="5" t="str">
        <f t="shared" si="17"/>
        <v>0</v>
      </c>
      <c r="U19" s="5" t="str">
        <f t="shared" si="3"/>
        <v>0</v>
      </c>
      <c r="V19" s="5">
        <f t="shared" si="4"/>
        <v>0</v>
      </c>
      <c r="W19" s="75">
        <v>2.4E-2</v>
      </c>
      <c r="X19" s="11">
        <v>0.26300000000000001</v>
      </c>
      <c r="Y19" s="11">
        <v>8.3000000000000004E-2</v>
      </c>
      <c r="Z19" s="11">
        <v>1.4E-2</v>
      </c>
      <c r="AA19" s="11">
        <v>0.01</v>
      </c>
      <c r="AB19" s="11">
        <f t="shared" si="5"/>
        <v>5.9000000000000004E-2</v>
      </c>
      <c r="AC19" s="11">
        <f t="shared" si="6"/>
        <v>-0.18</v>
      </c>
      <c r="AD19" s="11">
        <f t="shared" si="7"/>
        <v>-0.01</v>
      </c>
      <c r="AE19" s="11">
        <f t="shared" si="8"/>
        <v>-0.249</v>
      </c>
      <c r="AF19" s="11">
        <f t="shared" si="9"/>
        <v>-1.4E-2</v>
      </c>
      <c r="AG19" s="76" t="str">
        <f t="shared" si="18"/>
        <v>Negative</v>
      </c>
      <c r="AH19" s="76" t="str">
        <f t="shared" si="19"/>
        <v>Negative</v>
      </c>
      <c r="AI19" s="76" t="str">
        <f t="shared" si="20"/>
        <v>Negative</v>
      </c>
      <c r="AJ19" s="74" t="str">
        <f t="shared" si="21"/>
        <v>Negative</v>
      </c>
      <c r="AK19" s="86">
        <v>8.8999999999999996E-2</v>
      </c>
      <c r="AL19" s="87">
        <v>0.111</v>
      </c>
      <c r="AM19" s="87">
        <v>0.121</v>
      </c>
      <c r="AN19" s="87">
        <f t="shared" si="10"/>
        <v>2.6999999999999996E-2</v>
      </c>
      <c r="AO19" s="2" t="str">
        <f t="shared" si="22"/>
        <v>Negative</v>
      </c>
      <c r="AP19" s="92">
        <v>0.29799999999999999</v>
      </c>
      <c r="AQ19" s="91">
        <v>0.28599999999999998</v>
      </c>
      <c r="AR19" s="91">
        <v>0.29199999999999998</v>
      </c>
      <c r="AS19" s="10">
        <v>1.2478632478632479</v>
      </c>
      <c r="AT19" s="2" t="str">
        <f t="shared" si="23"/>
        <v>Positive</v>
      </c>
    </row>
    <row r="20" spans="1:46" x14ac:dyDescent="0.25">
      <c r="A20" s="59" t="s">
        <v>96</v>
      </c>
      <c r="B20" s="60">
        <v>69054</v>
      </c>
      <c r="C20" s="59">
        <v>2</v>
      </c>
      <c r="D20" s="11">
        <v>3</v>
      </c>
      <c r="E20" s="11">
        <v>3.5</v>
      </c>
      <c r="F20" s="61">
        <v>2</v>
      </c>
      <c r="G20" s="61">
        <v>7</v>
      </c>
      <c r="H20" s="61">
        <v>3</v>
      </c>
      <c r="I20" s="11">
        <f t="shared" si="0"/>
        <v>0</v>
      </c>
      <c r="J20" s="11">
        <f t="shared" si="0"/>
        <v>4</v>
      </c>
      <c r="K20" s="11">
        <f t="shared" si="0"/>
        <v>-0.5</v>
      </c>
      <c r="L20" s="11">
        <f t="shared" si="1"/>
        <v>-4</v>
      </c>
      <c r="M20" s="2">
        <f t="shared" si="2"/>
        <v>-4.5</v>
      </c>
      <c r="N20" s="2" t="str">
        <f t="shared" si="11"/>
        <v>Negative</v>
      </c>
      <c r="O20" s="57" t="str">
        <f t="shared" si="12"/>
        <v>Negative</v>
      </c>
      <c r="P20" s="2" t="str">
        <f t="shared" si="13"/>
        <v>Negative</v>
      </c>
      <c r="Q20" s="62" t="str">
        <f t="shared" si="14"/>
        <v>Negative</v>
      </c>
      <c r="R20" s="18" t="str">
        <f t="shared" si="15"/>
        <v>0</v>
      </c>
      <c r="S20" s="5" t="str">
        <f t="shared" si="16"/>
        <v>0</v>
      </c>
      <c r="T20" s="5" t="str">
        <f t="shared" si="17"/>
        <v>0</v>
      </c>
      <c r="U20" s="5" t="str">
        <f t="shared" si="3"/>
        <v>0</v>
      </c>
      <c r="V20" s="5">
        <f t="shared" si="4"/>
        <v>0</v>
      </c>
      <c r="W20" s="75">
        <v>1.0999999999999999E-2</v>
      </c>
      <c r="X20" s="11">
        <v>1.2E-2</v>
      </c>
      <c r="Y20" s="11">
        <v>1.2E-2</v>
      </c>
      <c r="Z20" s="11">
        <v>0.109</v>
      </c>
      <c r="AA20" s="11">
        <v>1.2E-2</v>
      </c>
      <c r="AB20" s="11">
        <f t="shared" si="5"/>
        <v>1.0000000000000009E-3</v>
      </c>
      <c r="AC20" s="11">
        <f t="shared" si="6"/>
        <v>0</v>
      </c>
      <c r="AD20" s="11">
        <f t="shared" si="7"/>
        <v>9.8000000000000004E-2</v>
      </c>
      <c r="AE20" s="11">
        <f t="shared" si="8"/>
        <v>9.7000000000000003E-2</v>
      </c>
      <c r="AF20" s="11">
        <f t="shared" si="9"/>
        <v>1.0000000000000009E-3</v>
      </c>
      <c r="AG20" s="76" t="str">
        <f t="shared" si="18"/>
        <v>Negative</v>
      </c>
      <c r="AH20" s="76" t="str">
        <f t="shared" si="19"/>
        <v>Positive</v>
      </c>
      <c r="AI20" s="76" t="str">
        <f t="shared" si="20"/>
        <v>Positive</v>
      </c>
      <c r="AJ20" s="74" t="str">
        <f t="shared" si="21"/>
        <v>Negative</v>
      </c>
      <c r="AK20" s="86">
        <v>0.05</v>
      </c>
      <c r="AL20" s="87">
        <v>0.13900000000000001</v>
      </c>
      <c r="AM20" s="87">
        <v>0.14000000000000001</v>
      </c>
      <c r="AN20" s="87">
        <f t="shared" si="10"/>
        <v>8.950000000000001E-2</v>
      </c>
      <c r="AO20" s="2" t="str">
        <f t="shared" si="22"/>
        <v>Negative</v>
      </c>
      <c r="AP20" s="1">
        <v>0.126</v>
      </c>
      <c r="AQ20" s="91">
        <v>0.122</v>
      </c>
      <c r="AR20" s="89">
        <v>0.124</v>
      </c>
      <c r="AS20" s="10">
        <v>0.52991452991452992</v>
      </c>
      <c r="AT20" s="2" t="str">
        <f t="shared" si="23"/>
        <v>Negative</v>
      </c>
    </row>
    <row r="21" spans="1:46" x14ac:dyDescent="0.25">
      <c r="A21" s="59" t="s">
        <v>96</v>
      </c>
      <c r="B21" s="60">
        <v>69064</v>
      </c>
      <c r="C21" s="59">
        <v>3.5</v>
      </c>
      <c r="D21" s="11">
        <v>3</v>
      </c>
      <c r="E21" s="11">
        <v>3</v>
      </c>
      <c r="F21" s="61">
        <v>4</v>
      </c>
      <c r="G21" s="61">
        <v>4</v>
      </c>
      <c r="H21" s="61">
        <v>3</v>
      </c>
      <c r="I21" s="11">
        <f t="shared" si="0"/>
        <v>0.5</v>
      </c>
      <c r="J21" s="11">
        <f t="shared" si="0"/>
        <v>1</v>
      </c>
      <c r="K21" s="11">
        <f t="shared" si="0"/>
        <v>0</v>
      </c>
      <c r="L21" s="11">
        <f t="shared" si="1"/>
        <v>-0.5</v>
      </c>
      <c r="M21" s="2">
        <f t="shared" si="2"/>
        <v>-1</v>
      </c>
      <c r="N21" s="2" t="str">
        <f t="shared" si="11"/>
        <v>Negative</v>
      </c>
      <c r="O21" s="57" t="str">
        <f t="shared" si="12"/>
        <v>Negative</v>
      </c>
      <c r="P21" s="2" t="str">
        <f t="shared" si="13"/>
        <v>Negative</v>
      </c>
      <c r="Q21" s="62" t="str">
        <f t="shared" si="14"/>
        <v>Negative</v>
      </c>
      <c r="R21" s="18" t="str">
        <f t="shared" si="15"/>
        <v>0</v>
      </c>
      <c r="S21" s="5" t="str">
        <f t="shared" si="16"/>
        <v>0</v>
      </c>
      <c r="T21" s="5" t="str">
        <f t="shared" si="17"/>
        <v>0</v>
      </c>
      <c r="U21" s="5" t="str">
        <f t="shared" si="3"/>
        <v>0</v>
      </c>
      <c r="V21" s="5">
        <f t="shared" si="4"/>
        <v>0</v>
      </c>
      <c r="W21" s="75">
        <v>9.0000000000000011E-3</v>
      </c>
      <c r="X21" s="11">
        <v>0.13800000000000001</v>
      </c>
      <c r="Y21" s="11">
        <v>5.1999999999999998E-2</v>
      </c>
      <c r="Z21" s="11">
        <v>1.4E-2</v>
      </c>
      <c r="AA21" s="11">
        <v>3.1E-2</v>
      </c>
      <c r="AB21" s="11">
        <f t="shared" si="5"/>
        <v>4.2999999999999997E-2</v>
      </c>
      <c r="AC21" s="11">
        <f t="shared" si="6"/>
        <v>-8.6000000000000021E-2</v>
      </c>
      <c r="AD21" s="11">
        <f t="shared" si="7"/>
        <v>4.9999999999999992E-3</v>
      </c>
      <c r="AE21" s="11">
        <f t="shared" si="8"/>
        <v>-0.12400000000000001</v>
      </c>
      <c r="AF21" s="11">
        <f t="shared" si="9"/>
        <v>2.1999999999999999E-2</v>
      </c>
      <c r="AG21" s="76" t="str">
        <f t="shared" si="18"/>
        <v>Negative</v>
      </c>
      <c r="AH21" s="76" t="str">
        <f t="shared" si="19"/>
        <v>Negative</v>
      </c>
      <c r="AI21" s="76" t="str">
        <f t="shared" si="20"/>
        <v>Negative</v>
      </c>
      <c r="AJ21" s="74" t="str">
        <f t="shared" si="21"/>
        <v>Negative</v>
      </c>
      <c r="AK21" s="86">
        <v>5.2000000000000005E-2</v>
      </c>
      <c r="AL21" s="87">
        <v>0.105</v>
      </c>
      <c r="AM21" s="87">
        <v>0.108</v>
      </c>
      <c r="AN21" s="87">
        <f t="shared" si="10"/>
        <v>5.4499999999999993E-2</v>
      </c>
      <c r="AO21" s="2" t="str">
        <f t="shared" si="22"/>
        <v>Negative</v>
      </c>
      <c r="AP21" s="2">
        <v>0.128</v>
      </c>
      <c r="AQ21" s="90">
        <v>0.125</v>
      </c>
      <c r="AR21" s="89">
        <v>0.1265</v>
      </c>
      <c r="AS21" s="10">
        <v>0.54059829059829068</v>
      </c>
      <c r="AT21" s="2" t="str">
        <f t="shared" si="23"/>
        <v>Negative</v>
      </c>
    </row>
    <row r="22" spans="1:46" x14ac:dyDescent="0.25">
      <c r="A22" s="59" t="s">
        <v>96</v>
      </c>
      <c r="B22" s="60">
        <v>69164</v>
      </c>
      <c r="C22" s="59">
        <v>3</v>
      </c>
      <c r="D22" s="11">
        <v>5</v>
      </c>
      <c r="E22" s="11">
        <v>4</v>
      </c>
      <c r="F22" s="61">
        <v>6</v>
      </c>
      <c r="G22" s="61">
        <v>5</v>
      </c>
      <c r="H22" s="61">
        <v>6</v>
      </c>
      <c r="I22" s="11">
        <f t="shared" si="0"/>
        <v>3</v>
      </c>
      <c r="J22" s="11">
        <f t="shared" si="0"/>
        <v>0</v>
      </c>
      <c r="K22" s="11">
        <f t="shared" si="0"/>
        <v>2</v>
      </c>
      <c r="L22" s="11">
        <f t="shared" si="1"/>
        <v>3</v>
      </c>
      <c r="M22" s="2">
        <f t="shared" si="2"/>
        <v>2</v>
      </c>
      <c r="N22" s="2" t="str">
        <f t="shared" si="11"/>
        <v>Positive</v>
      </c>
      <c r="O22" s="57" t="str">
        <f t="shared" si="12"/>
        <v>Positive</v>
      </c>
      <c r="P22" s="2" t="str">
        <f t="shared" si="13"/>
        <v>Negative</v>
      </c>
      <c r="Q22" s="62" t="str">
        <f t="shared" si="14"/>
        <v>Negative</v>
      </c>
      <c r="R22" s="18" t="str">
        <f t="shared" si="15"/>
        <v>1</v>
      </c>
      <c r="S22" s="5" t="str">
        <f t="shared" si="16"/>
        <v>1</v>
      </c>
      <c r="T22" s="5" t="str">
        <f t="shared" si="17"/>
        <v>0</v>
      </c>
      <c r="U22" s="5" t="str">
        <f t="shared" si="3"/>
        <v>1</v>
      </c>
      <c r="V22" s="5">
        <f t="shared" si="4"/>
        <v>1</v>
      </c>
      <c r="W22" s="75">
        <v>0.03</v>
      </c>
      <c r="X22" s="11">
        <v>2.5999999999999999E-2</v>
      </c>
      <c r="Y22" s="11">
        <v>2.7E-2</v>
      </c>
      <c r="Z22" s="11">
        <v>2.5000000000000001E-2</v>
      </c>
      <c r="AA22" s="11">
        <v>2.5999999999999999E-2</v>
      </c>
      <c r="AB22" s="11">
        <f t="shared" si="5"/>
        <v>-2.9999999999999992E-3</v>
      </c>
      <c r="AC22" s="11">
        <f t="shared" si="6"/>
        <v>1.0000000000000009E-3</v>
      </c>
      <c r="AD22" s="11">
        <f t="shared" si="7"/>
        <v>-4.9999999999999975E-3</v>
      </c>
      <c r="AE22" s="11">
        <f t="shared" si="8"/>
        <v>-9.9999999999999742E-4</v>
      </c>
      <c r="AF22" s="11">
        <f t="shared" si="9"/>
        <v>-4.0000000000000001E-3</v>
      </c>
      <c r="AG22" s="76" t="str">
        <f t="shared" si="18"/>
        <v>Negative</v>
      </c>
      <c r="AH22" s="76" t="str">
        <f t="shared" si="19"/>
        <v>Negative</v>
      </c>
      <c r="AI22" s="76" t="str">
        <f t="shared" si="20"/>
        <v>Negative</v>
      </c>
      <c r="AJ22" s="74" t="str">
        <f t="shared" si="21"/>
        <v>Negative</v>
      </c>
      <c r="AK22" s="86">
        <v>4.5999999999999999E-2</v>
      </c>
      <c r="AL22" s="87">
        <v>9.2999999999999999E-2</v>
      </c>
      <c r="AM22" s="87">
        <v>8.5000000000000006E-2</v>
      </c>
      <c r="AN22" s="87">
        <f t="shared" si="10"/>
        <v>4.2999999999999997E-2</v>
      </c>
      <c r="AO22" s="2" t="str">
        <f t="shared" si="22"/>
        <v>Negative</v>
      </c>
      <c r="AP22" s="2">
        <v>0.111</v>
      </c>
      <c r="AQ22" s="90">
        <v>0.108</v>
      </c>
      <c r="AR22" s="89">
        <v>0.1095</v>
      </c>
      <c r="AS22" s="10">
        <v>0.46794871794871795</v>
      </c>
      <c r="AT22" s="2" t="str">
        <f t="shared" si="23"/>
        <v>Negative</v>
      </c>
    </row>
    <row r="23" spans="1:46" x14ac:dyDescent="0.25">
      <c r="A23" s="59" t="s">
        <v>96</v>
      </c>
      <c r="B23" s="60">
        <v>69167</v>
      </c>
      <c r="C23" s="59">
        <v>2</v>
      </c>
      <c r="D23" s="11">
        <v>2.5</v>
      </c>
      <c r="E23" s="11">
        <v>3</v>
      </c>
      <c r="F23" s="61">
        <v>5</v>
      </c>
      <c r="G23" s="61">
        <v>6</v>
      </c>
      <c r="H23" s="61">
        <v>3</v>
      </c>
      <c r="I23" s="11">
        <f t="shared" si="0"/>
        <v>3</v>
      </c>
      <c r="J23" s="11">
        <f t="shared" si="0"/>
        <v>3.5</v>
      </c>
      <c r="K23" s="11">
        <f t="shared" si="0"/>
        <v>0</v>
      </c>
      <c r="L23" s="11">
        <f t="shared" si="1"/>
        <v>-0.5</v>
      </c>
      <c r="M23" s="2">
        <f t="shared" si="2"/>
        <v>-3.5</v>
      </c>
      <c r="N23" s="2" t="str">
        <f t="shared" si="11"/>
        <v>Positive</v>
      </c>
      <c r="O23" s="57" t="str">
        <f t="shared" si="12"/>
        <v>Negative</v>
      </c>
      <c r="P23" s="2" t="str">
        <f t="shared" si="13"/>
        <v>Negative</v>
      </c>
      <c r="Q23" s="62" t="str">
        <f t="shared" si="14"/>
        <v>Negative</v>
      </c>
      <c r="R23" s="18" t="str">
        <f t="shared" si="15"/>
        <v>1</v>
      </c>
      <c r="S23" s="5" t="str">
        <f t="shared" si="16"/>
        <v>0</v>
      </c>
      <c r="T23" s="5" t="str">
        <f t="shared" si="17"/>
        <v>0</v>
      </c>
      <c r="U23" s="5" t="str">
        <f t="shared" si="3"/>
        <v>0</v>
      </c>
      <c r="V23" s="5">
        <f t="shared" si="4"/>
        <v>0</v>
      </c>
      <c r="W23" s="75">
        <v>1.8000000000000002E-2</v>
      </c>
      <c r="X23" s="11">
        <v>1.9E-2</v>
      </c>
      <c r="Y23" s="11">
        <v>0.01</v>
      </c>
      <c r="Z23" s="11">
        <v>3.3000000000000002E-2</v>
      </c>
      <c r="AA23" s="11">
        <v>0.01</v>
      </c>
      <c r="AB23" s="11">
        <f t="shared" si="5"/>
        <v>-8.0000000000000019E-3</v>
      </c>
      <c r="AC23" s="11">
        <f t="shared" si="6"/>
        <v>-8.9999999999999993E-3</v>
      </c>
      <c r="AD23" s="11">
        <f t="shared" si="7"/>
        <v>1.4999999999999999E-2</v>
      </c>
      <c r="AE23" s="11">
        <f t="shared" si="8"/>
        <v>1.4000000000000002E-2</v>
      </c>
      <c r="AF23" s="11">
        <f t="shared" si="9"/>
        <v>-8.0000000000000019E-3</v>
      </c>
      <c r="AG23" s="76" t="str">
        <f t="shared" si="18"/>
        <v>Negative</v>
      </c>
      <c r="AH23" s="76" t="str">
        <f t="shared" si="19"/>
        <v>Negative</v>
      </c>
      <c r="AI23" s="76" t="str">
        <f t="shared" si="20"/>
        <v>Negative</v>
      </c>
      <c r="AJ23" s="74" t="str">
        <f t="shared" si="21"/>
        <v>Negative</v>
      </c>
      <c r="AK23" s="86">
        <v>6.5000000000000002E-2</v>
      </c>
      <c r="AL23" s="87">
        <v>0.84399999999999997</v>
      </c>
      <c r="AM23" s="87">
        <v>0.77300000000000002</v>
      </c>
      <c r="AN23" s="87">
        <f t="shared" si="10"/>
        <v>0.74350000000000005</v>
      </c>
      <c r="AO23" s="2" t="str">
        <f t="shared" si="22"/>
        <v>Positive</v>
      </c>
      <c r="AP23" s="2">
        <v>0.192</v>
      </c>
      <c r="AQ23" s="90">
        <v>0.18</v>
      </c>
      <c r="AR23" s="89">
        <v>0.186</v>
      </c>
      <c r="AS23" s="10">
        <v>0.79487179487179493</v>
      </c>
      <c r="AT23" s="2" t="str">
        <f t="shared" si="23"/>
        <v>Negative</v>
      </c>
    </row>
    <row r="24" spans="1:46" x14ac:dyDescent="0.25">
      <c r="A24" s="59" t="s">
        <v>96</v>
      </c>
      <c r="B24" s="60">
        <v>69172</v>
      </c>
      <c r="C24" s="59">
        <v>4</v>
      </c>
      <c r="D24" s="11">
        <v>4</v>
      </c>
      <c r="E24" s="11">
        <v>3</v>
      </c>
      <c r="F24" s="61">
        <v>5</v>
      </c>
      <c r="G24" s="61">
        <v>4</v>
      </c>
      <c r="H24" s="61">
        <v>5</v>
      </c>
      <c r="I24" s="11">
        <f t="shared" si="0"/>
        <v>1</v>
      </c>
      <c r="J24" s="11">
        <f t="shared" si="0"/>
        <v>0</v>
      </c>
      <c r="K24" s="11">
        <f t="shared" si="0"/>
        <v>2</v>
      </c>
      <c r="L24" s="11">
        <f t="shared" si="1"/>
        <v>1</v>
      </c>
      <c r="M24" s="2">
        <f t="shared" si="2"/>
        <v>2</v>
      </c>
      <c r="N24" s="2" t="str">
        <f t="shared" si="11"/>
        <v>Negative</v>
      </c>
      <c r="O24" s="57" t="str">
        <f t="shared" si="12"/>
        <v>Negative</v>
      </c>
      <c r="P24" s="2" t="str">
        <f t="shared" si="13"/>
        <v>Negative</v>
      </c>
      <c r="Q24" s="62" t="str">
        <f t="shared" si="14"/>
        <v>Negative</v>
      </c>
      <c r="R24" s="18" t="str">
        <f t="shared" si="15"/>
        <v>0</v>
      </c>
      <c r="S24" s="5" t="str">
        <f t="shared" si="16"/>
        <v>0</v>
      </c>
      <c r="T24" s="5" t="str">
        <f t="shared" si="17"/>
        <v>0</v>
      </c>
      <c r="U24" s="5" t="str">
        <f t="shared" si="3"/>
        <v>1</v>
      </c>
      <c r="V24" s="5">
        <f t="shared" si="4"/>
        <v>1</v>
      </c>
      <c r="W24" s="75">
        <v>1.0999999999999999E-2</v>
      </c>
      <c r="X24" s="11">
        <v>1.0999999999999999E-2</v>
      </c>
      <c r="Y24" s="11">
        <v>8.0000000000000002E-3</v>
      </c>
      <c r="Z24" s="11">
        <v>1.6E-2</v>
      </c>
      <c r="AA24" s="11">
        <v>8.0000000000000002E-3</v>
      </c>
      <c r="AB24" s="11">
        <f t="shared" si="5"/>
        <v>-2.9999999999999992E-3</v>
      </c>
      <c r="AC24" s="11">
        <f t="shared" si="6"/>
        <v>-2.9999999999999992E-3</v>
      </c>
      <c r="AD24" s="11">
        <f t="shared" si="7"/>
        <v>5.000000000000001E-3</v>
      </c>
      <c r="AE24" s="11">
        <f t="shared" si="8"/>
        <v>5.000000000000001E-3</v>
      </c>
      <c r="AF24" s="11">
        <f t="shared" si="9"/>
        <v>-2.9999999999999992E-3</v>
      </c>
      <c r="AG24" s="76" t="str">
        <f t="shared" si="18"/>
        <v>Negative</v>
      </c>
      <c r="AH24" s="76" t="str">
        <f t="shared" si="19"/>
        <v>Negative</v>
      </c>
      <c r="AI24" s="76" t="str">
        <f t="shared" si="20"/>
        <v>Negative</v>
      </c>
      <c r="AJ24" s="74" t="str">
        <f t="shared" si="21"/>
        <v>Negative</v>
      </c>
      <c r="AK24" s="86">
        <v>0.06</v>
      </c>
      <c r="AL24" s="87">
        <v>0.80400000000000005</v>
      </c>
      <c r="AM24" s="87">
        <v>0.79700000000000004</v>
      </c>
      <c r="AN24" s="87">
        <f t="shared" si="10"/>
        <v>0.74049999999999994</v>
      </c>
      <c r="AO24" s="2" t="str">
        <f t="shared" si="22"/>
        <v>Positive</v>
      </c>
      <c r="AP24" s="2">
        <v>0.193</v>
      </c>
      <c r="AQ24" s="90">
        <v>0.157</v>
      </c>
      <c r="AR24" s="89">
        <v>0.17499999999999999</v>
      </c>
      <c r="AS24" s="10">
        <v>0.74786324786324787</v>
      </c>
      <c r="AT24" s="2" t="str">
        <f t="shared" si="23"/>
        <v>Negative</v>
      </c>
    </row>
    <row r="25" spans="1:46" x14ac:dyDescent="0.25">
      <c r="A25" s="63" t="s">
        <v>96</v>
      </c>
      <c r="B25" s="60">
        <v>69187</v>
      </c>
      <c r="C25" s="64"/>
      <c r="D25" s="6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6"/>
      <c r="R25" s="7"/>
      <c r="S25" s="7"/>
      <c r="T25" s="7"/>
      <c r="U25" s="7"/>
      <c r="V25" s="7"/>
      <c r="W25" s="75">
        <v>1.6E-2</v>
      </c>
      <c r="X25" s="11">
        <v>3.5999999999999997E-2</v>
      </c>
      <c r="Y25" s="11">
        <v>3.2000000000000001E-2</v>
      </c>
      <c r="Z25" s="11">
        <v>1.6E-2</v>
      </c>
      <c r="AA25" s="11">
        <v>2.7E-2</v>
      </c>
      <c r="AB25" s="11">
        <f t="shared" si="5"/>
        <v>1.6E-2</v>
      </c>
      <c r="AC25" s="11">
        <f t="shared" si="6"/>
        <v>-3.9999999999999966E-3</v>
      </c>
      <c r="AD25" s="11">
        <f t="shared" si="7"/>
        <v>0</v>
      </c>
      <c r="AE25" s="11">
        <f t="shared" si="8"/>
        <v>-1.9999999999999997E-2</v>
      </c>
      <c r="AF25" s="11">
        <f t="shared" si="9"/>
        <v>1.0999999999999999E-2</v>
      </c>
      <c r="AG25" s="76" t="str">
        <f t="shared" si="18"/>
        <v>Negative</v>
      </c>
      <c r="AH25" s="76" t="str">
        <f t="shared" si="19"/>
        <v>Negative</v>
      </c>
      <c r="AI25" s="76" t="str">
        <f t="shared" si="20"/>
        <v>Negative</v>
      </c>
      <c r="AJ25" s="74" t="str">
        <f t="shared" si="21"/>
        <v>Negative</v>
      </c>
      <c r="AK25" s="86">
        <v>0.159</v>
      </c>
      <c r="AL25" s="87">
        <v>8.2000000000000003E-2</v>
      </c>
      <c r="AM25" s="87">
        <v>6.2E-2</v>
      </c>
      <c r="AN25" s="87">
        <f t="shared" si="10"/>
        <v>-8.6999999999999994E-2</v>
      </c>
      <c r="AO25" s="2" t="str">
        <f t="shared" si="22"/>
        <v>Negative</v>
      </c>
      <c r="AP25" s="2">
        <v>0.114</v>
      </c>
      <c r="AQ25" s="90">
        <v>0.11</v>
      </c>
      <c r="AR25" s="89">
        <v>0.112</v>
      </c>
      <c r="AS25" s="10">
        <v>0.47863247863247865</v>
      </c>
      <c r="AT25" s="2" t="str">
        <f t="shared" si="23"/>
        <v>Negative</v>
      </c>
    </row>
    <row r="26" spans="1:46" x14ac:dyDescent="0.25">
      <c r="A26" s="67" t="s">
        <v>97</v>
      </c>
      <c r="B26" s="60">
        <v>69530</v>
      </c>
      <c r="C26" s="59">
        <v>3</v>
      </c>
      <c r="D26" s="11">
        <v>3</v>
      </c>
      <c r="E26" s="11">
        <v>3</v>
      </c>
      <c r="F26" s="61">
        <v>7</v>
      </c>
      <c r="G26" s="61">
        <v>4</v>
      </c>
      <c r="H26" s="61">
        <v>3</v>
      </c>
      <c r="I26" s="11">
        <f t="shared" ref="I26:K34" si="24">F26-C26</f>
        <v>4</v>
      </c>
      <c r="J26" s="11">
        <f t="shared" si="24"/>
        <v>1</v>
      </c>
      <c r="K26" s="11">
        <f t="shared" si="24"/>
        <v>0</v>
      </c>
      <c r="L26" s="11">
        <f t="shared" ref="L26:L34" si="25">I26-J26</f>
        <v>3</v>
      </c>
      <c r="M26" s="2">
        <f t="shared" ref="M26:M34" si="26">K26-J26</f>
        <v>-1</v>
      </c>
      <c r="N26" s="2" t="str">
        <f t="shared" si="11"/>
        <v>Positive</v>
      </c>
      <c r="O26" s="57" t="str">
        <f t="shared" si="12"/>
        <v>Positive</v>
      </c>
      <c r="P26" s="2" t="str">
        <f t="shared" si="13"/>
        <v>Negative</v>
      </c>
      <c r="Q26" s="62" t="str">
        <f t="shared" si="14"/>
        <v>Negative</v>
      </c>
      <c r="R26" s="18" t="str">
        <f t="shared" si="15"/>
        <v>1</v>
      </c>
      <c r="S26" s="5" t="str">
        <f t="shared" si="16"/>
        <v>1</v>
      </c>
      <c r="T26" s="5" t="str">
        <f t="shared" si="17"/>
        <v>0</v>
      </c>
      <c r="U26" s="5" t="str">
        <f t="shared" ref="U26:U34" si="27">IF(M26&gt;4,"2",IF(AND(M26&gt;1,M26&lt;=4),"1",IF(M26&lt;=1,"0")))</f>
        <v>0</v>
      </c>
      <c r="V26" s="5">
        <f t="shared" ref="V26:V34" si="28">T26+U26</f>
        <v>0</v>
      </c>
      <c r="W26" s="75">
        <v>2.1999999999999999E-2</v>
      </c>
      <c r="X26" s="11">
        <v>1.6E-2</v>
      </c>
      <c r="Y26" s="11">
        <v>1.4999999999999999E-2</v>
      </c>
      <c r="Z26" s="11">
        <v>2.7E-2</v>
      </c>
      <c r="AA26" s="11">
        <v>1.2999999999999999E-2</v>
      </c>
      <c r="AB26" s="11">
        <f t="shared" si="5"/>
        <v>-6.9999999999999993E-3</v>
      </c>
      <c r="AC26" s="11">
        <f t="shared" si="6"/>
        <v>-1.0000000000000009E-3</v>
      </c>
      <c r="AD26" s="11">
        <f t="shared" si="7"/>
        <v>5.000000000000001E-3</v>
      </c>
      <c r="AE26" s="11">
        <f t="shared" si="8"/>
        <v>1.0999999999999999E-2</v>
      </c>
      <c r="AF26" s="11">
        <f t="shared" si="9"/>
        <v>-8.9999999999999993E-3</v>
      </c>
      <c r="AG26" s="76" t="str">
        <f t="shared" si="18"/>
        <v>Negative</v>
      </c>
      <c r="AH26" s="76" t="str">
        <f t="shared" si="19"/>
        <v>Negative</v>
      </c>
      <c r="AI26" s="76" t="str">
        <f t="shared" si="20"/>
        <v>Negative</v>
      </c>
      <c r="AJ26" s="74" t="str">
        <f t="shared" si="21"/>
        <v>Negative</v>
      </c>
      <c r="AK26" s="86">
        <v>6.8000000000000005E-2</v>
      </c>
      <c r="AL26" s="87">
        <v>8.7000000000000008E-2</v>
      </c>
      <c r="AM26" s="87">
        <v>8.2000000000000003E-2</v>
      </c>
      <c r="AN26" s="87">
        <f t="shared" si="10"/>
        <v>1.6500000000000001E-2</v>
      </c>
      <c r="AO26" s="2" t="str">
        <f t="shared" si="22"/>
        <v>Negative</v>
      </c>
      <c r="AP26" s="2">
        <v>0.11899999999999999</v>
      </c>
      <c r="AQ26" s="90">
        <v>0.111</v>
      </c>
      <c r="AR26" s="89">
        <v>0.11499999999999999</v>
      </c>
      <c r="AS26" s="10">
        <v>0.49145299145299143</v>
      </c>
      <c r="AT26" s="2" t="str">
        <f t="shared" si="23"/>
        <v>Negative</v>
      </c>
    </row>
    <row r="27" spans="1:46" x14ac:dyDescent="0.25">
      <c r="A27" s="67" t="s">
        <v>97</v>
      </c>
      <c r="B27" s="60">
        <v>69738</v>
      </c>
      <c r="C27" s="59">
        <v>3</v>
      </c>
      <c r="D27" s="11">
        <v>3</v>
      </c>
      <c r="E27" s="11">
        <v>3</v>
      </c>
      <c r="F27" s="61">
        <v>3</v>
      </c>
      <c r="G27" s="61">
        <v>5</v>
      </c>
      <c r="H27" s="61">
        <v>4</v>
      </c>
      <c r="I27" s="11">
        <f t="shared" si="24"/>
        <v>0</v>
      </c>
      <c r="J27" s="11">
        <f t="shared" si="24"/>
        <v>2</v>
      </c>
      <c r="K27" s="11">
        <f t="shared" si="24"/>
        <v>1</v>
      </c>
      <c r="L27" s="11">
        <f t="shared" si="25"/>
        <v>-2</v>
      </c>
      <c r="M27" s="2">
        <f t="shared" si="26"/>
        <v>-1</v>
      </c>
      <c r="N27" s="2" t="str">
        <f t="shared" si="11"/>
        <v>Negative</v>
      </c>
      <c r="O27" s="57" t="str">
        <f t="shared" si="12"/>
        <v>Negative</v>
      </c>
      <c r="P27" s="2" t="str">
        <f t="shared" si="13"/>
        <v>Negative</v>
      </c>
      <c r="Q27" s="62" t="str">
        <f t="shared" si="14"/>
        <v>Negative</v>
      </c>
      <c r="R27" s="18" t="str">
        <f t="shared" si="15"/>
        <v>0</v>
      </c>
      <c r="S27" s="5" t="str">
        <f t="shared" si="16"/>
        <v>0</v>
      </c>
      <c r="T27" s="5" t="str">
        <f t="shared" si="17"/>
        <v>0</v>
      </c>
      <c r="U27" s="5" t="str">
        <f t="shared" si="27"/>
        <v>0</v>
      </c>
      <c r="V27" s="5">
        <f t="shared" si="28"/>
        <v>0</v>
      </c>
      <c r="W27" s="75">
        <v>2.8000000000000001E-2</v>
      </c>
      <c r="X27" s="11">
        <v>1.0999999999999999E-2</v>
      </c>
      <c r="Y27" s="11">
        <v>1.2999999999999999E-2</v>
      </c>
      <c r="Z27" s="11">
        <v>2.3E-2</v>
      </c>
      <c r="AA27" s="11">
        <v>8.9999999999999993E-3</v>
      </c>
      <c r="AB27" s="11">
        <f t="shared" si="5"/>
        <v>-1.5000000000000001E-2</v>
      </c>
      <c r="AC27" s="11">
        <f t="shared" si="6"/>
        <v>2E-3</v>
      </c>
      <c r="AD27" s="11">
        <f t="shared" si="7"/>
        <v>-5.000000000000001E-3</v>
      </c>
      <c r="AE27" s="11">
        <f t="shared" si="8"/>
        <v>1.2E-2</v>
      </c>
      <c r="AF27" s="11">
        <f t="shared" si="9"/>
        <v>-1.9000000000000003E-2</v>
      </c>
      <c r="AG27" s="76" t="str">
        <f t="shared" si="18"/>
        <v>Negative</v>
      </c>
      <c r="AH27" s="76" t="str">
        <f t="shared" si="19"/>
        <v>Negative</v>
      </c>
      <c r="AI27" s="76" t="str">
        <f t="shared" si="20"/>
        <v>Negative</v>
      </c>
      <c r="AJ27" s="74" t="str">
        <f t="shared" si="21"/>
        <v>Negative</v>
      </c>
      <c r="AK27" s="86">
        <v>6.9000000000000006E-2</v>
      </c>
      <c r="AL27" s="87">
        <v>0.19900000000000001</v>
      </c>
      <c r="AM27" s="87">
        <v>0.41200000000000003</v>
      </c>
      <c r="AN27" s="87">
        <f t="shared" si="10"/>
        <v>0.23649999999999999</v>
      </c>
      <c r="AO27" s="2" t="str">
        <f t="shared" si="22"/>
        <v>Positive</v>
      </c>
      <c r="AP27" s="2">
        <v>0.222</v>
      </c>
      <c r="AQ27" s="90">
        <v>0.22</v>
      </c>
      <c r="AR27" s="89">
        <v>0.221</v>
      </c>
      <c r="AS27" s="10">
        <v>0.94444444444444453</v>
      </c>
      <c r="AT27" s="2" t="str">
        <f t="shared" si="23"/>
        <v>Negative</v>
      </c>
    </row>
    <row r="28" spans="1:46" x14ac:dyDescent="0.25">
      <c r="A28" s="67" t="s">
        <v>97</v>
      </c>
      <c r="B28" s="60">
        <v>69746</v>
      </c>
      <c r="C28" s="59">
        <v>3</v>
      </c>
      <c r="D28" s="11">
        <v>3</v>
      </c>
      <c r="E28" s="11">
        <v>3</v>
      </c>
      <c r="F28" s="61">
        <v>4</v>
      </c>
      <c r="G28" s="61">
        <v>5</v>
      </c>
      <c r="H28" s="61">
        <v>3</v>
      </c>
      <c r="I28" s="11">
        <f t="shared" si="24"/>
        <v>1</v>
      </c>
      <c r="J28" s="11">
        <f t="shared" si="24"/>
        <v>2</v>
      </c>
      <c r="K28" s="11">
        <f t="shared" si="24"/>
        <v>0</v>
      </c>
      <c r="L28" s="11">
        <f t="shared" si="25"/>
        <v>-1</v>
      </c>
      <c r="M28" s="2">
        <f t="shared" si="26"/>
        <v>-2</v>
      </c>
      <c r="N28" s="2" t="str">
        <f t="shared" si="11"/>
        <v>Negative</v>
      </c>
      <c r="O28" s="57" t="str">
        <f t="shared" si="12"/>
        <v>Negative</v>
      </c>
      <c r="P28" s="2" t="str">
        <f t="shared" si="13"/>
        <v>Negative</v>
      </c>
      <c r="Q28" s="62" t="str">
        <f t="shared" si="14"/>
        <v>Negative</v>
      </c>
      <c r="R28" s="18" t="str">
        <f t="shared" si="15"/>
        <v>0</v>
      </c>
      <c r="S28" s="5" t="str">
        <f t="shared" si="16"/>
        <v>0</v>
      </c>
      <c r="T28" s="5" t="str">
        <f t="shared" si="17"/>
        <v>0</v>
      </c>
      <c r="U28" s="5" t="str">
        <f t="shared" si="27"/>
        <v>0</v>
      </c>
      <c r="V28" s="5">
        <f t="shared" si="28"/>
        <v>0</v>
      </c>
      <c r="W28" s="75">
        <v>2.4E-2</v>
      </c>
      <c r="X28" s="11">
        <v>2.1999999999999999E-2</v>
      </c>
      <c r="Y28" s="11">
        <v>1.4E-2</v>
      </c>
      <c r="Z28" s="11">
        <v>3.1E-2</v>
      </c>
      <c r="AA28" s="11">
        <v>1.2E-2</v>
      </c>
      <c r="AB28" s="11">
        <f t="shared" si="5"/>
        <v>-0.01</v>
      </c>
      <c r="AC28" s="11">
        <f t="shared" si="6"/>
        <v>-7.9999999999999984E-3</v>
      </c>
      <c r="AD28" s="11">
        <f t="shared" si="7"/>
        <v>6.9999999999999993E-3</v>
      </c>
      <c r="AE28" s="11">
        <f t="shared" si="8"/>
        <v>9.0000000000000011E-3</v>
      </c>
      <c r="AF28" s="11">
        <f t="shared" si="9"/>
        <v>-1.2E-2</v>
      </c>
      <c r="AG28" s="76" t="str">
        <f t="shared" si="18"/>
        <v>Negative</v>
      </c>
      <c r="AH28" s="76" t="str">
        <f t="shared" si="19"/>
        <v>Negative</v>
      </c>
      <c r="AI28" s="76" t="str">
        <f t="shared" si="20"/>
        <v>Negative</v>
      </c>
      <c r="AJ28" s="74" t="str">
        <f t="shared" si="21"/>
        <v>Negative</v>
      </c>
      <c r="AK28" s="86">
        <v>5.3999999999999999E-2</v>
      </c>
      <c r="AL28" s="87">
        <v>7.3999999999999996E-2</v>
      </c>
      <c r="AM28" s="87">
        <v>6.7000000000000004E-2</v>
      </c>
      <c r="AN28" s="87">
        <f t="shared" si="10"/>
        <v>1.6500000000000008E-2</v>
      </c>
      <c r="AO28" s="2" t="str">
        <f t="shared" si="22"/>
        <v>Negative</v>
      </c>
      <c r="AP28" s="2">
        <v>0.106</v>
      </c>
      <c r="AQ28" s="90">
        <v>0.1</v>
      </c>
      <c r="AR28" s="89">
        <v>0.10300000000000001</v>
      </c>
      <c r="AS28" s="10">
        <v>0.44017094017094022</v>
      </c>
      <c r="AT28" s="2" t="str">
        <f t="shared" si="23"/>
        <v>Negative</v>
      </c>
    </row>
    <row r="29" spans="1:46" x14ac:dyDescent="0.25">
      <c r="A29" s="67" t="s">
        <v>97</v>
      </c>
      <c r="B29" s="60">
        <v>69748</v>
      </c>
      <c r="C29" s="59">
        <v>3</v>
      </c>
      <c r="D29" s="11">
        <v>3</v>
      </c>
      <c r="E29" s="11">
        <v>4</v>
      </c>
      <c r="F29" s="61">
        <v>8</v>
      </c>
      <c r="G29" s="61">
        <v>7</v>
      </c>
      <c r="H29" s="61">
        <v>4</v>
      </c>
      <c r="I29" s="11">
        <f t="shared" si="24"/>
        <v>5</v>
      </c>
      <c r="J29" s="11">
        <f t="shared" si="24"/>
        <v>4</v>
      </c>
      <c r="K29" s="11">
        <f t="shared" si="24"/>
        <v>0</v>
      </c>
      <c r="L29" s="61">
        <f t="shared" si="25"/>
        <v>1</v>
      </c>
      <c r="M29" s="2">
        <f t="shared" si="26"/>
        <v>-4</v>
      </c>
      <c r="N29" s="2" t="str">
        <f t="shared" si="11"/>
        <v>Positive</v>
      </c>
      <c r="O29" s="57" t="str">
        <f t="shared" si="12"/>
        <v>Negative</v>
      </c>
      <c r="P29" s="2" t="str">
        <f t="shared" si="13"/>
        <v>Negative</v>
      </c>
      <c r="Q29" s="62" t="str">
        <f t="shared" si="14"/>
        <v>Negative</v>
      </c>
      <c r="R29" s="18" t="str">
        <f t="shared" si="15"/>
        <v>1</v>
      </c>
      <c r="S29" s="5" t="str">
        <f t="shared" si="16"/>
        <v>0</v>
      </c>
      <c r="T29" s="5" t="str">
        <f t="shared" si="17"/>
        <v>0</v>
      </c>
      <c r="U29" s="5" t="str">
        <f t="shared" si="27"/>
        <v>0</v>
      </c>
      <c r="V29" s="5">
        <f t="shared" si="28"/>
        <v>0</v>
      </c>
      <c r="W29" s="75">
        <v>2.3E-2</v>
      </c>
      <c r="X29" s="11">
        <v>4.2000000000000003E-2</v>
      </c>
      <c r="Y29" s="11">
        <v>2.5000000000000001E-2</v>
      </c>
      <c r="Z29" s="11">
        <v>2.1000000000000001E-2</v>
      </c>
      <c r="AA29" s="11">
        <v>1.7999999999999999E-2</v>
      </c>
      <c r="AB29" s="11">
        <f t="shared" si="5"/>
        <v>2.0000000000000018E-3</v>
      </c>
      <c r="AC29" s="11">
        <f t="shared" si="6"/>
        <v>-1.7000000000000001E-2</v>
      </c>
      <c r="AD29" s="11">
        <f t="shared" si="7"/>
        <v>-1.9999999999999983E-3</v>
      </c>
      <c r="AE29" s="11">
        <f t="shared" si="8"/>
        <v>-2.1000000000000001E-2</v>
      </c>
      <c r="AF29" s="11">
        <f t="shared" si="9"/>
        <v>-5.000000000000001E-3</v>
      </c>
      <c r="AG29" s="76" t="str">
        <f t="shared" si="18"/>
        <v>Negative</v>
      </c>
      <c r="AH29" s="76" t="str">
        <f t="shared" si="19"/>
        <v>Negative</v>
      </c>
      <c r="AI29" s="76" t="str">
        <f t="shared" si="20"/>
        <v>Negative</v>
      </c>
      <c r="AJ29" s="74" t="str">
        <f t="shared" si="21"/>
        <v>Negative</v>
      </c>
      <c r="AK29" s="86">
        <v>5.2000000000000005E-2</v>
      </c>
      <c r="AL29" s="87">
        <v>0.16300000000000001</v>
      </c>
      <c r="AM29" s="87">
        <v>0.17</v>
      </c>
      <c r="AN29" s="87">
        <f t="shared" si="10"/>
        <v>0.1145</v>
      </c>
      <c r="AO29" s="2" t="str">
        <f t="shared" si="22"/>
        <v>Negative</v>
      </c>
      <c r="AP29" s="2">
        <v>0.108</v>
      </c>
      <c r="AQ29" s="90">
        <v>0.106</v>
      </c>
      <c r="AR29" s="89">
        <v>0.107</v>
      </c>
      <c r="AS29" s="10">
        <v>0.45726495726495731</v>
      </c>
      <c r="AT29" s="2" t="str">
        <f t="shared" si="23"/>
        <v>Negative</v>
      </c>
    </row>
    <row r="30" spans="1:46" x14ac:dyDescent="0.25">
      <c r="A30" s="67" t="s">
        <v>97</v>
      </c>
      <c r="B30" s="60">
        <v>69752</v>
      </c>
      <c r="C30" s="59">
        <v>2.5</v>
      </c>
      <c r="D30" s="11">
        <v>3</v>
      </c>
      <c r="E30" s="11">
        <v>5</v>
      </c>
      <c r="F30" s="61">
        <v>2.5</v>
      </c>
      <c r="G30" s="61">
        <v>3.5</v>
      </c>
      <c r="H30" s="61">
        <v>2.5</v>
      </c>
      <c r="I30" s="11">
        <f t="shared" si="24"/>
        <v>0</v>
      </c>
      <c r="J30" s="11">
        <f t="shared" si="24"/>
        <v>0.5</v>
      </c>
      <c r="K30" s="11">
        <f t="shared" si="24"/>
        <v>-2.5</v>
      </c>
      <c r="L30" s="11">
        <f t="shared" si="25"/>
        <v>-0.5</v>
      </c>
      <c r="M30" s="2">
        <f t="shared" si="26"/>
        <v>-3</v>
      </c>
      <c r="N30" s="2" t="str">
        <f t="shared" si="11"/>
        <v>Negative</v>
      </c>
      <c r="O30" s="57" t="str">
        <f t="shared" si="12"/>
        <v>Negative</v>
      </c>
      <c r="P30" s="2" t="str">
        <f t="shared" si="13"/>
        <v>Negative</v>
      </c>
      <c r="Q30" s="62" t="str">
        <f t="shared" si="14"/>
        <v>Negative</v>
      </c>
      <c r="R30" s="18" t="str">
        <f t="shared" si="15"/>
        <v>0</v>
      </c>
      <c r="S30" s="5" t="str">
        <f t="shared" si="16"/>
        <v>0</v>
      </c>
      <c r="T30" s="5" t="str">
        <f t="shared" si="17"/>
        <v>0</v>
      </c>
      <c r="U30" s="5" t="str">
        <f t="shared" si="27"/>
        <v>0</v>
      </c>
      <c r="V30" s="5">
        <f t="shared" si="28"/>
        <v>0</v>
      </c>
      <c r="W30" s="75">
        <v>1.4E-2</v>
      </c>
      <c r="X30" s="11">
        <v>1.4999999999999999E-2</v>
      </c>
      <c r="Y30" s="11">
        <v>1.6E-2</v>
      </c>
      <c r="Z30" s="11">
        <v>5.2000000000000005E-2</v>
      </c>
      <c r="AA30" s="11">
        <v>1.7999999999999999E-2</v>
      </c>
      <c r="AB30" s="11">
        <f t="shared" si="5"/>
        <v>2E-3</v>
      </c>
      <c r="AC30" s="11">
        <f t="shared" si="6"/>
        <v>1.0000000000000009E-3</v>
      </c>
      <c r="AD30" s="11">
        <f t="shared" si="7"/>
        <v>3.8000000000000006E-2</v>
      </c>
      <c r="AE30" s="11">
        <f t="shared" si="8"/>
        <v>3.7000000000000005E-2</v>
      </c>
      <c r="AF30" s="11">
        <f t="shared" si="9"/>
        <v>3.9999999999999983E-3</v>
      </c>
      <c r="AG30" s="76" t="str">
        <f t="shared" si="18"/>
        <v>Negative</v>
      </c>
      <c r="AH30" s="76" t="str">
        <f t="shared" si="19"/>
        <v>Negative</v>
      </c>
      <c r="AI30" s="76" t="str">
        <f t="shared" si="20"/>
        <v>Negative</v>
      </c>
      <c r="AJ30" s="74" t="str">
        <f t="shared" si="21"/>
        <v>Negative</v>
      </c>
      <c r="AK30" s="86">
        <v>5.2000000000000005E-2</v>
      </c>
      <c r="AL30" s="87">
        <v>0.08</v>
      </c>
      <c r="AM30" s="87">
        <v>7.0000000000000007E-2</v>
      </c>
      <c r="AN30" s="87">
        <f t="shared" si="10"/>
        <v>2.3000000000000007E-2</v>
      </c>
      <c r="AO30" s="2" t="str">
        <f t="shared" si="22"/>
        <v>Negative</v>
      </c>
      <c r="AP30" s="2">
        <v>0.105</v>
      </c>
      <c r="AQ30" s="90">
        <v>0.11600000000000001</v>
      </c>
      <c r="AR30" s="89">
        <v>0.1105</v>
      </c>
      <c r="AS30" s="10">
        <v>0.47222222222222227</v>
      </c>
      <c r="AT30" s="2" t="str">
        <f t="shared" si="23"/>
        <v>Negative</v>
      </c>
    </row>
    <row r="31" spans="1:46" x14ac:dyDescent="0.25">
      <c r="A31" s="67" t="s">
        <v>97</v>
      </c>
      <c r="B31" s="60">
        <v>90130</v>
      </c>
      <c r="C31" s="59">
        <v>2</v>
      </c>
      <c r="D31" s="11">
        <v>2</v>
      </c>
      <c r="E31" s="11">
        <v>2</v>
      </c>
      <c r="F31" s="61">
        <v>5</v>
      </c>
      <c r="G31" s="61">
        <v>4</v>
      </c>
      <c r="H31" s="61">
        <v>2</v>
      </c>
      <c r="I31" s="11">
        <f t="shared" si="24"/>
        <v>3</v>
      </c>
      <c r="J31" s="11">
        <f t="shared" si="24"/>
        <v>2</v>
      </c>
      <c r="K31" s="11">
        <f t="shared" si="24"/>
        <v>0</v>
      </c>
      <c r="L31" s="11">
        <f t="shared" si="25"/>
        <v>1</v>
      </c>
      <c r="M31" s="2">
        <f t="shared" si="26"/>
        <v>-2</v>
      </c>
      <c r="N31" s="2" t="str">
        <f t="shared" si="11"/>
        <v>Positive</v>
      </c>
      <c r="O31" s="57" t="str">
        <f t="shared" si="12"/>
        <v>Negative</v>
      </c>
      <c r="P31" s="2" t="str">
        <f t="shared" si="13"/>
        <v>Negative</v>
      </c>
      <c r="Q31" s="62" t="str">
        <f t="shared" si="14"/>
        <v>Negative</v>
      </c>
      <c r="R31" s="18" t="str">
        <f t="shared" si="15"/>
        <v>1</v>
      </c>
      <c r="S31" s="5" t="str">
        <f t="shared" si="16"/>
        <v>0</v>
      </c>
      <c r="T31" s="5" t="str">
        <f t="shared" si="17"/>
        <v>0</v>
      </c>
      <c r="U31" s="5" t="str">
        <f t="shared" si="27"/>
        <v>0</v>
      </c>
      <c r="V31" s="5">
        <f t="shared" si="28"/>
        <v>0</v>
      </c>
      <c r="W31" s="75">
        <v>1.4999999999999999E-2</v>
      </c>
      <c r="X31" s="11">
        <v>2.1999999999999999E-2</v>
      </c>
      <c r="Y31" s="11">
        <v>1.7999999999999999E-2</v>
      </c>
      <c r="Z31" s="11">
        <v>1.6E-2</v>
      </c>
      <c r="AA31" s="11">
        <v>1.7999999999999999E-2</v>
      </c>
      <c r="AB31" s="11">
        <f t="shared" si="5"/>
        <v>2.9999999999999992E-3</v>
      </c>
      <c r="AC31" s="11">
        <f t="shared" si="6"/>
        <v>-4.0000000000000001E-3</v>
      </c>
      <c r="AD31" s="11">
        <f t="shared" si="7"/>
        <v>1.0000000000000009E-3</v>
      </c>
      <c r="AE31" s="11">
        <f t="shared" si="8"/>
        <v>-5.9999999999999984E-3</v>
      </c>
      <c r="AF31" s="11">
        <f t="shared" si="9"/>
        <v>2.9999999999999992E-3</v>
      </c>
      <c r="AG31" s="76" t="str">
        <f t="shared" si="18"/>
        <v>Negative</v>
      </c>
      <c r="AH31" s="76" t="str">
        <f t="shared" si="19"/>
        <v>Negative</v>
      </c>
      <c r="AI31" s="76" t="str">
        <f t="shared" si="20"/>
        <v>Negative</v>
      </c>
      <c r="AJ31" s="74" t="str">
        <f t="shared" si="21"/>
        <v>Negative</v>
      </c>
      <c r="AK31" s="86">
        <v>5.8000000000000003E-2</v>
      </c>
      <c r="AL31" s="87">
        <v>8.4000000000000005E-2</v>
      </c>
      <c r="AM31" s="87">
        <v>7.6999999999999999E-2</v>
      </c>
      <c r="AN31" s="87">
        <f t="shared" si="10"/>
        <v>2.2499999999999999E-2</v>
      </c>
      <c r="AO31" s="2" t="str">
        <f t="shared" si="22"/>
        <v>Negative</v>
      </c>
      <c r="AP31" s="2">
        <v>0.156</v>
      </c>
      <c r="AQ31" s="90">
        <v>0.14899999999999999</v>
      </c>
      <c r="AR31" s="89">
        <v>0.1525</v>
      </c>
      <c r="AS31" s="10">
        <v>0.65170940170940173</v>
      </c>
      <c r="AT31" s="2" t="str">
        <f t="shared" si="23"/>
        <v>Negative</v>
      </c>
    </row>
    <row r="32" spans="1:46" x14ac:dyDescent="0.25">
      <c r="A32" s="67" t="s">
        <v>97</v>
      </c>
      <c r="B32" s="60">
        <v>90135</v>
      </c>
      <c r="C32" s="59">
        <v>4</v>
      </c>
      <c r="D32" s="11">
        <v>3</v>
      </c>
      <c r="E32" s="11">
        <v>4</v>
      </c>
      <c r="F32" s="61">
        <v>5</v>
      </c>
      <c r="G32" s="61">
        <v>5</v>
      </c>
      <c r="H32" s="61">
        <v>4</v>
      </c>
      <c r="I32" s="11">
        <f t="shared" si="24"/>
        <v>1</v>
      </c>
      <c r="J32" s="11">
        <f t="shared" si="24"/>
        <v>2</v>
      </c>
      <c r="K32" s="11">
        <f t="shared" si="24"/>
        <v>0</v>
      </c>
      <c r="L32" s="11">
        <f t="shared" si="25"/>
        <v>-1</v>
      </c>
      <c r="M32" s="2">
        <f t="shared" si="26"/>
        <v>-2</v>
      </c>
      <c r="N32" s="2" t="str">
        <f t="shared" si="11"/>
        <v>Negative</v>
      </c>
      <c r="O32" s="57" t="str">
        <f t="shared" si="12"/>
        <v>Negative</v>
      </c>
      <c r="P32" s="2" t="str">
        <f t="shared" si="13"/>
        <v>Negative</v>
      </c>
      <c r="Q32" s="62" t="str">
        <f t="shared" si="14"/>
        <v>Negative</v>
      </c>
      <c r="R32" s="18" t="str">
        <f t="shared" si="15"/>
        <v>0</v>
      </c>
      <c r="S32" s="5" t="str">
        <f t="shared" si="16"/>
        <v>0</v>
      </c>
      <c r="T32" s="5" t="str">
        <f t="shared" si="17"/>
        <v>0</v>
      </c>
      <c r="U32" s="5" t="str">
        <f t="shared" si="27"/>
        <v>0</v>
      </c>
      <c r="V32" s="5">
        <f t="shared" si="28"/>
        <v>0</v>
      </c>
      <c r="W32" s="75">
        <v>7.0000000000000001E-3</v>
      </c>
      <c r="X32" s="11">
        <v>9.1999999999999998E-2</v>
      </c>
      <c r="Y32" s="11">
        <v>4.2999999999999997E-2</v>
      </c>
      <c r="Z32" s="11">
        <v>1.0999999999999999E-2</v>
      </c>
      <c r="AA32" s="11">
        <v>8.9999999999999993E-3</v>
      </c>
      <c r="AB32" s="11">
        <f t="shared" si="5"/>
        <v>3.5999999999999997E-2</v>
      </c>
      <c r="AC32" s="11">
        <f t="shared" si="6"/>
        <v>-4.9000000000000002E-2</v>
      </c>
      <c r="AD32" s="11">
        <f t="shared" si="7"/>
        <v>3.9999999999999992E-3</v>
      </c>
      <c r="AE32" s="11">
        <f t="shared" si="8"/>
        <v>-8.1000000000000003E-2</v>
      </c>
      <c r="AF32" s="11">
        <f t="shared" si="9"/>
        <v>1.9999999999999992E-3</v>
      </c>
      <c r="AG32" s="76" t="str">
        <f t="shared" si="18"/>
        <v>Negative</v>
      </c>
      <c r="AH32" s="76" t="str">
        <f t="shared" si="19"/>
        <v>Negative</v>
      </c>
      <c r="AI32" s="76" t="str">
        <f t="shared" si="20"/>
        <v>Negative</v>
      </c>
      <c r="AJ32" s="74" t="str">
        <f t="shared" si="21"/>
        <v>Negative</v>
      </c>
      <c r="AK32" s="86">
        <v>0.05</v>
      </c>
      <c r="AL32" s="87">
        <v>6.4000000000000001E-2</v>
      </c>
      <c r="AM32" s="87">
        <v>5.9000000000000004E-2</v>
      </c>
      <c r="AN32" s="87">
        <f t="shared" si="10"/>
        <v>1.1499999999999996E-2</v>
      </c>
      <c r="AO32" s="2" t="str">
        <f t="shared" si="22"/>
        <v>Negative</v>
      </c>
      <c r="AP32" s="2">
        <v>8.5999999999999993E-2</v>
      </c>
      <c r="AQ32" s="90">
        <v>8.5999999999999993E-2</v>
      </c>
      <c r="AR32" s="89">
        <v>8.5999999999999993E-2</v>
      </c>
      <c r="AS32" s="10">
        <v>0.36752136752136749</v>
      </c>
      <c r="AT32" s="2" t="str">
        <f t="shared" si="23"/>
        <v>Negative</v>
      </c>
    </row>
    <row r="33" spans="1:46" x14ac:dyDescent="0.25">
      <c r="A33" s="67" t="s">
        <v>97</v>
      </c>
      <c r="B33" s="60">
        <v>90140</v>
      </c>
      <c r="C33" s="59">
        <v>2.5</v>
      </c>
      <c r="D33" s="11">
        <v>3</v>
      </c>
      <c r="E33" s="11">
        <v>4</v>
      </c>
      <c r="F33" s="61">
        <v>6</v>
      </c>
      <c r="G33" s="61">
        <v>5</v>
      </c>
      <c r="H33" s="61">
        <v>4</v>
      </c>
      <c r="I33" s="11">
        <f t="shared" si="24"/>
        <v>3.5</v>
      </c>
      <c r="J33" s="11">
        <f t="shared" si="24"/>
        <v>2</v>
      </c>
      <c r="K33" s="11">
        <f t="shared" si="24"/>
        <v>0</v>
      </c>
      <c r="L33" s="11">
        <f t="shared" si="25"/>
        <v>1.5</v>
      </c>
      <c r="M33" s="2">
        <f t="shared" si="26"/>
        <v>-2</v>
      </c>
      <c r="N33" s="2" t="str">
        <f t="shared" si="11"/>
        <v>Positive</v>
      </c>
      <c r="O33" s="57" t="str">
        <f t="shared" si="12"/>
        <v>Positive</v>
      </c>
      <c r="P33" s="2" t="str">
        <f t="shared" si="13"/>
        <v>Negative</v>
      </c>
      <c r="Q33" s="62" t="str">
        <f t="shared" si="14"/>
        <v>Negative</v>
      </c>
      <c r="R33" s="18" t="str">
        <f t="shared" si="15"/>
        <v>1</v>
      </c>
      <c r="S33" s="5" t="str">
        <f t="shared" si="16"/>
        <v>1</v>
      </c>
      <c r="T33" s="5" t="str">
        <f t="shared" si="17"/>
        <v>0</v>
      </c>
      <c r="U33" s="5" t="str">
        <f t="shared" si="27"/>
        <v>0</v>
      </c>
      <c r="V33" s="5">
        <f t="shared" si="28"/>
        <v>0</v>
      </c>
      <c r="W33" s="75">
        <v>1.2E-2</v>
      </c>
      <c r="X33" s="11">
        <v>1.0999999999999999E-2</v>
      </c>
      <c r="Y33" s="11">
        <v>0.01</v>
      </c>
      <c r="Z33" s="11">
        <v>5.2000000000000005E-2</v>
      </c>
      <c r="AA33" s="11">
        <v>8.9999999999999993E-3</v>
      </c>
      <c r="AB33" s="11">
        <f t="shared" si="5"/>
        <v>-2E-3</v>
      </c>
      <c r="AC33" s="11">
        <f t="shared" si="6"/>
        <v>-9.9999999999999915E-4</v>
      </c>
      <c r="AD33" s="11">
        <f t="shared" si="7"/>
        <v>4.0000000000000008E-2</v>
      </c>
      <c r="AE33" s="11">
        <f t="shared" si="8"/>
        <v>4.1000000000000009E-2</v>
      </c>
      <c r="AF33" s="11">
        <f t="shared" si="9"/>
        <v>-3.0000000000000009E-3</v>
      </c>
      <c r="AG33" s="76" t="str">
        <f t="shared" si="18"/>
        <v>Negative</v>
      </c>
      <c r="AH33" s="76" t="str">
        <f t="shared" si="19"/>
        <v>Negative</v>
      </c>
      <c r="AI33" s="76" t="str">
        <f t="shared" si="20"/>
        <v>Negative</v>
      </c>
      <c r="AJ33" s="74" t="str">
        <f t="shared" si="21"/>
        <v>Negative</v>
      </c>
      <c r="AK33" s="86">
        <v>0.05</v>
      </c>
      <c r="AL33" s="87">
        <v>6.9000000000000006E-2</v>
      </c>
      <c r="AM33" s="87">
        <v>6.7000000000000004E-2</v>
      </c>
      <c r="AN33" s="87">
        <f t="shared" si="10"/>
        <v>1.8000000000000002E-2</v>
      </c>
      <c r="AO33" s="2" t="str">
        <f t="shared" si="22"/>
        <v>Negative</v>
      </c>
      <c r="AP33" s="2">
        <v>0.115</v>
      </c>
      <c r="AQ33" s="90">
        <v>0.112</v>
      </c>
      <c r="AR33" s="89">
        <v>0.1135</v>
      </c>
      <c r="AS33" s="10">
        <v>0.4850427350427351</v>
      </c>
      <c r="AT33" s="2" t="str">
        <f t="shared" si="23"/>
        <v>Negative</v>
      </c>
    </row>
    <row r="34" spans="1:46" x14ac:dyDescent="0.25">
      <c r="A34" s="67" t="s">
        <v>97</v>
      </c>
      <c r="B34" s="60">
        <v>90142</v>
      </c>
      <c r="C34" s="59">
        <v>2.5</v>
      </c>
      <c r="D34" s="11">
        <v>3</v>
      </c>
      <c r="E34" s="11">
        <v>5</v>
      </c>
      <c r="F34" s="61">
        <v>4</v>
      </c>
      <c r="G34" s="61">
        <v>3</v>
      </c>
      <c r="H34" s="61">
        <v>4</v>
      </c>
      <c r="I34" s="11">
        <f t="shared" si="24"/>
        <v>1.5</v>
      </c>
      <c r="J34" s="11">
        <f t="shared" si="24"/>
        <v>0</v>
      </c>
      <c r="K34" s="11">
        <f t="shared" si="24"/>
        <v>-1</v>
      </c>
      <c r="L34" s="11">
        <f t="shared" si="25"/>
        <v>1.5</v>
      </c>
      <c r="M34" s="2">
        <f t="shared" si="26"/>
        <v>-1</v>
      </c>
      <c r="N34" s="2" t="str">
        <f t="shared" si="11"/>
        <v>Negative</v>
      </c>
      <c r="O34" s="57" t="str">
        <f t="shared" si="12"/>
        <v>Negative</v>
      </c>
      <c r="P34" s="2" t="str">
        <f t="shared" si="13"/>
        <v>Negative</v>
      </c>
      <c r="Q34" s="62" t="str">
        <f t="shared" si="14"/>
        <v>Negative</v>
      </c>
      <c r="R34" s="18" t="str">
        <f t="shared" si="15"/>
        <v>0</v>
      </c>
      <c r="S34" s="5" t="str">
        <f t="shared" si="16"/>
        <v>1</v>
      </c>
      <c r="T34" s="5" t="str">
        <f t="shared" si="17"/>
        <v>0</v>
      </c>
      <c r="U34" s="5" t="str">
        <f t="shared" si="27"/>
        <v>0</v>
      </c>
      <c r="V34" s="5">
        <f t="shared" si="28"/>
        <v>0</v>
      </c>
      <c r="W34" s="75">
        <v>8.0000000000000002E-3</v>
      </c>
      <c r="X34" s="11">
        <v>0.14899999999999999</v>
      </c>
      <c r="Y34" s="11">
        <v>4.4999999999999998E-2</v>
      </c>
      <c r="Z34" s="11">
        <v>9.0000000000000011E-3</v>
      </c>
      <c r="AA34" s="11">
        <v>0.01</v>
      </c>
      <c r="AB34" s="11">
        <f t="shared" si="5"/>
        <v>3.6999999999999998E-2</v>
      </c>
      <c r="AC34" s="11">
        <f t="shared" si="6"/>
        <v>-0.104</v>
      </c>
      <c r="AD34" s="11">
        <f t="shared" si="7"/>
        <v>1.0000000000000009E-3</v>
      </c>
      <c r="AE34" s="11">
        <f t="shared" si="8"/>
        <v>-0.13999999999999999</v>
      </c>
      <c r="AF34" s="11">
        <f t="shared" si="9"/>
        <v>2E-3</v>
      </c>
      <c r="AG34" s="76" t="str">
        <f t="shared" si="18"/>
        <v>Negative</v>
      </c>
      <c r="AH34" s="76" t="str">
        <f t="shared" si="19"/>
        <v>Negative</v>
      </c>
      <c r="AI34" s="76" t="str">
        <f t="shared" si="20"/>
        <v>Negative</v>
      </c>
      <c r="AJ34" s="74" t="str">
        <f t="shared" si="21"/>
        <v>Negative</v>
      </c>
      <c r="AK34" s="86">
        <v>4.8000000000000001E-2</v>
      </c>
      <c r="AL34" s="87">
        <v>6.5000000000000002E-2</v>
      </c>
      <c r="AM34" s="87">
        <v>6.7000000000000004E-2</v>
      </c>
      <c r="AN34" s="87">
        <f t="shared" si="10"/>
        <v>1.8000000000000002E-2</v>
      </c>
      <c r="AO34" s="2" t="str">
        <f t="shared" si="22"/>
        <v>Negative</v>
      </c>
      <c r="AP34" s="2">
        <v>0.13800000000000001</v>
      </c>
      <c r="AQ34" s="90">
        <v>0.129</v>
      </c>
      <c r="AR34" s="89">
        <v>0.13350000000000001</v>
      </c>
      <c r="AS34" s="10">
        <v>0.5705128205128206</v>
      </c>
      <c r="AT34" s="2" t="str">
        <f t="shared" si="23"/>
        <v>Negative</v>
      </c>
    </row>
    <row r="35" spans="1:46" x14ac:dyDescent="0.25">
      <c r="A35" s="67" t="s">
        <v>97</v>
      </c>
      <c r="B35" s="60">
        <v>90152</v>
      </c>
      <c r="C35" s="64"/>
      <c r="D35" s="6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66"/>
      <c r="R35" s="7"/>
      <c r="S35" s="7"/>
      <c r="T35" s="7"/>
      <c r="U35" s="7"/>
      <c r="V35" s="7"/>
      <c r="W35" s="75">
        <v>4.0000000000000001E-3</v>
      </c>
      <c r="X35" s="11">
        <v>1.4999999999999999E-2</v>
      </c>
      <c r="Y35" s="11">
        <v>1.4999999999999999E-2</v>
      </c>
      <c r="Z35" s="11">
        <v>4.3999999999999997E-2</v>
      </c>
      <c r="AA35" s="11">
        <v>1.4E-2</v>
      </c>
      <c r="AB35" s="11">
        <f t="shared" si="5"/>
        <v>1.0999999999999999E-2</v>
      </c>
      <c r="AC35" s="11">
        <f t="shared" si="6"/>
        <v>0</v>
      </c>
      <c r="AD35" s="11">
        <f t="shared" si="7"/>
        <v>3.9999999999999994E-2</v>
      </c>
      <c r="AE35" s="11">
        <f t="shared" si="8"/>
        <v>2.8999999999999998E-2</v>
      </c>
      <c r="AF35" s="11">
        <f t="shared" si="9"/>
        <v>0.01</v>
      </c>
      <c r="AG35" s="76" t="str">
        <f t="shared" si="18"/>
        <v>Negative</v>
      </c>
      <c r="AH35" s="76" t="str">
        <f t="shared" si="19"/>
        <v>Negative</v>
      </c>
      <c r="AI35" s="76" t="str">
        <f t="shared" si="20"/>
        <v>Negative</v>
      </c>
      <c r="AJ35" s="74" t="str">
        <f t="shared" si="21"/>
        <v>Negative</v>
      </c>
      <c r="AK35" s="86">
        <v>5.3999999999999999E-2</v>
      </c>
      <c r="AL35" s="87">
        <v>5.9000000000000004E-2</v>
      </c>
      <c r="AM35" s="87">
        <v>6.0999999999999999E-2</v>
      </c>
      <c r="AN35" s="87">
        <f t="shared" si="10"/>
        <v>5.9999999999999984E-3</v>
      </c>
      <c r="AO35" s="2" t="str">
        <f t="shared" si="22"/>
        <v>Negative</v>
      </c>
      <c r="AP35" s="2">
        <v>0.10199999999999999</v>
      </c>
      <c r="AQ35" s="90">
        <v>0.1</v>
      </c>
      <c r="AR35" s="89">
        <v>0.10100000000000001</v>
      </c>
      <c r="AS35" s="10">
        <v>0.4316239316239317</v>
      </c>
      <c r="AT35" s="2" t="str">
        <f t="shared" si="23"/>
        <v>Negative</v>
      </c>
    </row>
    <row r="36" spans="1:46" x14ac:dyDescent="0.25">
      <c r="A36" s="67" t="s">
        <v>97</v>
      </c>
      <c r="B36" s="60">
        <v>90157</v>
      </c>
      <c r="C36" s="59">
        <v>3</v>
      </c>
      <c r="D36" s="11">
        <v>5</v>
      </c>
      <c r="E36" s="11">
        <v>5</v>
      </c>
      <c r="F36" s="61">
        <v>3</v>
      </c>
      <c r="G36" s="61">
        <v>3</v>
      </c>
      <c r="H36" s="61">
        <v>4</v>
      </c>
      <c r="I36" s="11">
        <f t="shared" ref="I36:K41" si="29">F36-C36</f>
        <v>0</v>
      </c>
      <c r="J36" s="11">
        <f t="shared" si="29"/>
        <v>-2</v>
      </c>
      <c r="K36" s="11">
        <f t="shared" si="29"/>
        <v>-1</v>
      </c>
      <c r="L36" s="11">
        <f t="shared" ref="L36:L41" si="30">I36-J36</f>
        <v>2</v>
      </c>
      <c r="M36" s="2">
        <f t="shared" ref="M36:M41" si="31">K36-J36</f>
        <v>1</v>
      </c>
      <c r="N36" s="2" t="str">
        <f t="shared" si="11"/>
        <v>Negative</v>
      </c>
      <c r="O36" s="57" t="str">
        <f t="shared" si="12"/>
        <v>Negative</v>
      </c>
      <c r="P36" s="2" t="str">
        <f t="shared" si="13"/>
        <v>Negative</v>
      </c>
      <c r="Q36" s="62" t="str">
        <f t="shared" si="14"/>
        <v>Negative</v>
      </c>
      <c r="R36" s="18" t="str">
        <f t="shared" si="15"/>
        <v>0</v>
      </c>
      <c r="S36" s="5" t="str">
        <f t="shared" si="16"/>
        <v>1</v>
      </c>
      <c r="T36" s="5" t="str">
        <f t="shared" si="17"/>
        <v>0</v>
      </c>
      <c r="U36" s="5" t="str">
        <f t="shared" ref="U36:U41" si="32">IF(M36&gt;4,"2",IF(AND(M36&gt;1,M36&lt;=4),"1",IF(M36&lt;=1,"0")))</f>
        <v>0</v>
      </c>
      <c r="V36" s="5">
        <f t="shared" ref="V36:V41" si="33">T36+U36</f>
        <v>0</v>
      </c>
      <c r="W36" s="75">
        <v>8.0000000000000002E-3</v>
      </c>
      <c r="X36" s="11">
        <v>2.1000000000000001E-2</v>
      </c>
      <c r="Y36" s="11">
        <v>1.2999999999999999E-2</v>
      </c>
      <c r="Z36" s="11">
        <v>1.0999999999999999E-2</v>
      </c>
      <c r="AA36" s="11">
        <v>1.0999999999999999E-2</v>
      </c>
      <c r="AB36" s="11">
        <f t="shared" si="5"/>
        <v>4.9999999999999992E-3</v>
      </c>
      <c r="AC36" s="11">
        <f t="shared" si="6"/>
        <v>-8.0000000000000019E-3</v>
      </c>
      <c r="AD36" s="11">
        <f t="shared" si="7"/>
        <v>2.9999999999999992E-3</v>
      </c>
      <c r="AE36" s="11">
        <f t="shared" si="8"/>
        <v>-1.0000000000000002E-2</v>
      </c>
      <c r="AF36" s="11">
        <f t="shared" si="9"/>
        <v>2.9999999999999992E-3</v>
      </c>
      <c r="AG36" s="76" t="str">
        <f t="shared" si="18"/>
        <v>Negative</v>
      </c>
      <c r="AH36" s="76" t="str">
        <f t="shared" si="19"/>
        <v>Negative</v>
      </c>
      <c r="AI36" s="76" t="str">
        <f t="shared" si="20"/>
        <v>Negative</v>
      </c>
      <c r="AJ36" s="74" t="str">
        <f t="shared" si="21"/>
        <v>Negative</v>
      </c>
      <c r="AK36" s="86">
        <v>5.2999999999999999E-2</v>
      </c>
      <c r="AL36" s="87">
        <v>6.9000000000000006E-2</v>
      </c>
      <c r="AM36" s="87">
        <v>6.0999999999999999E-2</v>
      </c>
      <c r="AN36" s="87">
        <f t="shared" si="10"/>
        <v>1.2000000000000004E-2</v>
      </c>
      <c r="AO36" s="2" t="str">
        <f t="shared" si="22"/>
        <v>Negative</v>
      </c>
      <c r="AP36" s="2">
        <v>0.18099999999999999</v>
      </c>
      <c r="AQ36" s="90">
        <v>0.17399999999999999</v>
      </c>
      <c r="AR36" s="89">
        <v>0.17749999999999999</v>
      </c>
      <c r="AS36" s="10">
        <v>0.75854700854700852</v>
      </c>
      <c r="AT36" s="2" t="str">
        <f t="shared" si="23"/>
        <v>Negative</v>
      </c>
    </row>
    <row r="37" spans="1:46" x14ac:dyDescent="0.25">
      <c r="A37" s="68" t="s">
        <v>98</v>
      </c>
      <c r="B37" s="60">
        <v>47008</v>
      </c>
      <c r="C37" s="59">
        <v>3</v>
      </c>
      <c r="D37" s="11">
        <v>3</v>
      </c>
      <c r="E37" s="11">
        <v>3.5</v>
      </c>
      <c r="F37" s="61">
        <v>3</v>
      </c>
      <c r="G37" s="61">
        <v>5</v>
      </c>
      <c r="H37" s="61">
        <v>3</v>
      </c>
      <c r="I37" s="11">
        <f t="shared" si="29"/>
        <v>0</v>
      </c>
      <c r="J37" s="11">
        <f t="shared" si="29"/>
        <v>2</v>
      </c>
      <c r="K37" s="11">
        <f t="shared" si="29"/>
        <v>-0.5</v>
      </c>
      <c r="L37" s="11">
        <f t="shared" si="30"/>
        <v>-2</v>
      </c>
      <c r="M37" s="2">
        <f t="shared" si="31"/>
        <v>-2.5</v>
      </c>
      <c r="N37" s="2" t="str">
        <f t="shared" si="11"/>
        <v>Negative</v>
      </c>
      <c r="O37" s="57" t="str">
        <f t="shared" si="12"/>
        <v>Negative</v>
      </c>
      <c r="P37" s="2" t="str">
        <f t="shared" si="13"/>
        <v>Negative</v>
      </c>
      <c r="Q37" s="62" t="str">
        <f t="shared" si="14"/>
        <v>Negative</v>
      </c>
      <c r="R37" s="18" t="str">
        <f t="shared" si="15"/>
        <v>0</v>
      </c>
      <c r="S37" s="5" t="str">
        <f t="shared" si="16"/>
        <v>0</v>
      </c>
      <c r="T37" s="5" t="str">
        <f t="shared" si="17"/>
        <v>0</v>
      </c>
      <c r="U37" s="5" t="str">
        <f t="shared" si="32"/>
        <v>0</v>
      </c>
      <c r="V37" s="5">
        <f t="shared" si="33"/>
        <v>0</v>
      </c>
      <c r="W37" s="75">
        <v>7.0000000000000007E-2</v>
      </c>
      <c r="X37" s="11">
        <v>6.6000000000000003E-2</v>
      </c>
      <c r="Y37" s="11">
        <v>0.06</v>
      </c>
      <c r="Z37" s="11">
        <v>7.5999999999999998E-2</v>
      </c>
      <c r="AA37" s="11">
        <v>6.8000000000000005E-2</v>
      </c>
      <c r="AB37" s="11">
        <f t="shared" si="5"/>
        <v>-1.0000000000000009E-2</v>
      </c>
      <c r="AC37" s="11">
        <f t="shared" si="6"/>
        <v>-6.0000000000000053E-3</v>
      </c>
      <c r="AD37" s="11">
        <f t="shared" si="7"/>
        <v>5.9999999999999915E-3</v>
      </c>
      <c r="AE37" s="11">
        <f t="shared" si="8"/>
        <v>9.999999999999995E-3</v>
      </c>
      <c r="AF37" s="11">
        <f t="shared" si="9"/>
        <v>-2.0000000000000018E-3</v>
      </c>
      <c r="AG37" s="76" t="str">
        <f t="shared" si="18"/>
        <v>Negative</v>
      </c>
      <c r="AH37" s="76" t="str">
        <f t="shared" si="19"/>
        <v>Negative</v>
      </c>
      <c r="AI37" s="76" t="str">
        <f t="shared" si="20"/>
        <v>Negative</v>
      </c>
      <c r="AJ37" s="74" t="str">
        <f t="shared" si="21"/>
        <v>Negative</v>
      </c>
      <c r="AK37" s="86">
        <v>5.2999999999999999E-2</v>
      </c>
      <c r="AL37" s="87">
        <v>6.6000000000000003E-2</v>
      </c>
      <c r="AM37" s="87">
        <v>6.0999999999999999E-2</v>
      </c>
      <c r="AN37" s="87">
        <f t="shared" si="10"/>
        <v>1.0500000000000002E-2</v>
      </c>
      <c r="AO37" s="2" t="str">
        <f t="shared" si="22"/>
        <v>Negative</v>
      </c>
      <c r="AP37" s="2">
        <v>0.115</v>
      </c>
      <c r="AQ37" s="90">
        <v>0.112</v>
      </c>
      <c r="AR37" s="89">
        <v>0.1135</v>
      </c>
      <c r="AS37" s="10">
        <v>0.46900826446280997</v>
      </c>
      <c r="AT37" s="2" t="str">
        <f t="shared" si="23"/>
        <v>Negative</v>
      </c>
    </row>
    <row r="38" spans="1:46" x14ac:dyDescent="0.25">
      <c r="A38" s="68" t="s">
        <v>98</v>
      </c>
      <c r="B38" s="60">
        <v>47015</v>
      </c>
      <c r="C38" s="59">
        <v>2</v>
      </c>
      <c r="D38" s="11">
        <v>2</v>
      </c>
      <c r="E38" s="11">
        <v>3</v>
      </c>
      <c r="F38" s="61">
        <v>2</v>
      </c>
      <c r="G38" s="61">
        <v>2</v>
      </c>
      <c r="H38" s="61">
        <v>3</v>
      </c>
      <c r="I38" s="11">
        <f t="shared" si="29"/>
        <v>0</v>
      </c>
      <c r="J38" s="11">
        <f t="shared" si="29"/>
        <v>0</v>
      </c>
      <c r="K38" s="11">
        <f t="shared" si="29"/>
        <v>0</v>
      </c>
      <c r="L38" s="11">
        <f t="shared" si="30"/>
        <v>0</v>
      </c>
      <c r="M38" s="2">
        <f t="shared" si="31"/>
        <v>0</v>
      </c>
      <c r="N38" s="2" t="str">
        <f t="shared" si="11"/>
        <v>Negative</v>
      </c>
      <c r="O38" s="57" t="str">
        <f t="shared" si="12"/>
        <v>Negative</v>
      </c>
      <c r="P38" s="2" t="str">
        <f t="shared" si="13"/>
        <v>Negative</v>
      </c>
      <c r="Q38" s="62" t="str">
        <f t="shared" si="14"/>
        <v>Negative</v>
      </c>
      <c r="R38" s="18" t="str">
        <f t="shared" si="15"/>
        <v>0</v>
      </c>
      <c r="S38" s="5" t="str">
        <f t="shared" si="16"/>
        <v>0</v>
      </c>
      <c r="T38" s="5" t="str">
        <f t="shared" si="17"/>
        <v>0</v>
      </c>
      <c r="U38" s="5" t="str">
        <f t="shared" si="32"/>
        <v>0</v>
      </c>
      <c r="V38" s="5">
        <f t="shared" si="33"/>
        <v>0</v>
      </c>
      <c r="W38" s="75">
        <v>9.0000000000000011E-3</v>
      </c>
      <c r="X38" s="11">
        <v>2.5000000000000001E-2</v>
      </c>
      <c r="Y38" s="11">
        <v>4.7E-2</v>
      </c>
      <c r="Z38" s="11">
        <v>1.2E-2</v>
      </c>
      <c r="AA38" s="11">
        <v>2.4E-2</v>
      </c>
      <c r="AB38" s="11">
        <f t="shared" si="5"/>
        <v>3.7999999999999999E-2</v>
      </c>
      <c r="AC38" s="11">
        <f t="shared" si="6"/>
        <v>2.1999999999999999E-2</v>
      </c>
      <c r="AD38" s="11">
        <f t="shared" si="7"/>
        <v>2.9999999999999992E-3</v>
      </c>
      <c r="AE38" s="11">
        <f t="shared" si="8"/>
        <v>-1.3000000000000001E-2</v>
      </c>
      <c r="AF38" s="11">
        <f t="shared" si="9"/>
        <v>1.4999999999999999E-2</v>
      </c>
      <c r="AG38" s="76" t="str">
        <f t="shared" si="18"/>
        <v>Negative</v>
      </c>
      <c r="AH38" s="76" t="str">
        <f t="shared" si="19"/>
        <v>Negative</v>
      </c>
      <c r="AI38" s="76" t="str">
        <f t="shared" si="20"/>
        <v>Negative</v>
      </c>
      <c r="AJ38" s="74" t="str">
        <f t="shared" si="21"/>
        <v>Negative</v>
      </c>
      <c r="AK38" s="86">
        <v>8.6000000000000007E-2</v>
      </c>
      <c r="AL38" s="87">
        <v>9.1999999999999998E-2</v>
      </c>
      <c r="AM38" s="87">
        <v>8.5000000000000006E-2</v>
      </c>
      <c r="AN38" s="87">
        <f t="shared" si="10"/>
        <v>2.4999999999999883E-3</v>
      </c>
      <c r="AO38" s="2" t="str">
        <f t="shared" si="22"/>
        <v>Negative</v>
      </c>
      <c r="AP38" s="2">
        <v>0.17799999999999999</v>
      </c>
      <c r="AQ38" s="90">
        <v>0.184</v>
      </c>
      <c r="AR38" s="89">
        <v>0.18099999999999999</v>
      </c>
      <c r="AS38" s="10">
        <v>0.74793388429752061</v>
      </c>
      <c r="AT38" s="2" t="str">
        <f t="shared" si="23"/>
        <v>Negative</v>
      </c>
    </row>
    <row r="39" spans="1:46" x14ac:dyDescent="0.25">
      <c r="A39" s="68" t="s">
        <v>98</v>
      </c>
      <c r="B39" s="60">
        <v>47016</v>
      </c>
      <c r="C39" s="59">
        <v>3.5</v>
      </c>
      <c r="D39" s="11">
        <v>3</v>
      </c>
      <c r="E39" s="11">
        <v>4</v>
      </c>
      <c r="F39" s="61">
        <v>4</v>
      </c>
      <c r="G39" s="61">
        <v>6</v>
      </c>
      <c r="H39" s="61">
        <v>4</v>
      </c>
      <c r="I39" s="11">
        <f t="shared" si="29"/>
        <v>0.5</v>
      </c>
      <c r="J39" s="11">
        <f t="shared" si="29"/>
        <v>3</v>
      </c>
      <c r="K39" s="11">
        <f t="shared" si="29"/>
        <v>0</v>
      </c>
      <c r="L39" s="11">
        <f t="shared" si="30"/>
        <v>-2.5</v>
      </c>
      <c r="M39" s="2">
        <f t="shared" si="31"/>
        <v>-3</v>
      </c>
      <c r="N39" s="2" t="str">
        <f t="shared" si="11"/>
        <v>Negative</v>
      </c>
      <c r="O39" s="57" t="str">
        <f t="shared" si="12"/>
        <v>Negative</v>
      </c>
      <c r="P39" s="2" t="str">
        <f t="shared" si="13"/>
        <v>Negative</v>
      </c>
      <c r="Q39" s="62" t="str">
        <f t="shared" si="14"/>
        <v>Negative</v>
      </c>
      <c r="R39" s="18" t="str">
        <f t="shared" si="15"/>
        <v>0</v>
      </c>
      <c r="S39" s="5" t="str">
        <f t="shared" si="16"/>
        <v>0</v>
      </c>
      <c r="T39" s="5" t="str">
        <f t="shared" si="17"/>
        <v>0</v>
      </c>
      <c r="U39" s="5" t="str">
        <f t="shared" si="32"/>
        <v>0</v>
      </c>
      <c r="V39" s="5">
        <f t="shared" si="33"/>
        <v>0</v>
      </c>
      <c r="W39" s="75">
        <v>7.0000000000000001E-3</v>
      </c>
      <c r="X39" s="11">
        <v>2.5000000000000001E-2</v>
      </c>
      <c r="Y39" s="11">
        <v>2.3E-2</v>
      </c>
      <c r="Z39" s="11">
        <v>1.2E-2</v>
      </c>
      <c r="AA39" s="11">
        <v>0.05</v>
      </c>
      <c r="AB39" s="11">
        <f t="shared" si="5"/>
        <v>1.6E-2</v>
      </c>
      <c r="AC39" s="11">
        <f t="shared" si="6"/>
        <v>-2.0000000000000018E-3</v>
      </c>
      <c r="AD39" s="11">
        <f t="shared" si="7"/>
        <v>5.0000000000000001E-3</v>
      </c>
      <c r="AE39" s="11">
        <f t="shared" si="8"/>
        <v>-1.3000000000000001E-2</v>
      </c>
      <c r="AF39" s="11">
        <f t="shared" si="9"/>
        <v>4.3000000000000003E-2</v>
      </c>
      <c r="AG39" s="76" t="str">
        <f t="shared" si="18"/>
        <v>Negative</v>
      </c>
      <c r="AH39" s="76" t="str">
        <f t="shared" si="19"/>
        <v>Negative</v>
      </c>
      <c r="AI39" s="76" t="str">
        <f t="shared" si="20"/>
        <v>Negative</v>
      </c>
      <c r="AJ39" s="74" t="str">
        <f t="shared" si="21"/>
        <v>Negative</v>
      </c>
      <c r="AK39" s="86">
        <v>5.2000000000000005E-2</v>
      </c>
      <c r="AL39" s="87">
        <v>0.112</v>
      </c>
      <c r="AM39" s="87">
        <v>0.11600000000000001</v>
      </c>
      <c r="AN39" s="87">
        <f t="shared" si="10"/>
        <v>6.2E-2</v>
      </c>
      <c r="AO39" s="2" t="str">
        <f t="shared" si="22"/>
        <v>Negative</v>
      </c>
      <c r="AP39" s="2">
        <v>0.13500000000000001</v>
      </c>
      <c r="AQ39" s="90">
        <v>0.151</v>
      </c>
      <c r="AR39" s="89">
        <v>0.14300000000000002</v>
      </c>
      <c r="AS39" s="10">
        <v>0.59090909090909094</v>
      </c>
      <c r="AT39" s="2" t="str">
        <f t="shared" si="23"/>
        <v>Negative</v>
      </c>
    </row>
    <row r="40" spans="1:46" x14ac:dyDescent="0.25">
      <c r="A40" s="68" t="s">
        <v>98</v>
      </c>
      <c r="B40" s="60">
        <v>47018</v>
      </c>
      <c r="C40" s="59">
        <v>3</v>
      </c>
      <c r="D40" s="11">
        <v>3</v>
      </c>
      <c r="E40" s="11">
        <v>3</v>
      </c>
      <c r="F40" s="61">
        <v>5</v>
      </c>
      <c r="G40" s="61">
        <v>7</v>
      </c>
      <c r="H40" s="61">
        <v>3</v>
      </c>
      <c r="I40" s="11">
        <f t="shared" si="29"/>
        <v>2</v>
      </c>
      <c r="J40" s="11">
        <f t="shared" si="29"/>
        <v>4</v>
      </c>
      <c r="K40" s="11">
        <f t="shared" si="29"/>
        <v>0</v>
      </c>
      <c r="L40" s="11">
        <f t="shared" si="30"/>
        <v>-2</v>
      </c>
      <c r="M40" s="2">
        <f t="shared" si="31"/>
        <v>-4</v>
      </c>
      <c r="N40" s="2" t="str">
        <f t="shared" si="11"/>
        <v>Negative</v>
      </c>
      <c r="O40" s="57" t="str">
        <f t="shared" si="12"/>
        <v>Negative</v>
      </c>
      <c r="P40" s="2" t="str">
        <f t="shared" si="13"/>
        <v>Negative</v>
      </c>
      <c r="Q40" s="62" t="str">
        <f t="shared" si="14"/>
        <v>Negative</v>
      </c>
      <c r="R40" s="18" t="str">
        <f t="shared" si="15"/>
        <v>0</v>
      </c>
      <c r="S40" s="5" t="str">
        <f t="shared" si="16"/>
        <v>0</v>
      </c>
      <c r="T40" s="5" t="str">
        <f t="shared" si="17"/>
        <v>0</v>
      </c>
      <c r="U40" s="5" t="str">
        <f t="shared" si="32"/>
        <v>0</v>
      </c>
      <c r="V40" s="5">
        <f t="shared" si="33"/>
        <v>0</v>
      </c>
      <c r="W40" s="75">
        <v>0.01</v>
      </c>
      <c r="X40" s="11">
        <v>1.7999999999999999E-2</v>
      </c>
      <c r="Y40" s="11">
        <v>0.01</v>
      </c>
      <c r="Z40" s="11">
        <v>1.0999999999999999E-2</v>
      </c>
      <c r="AA40" s="11">
        <v>1.2E-2</v>
      </c>
      <c r="AB40" s="11">
        <f t="shared" si="5"/>
        <v>0</v>
      </c>
      <c r="AC40" s="11">
        <f t="shared" si="6"/>
        <v>-7.9999999999999984E-3</v>
      </c>
      <c r="AD40" s="11">
        <f t="shared" si="7"/>
        <v>9.9999999999999915E-4</v>
      </c>
      <c r="AE40" s="11">
        <f t="shared" si="8"/>
        <v>-6.9999999999999993E-3</v>
      </c>
      <c r="AF40" s="11">
        <f t="shared" si="9"/>
        <v>2E-3</v>
      </c>
      <c r="AG40" s="76" t="str">
        <f t="shared" si="18"/>
        <v>Negative</v>
      </c>
      <c r="AH40" s="76" t="str">
        <f t="shared" si="19"/>
        <v>Negative</v>
      </c>
      <c r="AI40" s="76" t="str">
        <f t="shared" si="20"/>
        <v>Negative</v>
      </c>
      <c r="AJ40" s="74" t="str">
        <f t="shared" si="21"/>
        <v>Negative</v>
      </c>
      <c r="AK40" s="86">
        <v>5.5E-2</v>
      </c>
      <c r="AL40" s="87">
        <v>0.111</v>
      </c>
      <c r="AM40" s="87">
        <v>0.10400000000000001</v>
      </c>
      <c r="AN40" s="87">
        <f t="shared" si="10"/>
        <v>5.2500000000000012E-2</v>
      </c>
      <c r="AO40" s="2" t="str">
        <f t="shared" si="22"/>
        <v>Negative</v>
      </c>
      <c r="AP40" s="2">
        <v>0.11799999999999999</v>
      </c>
      <c r="AQ40" s="90">
        <v>0.115</v>
      </c>
      <c r="AR40" s="89">
        <v>0.11649999999999999</v>
      </c>
      <c r="AS40" s="10">
        <v>0.49786324786324787</v>
      </c>
      <c r="AT40" s="2" t="str">
        <f t="shared" si="23"/>
        <v>Negative</v>
      </c>
    </row>
    <row r="41" spans="1:46" x14ac:dyDescent="0.25">
      <c r="A41" s="68" t="s">
        <v>98</v>
      </c>
      <c r="B41" s="60">
        <v>47019</v>
      </c>
      <c r="C41" s="59">
        <v>3</v>
      </c>
      <c r="D41" s="11">
        <v>3</v>
      </c>
      <c r="E41" s="11">
        <v>5</v>
      </c>
      <c r="F41" s="61">
        <v>3</v>
      </c>
      <c r="G41" s="61">
        <v>6</v>
      </c>
      <c r="H41" s="61">
        <v>3</v>
      </c>
      <c r="I41" s="11">
        <f t="shared" si="29"/>
        <v>0</v>
      </c>
      <c r="J41" s="11">
        <f t="shared" si="29"/>
        <v>3</v>
      </c>
      <c r="K41" s="11">
        <f t="shared" si="29"/>
        <v>-2</v>
      </c>
      <c r="L41" s="11">
        <f t="shared" si="30"/>
        <v>-3</v>
      </c>
      <c r="M41" s="2">
        <f t="shared" si="31"/>
        <v>-5</v>
      </c>
      <c r="N41" s="2" t="str">
        <f t="shared" si="11"/>
        <v>Negative</v>
      </c>
      <c r="O41" s="57" t="str">
        <f t="shared" si="12"/>
        <v>Negative</v>
      </c>
      <c r="P41" s="2" t="str">
        <f t="shared" si="13"/>
        <v>Negative</v>
      </c>
      <c r="Q41" s="62" t="str">
        <f t="shared" si="14"/>
        <v>Negative</v>
      </c>
      <c r="R41" s="18" t="str">
        <f t="shared" si="15"/>
        <v>0</v>
      </c>
      <c r="S41" s="5" t="str">
        <f t="shared" si="16"/>
        <v>0</v>
      </c>
      <c r="T41" s="5" t="str">
        <f t="shared" si="17"/>
        <v>0</v>
      </c>
      <c r="U41" s="5" t="str">
        <f t="shared" si="32"/>
        <v>0</v>
      </c>
      <c r="V41" s="5">
        <f t="shared" si="33"/>
        <v>0</v>
      </c>
      <c r="W41" s="75">
        <v>6.8000000000000005E-2</v>
      </c>
      <c r="X41" s="11">
        <v>3.2000000000000001E-2</v>
      </c>
      <c r="Y41" s="11">
        <v>0.04</v>
      </c>
      <c r="Z41" s="11">
        <v>0.193</v>
      </c>
      <c r="AA41" s="11">
        <v>2.5000000000000001E-2</v>
      </c>
      <c r="AB41" s="11">
        <f t="shared" si="5"/>
        <v>-2.8000000000000004E-2</v>
      </c>
      <c r="AC41" s="11">
        <f t="shared" si="6"/>
        <v>8.0000000000000002E-3</v>
      </c>
      <c r="AD41" s="11">
        <f t="shared" si="7"/>
        <v>0.125</v>
      </c>
      <c r="AE41" s="11">
        <f t="shared" si="8"/>
        <v>0.161</v>
      </c>
      <c r="AF41" s="11">
        <f t="shared" si="9"/>
        <v>-4.3000000000000003E-2</v>
      </c>
      <c r="AG41" s="76" t="str">
        <f t="shared" si="18"/>
        <v>Negative</v>
      </c>
      <c r="AH41" s="76" t="str">
        <f t="shared" si="19"/>
        <v>Positive</v>
      </c>
      <c r="AI41" s="76" t="str">
        <f t="shared" si="20"/>
        <v>Positive</v>
      </c>
      <c r="AJ41" s="74" t="str">
        <f t="shared" si="21"/>
        <v>Negative</v>
      </c>
      <c r="AK41" s="86">
        <v>0.126</v>
      </c>
      <c r="AL41" s="87">
        <v>8.1000000000000003E-2</v>
      </c>
      <c r="AM41" s="87">
        <v>7.5999999999999998E-2</v>
      </c>
      <c r="AN41" s="87">
        <f t="shared" si="10"/>
        <v>-4.7500000000000001E-2</v>
      </c>
      <c r="AO41" s="2" t="str">
        <f t="shared" si="22"/>
        <v>Negative</v>
      </c>
      <c r="AP41" s="1">
        <v>9.9000000000000005E-2</v>
      </c>
      <c r="AQ41" s="91">
        <v>0.105</v>
      </c>
      <c r="AR41" s="89">
        <v>0.10200000000000001</v>
      </c>
      <c r="AS41" s="10">
        <v>0.42148760330578516</v>
      </c>
      <c r="AT41" s="2" t="str">
        <f t="shared" si="23"/>
        <v>Negative</v>
      </c>
    </row>
    <row r="42" spans="1:46" x14ac:dyDescent="0.25">
      <c r="A42" s="68" t="s">
        <v>98</v>
      </c>
      <c r="B42" s="60">
        <v>47020</v>
      </c>
      <c r="C42" s="64"/>
      <c r="D42" s="6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6"/>
      <c r="R42" s="7"/>
      <c r="S42" s="7"/>
      <c r="T42" s="7"/>
      <c r="U42" s="7"/>
      <c r="V42" s="7"/>
      <c r="W42" s="75">
        <v>2.1000000000000001E-2</v>
      </c>
      <c r="X42" s="11">
        <v>3.5000000000000003E-2</v>
      </c>
      <c r="Y42" s="11">
        <v>2.5999999999999999E-2</v>
      </c>
      <c r="Z42" s="11">
        <v>3.1E-2</v>
      </c>
      <c r="AA42" s="11">
        <v>1.7999999999999999E-2</v>
      </c>
      <c r="AB42" s="11">
        <f t="shared" si="5"/>
        <v>4.9999999999999975E-3</v>
      </c>
      <c r="AC42" s="11">
        <f t="shared" si="6"/>
        <v>-9.0000000000000045E-3</v>
      </c>
      <c r="AD42" s="11">
        <f t="shared" si="7"/>
        <v>9.9999999999999985E-3</v>
      </c>
      <c r="AE42" s="11">
        <f t="shared" si="8"/>
        <v>-4.0000000000000036E-3</v>
      </c>
      <c r="AF42" s="11">
        <f t="shared" si="9"/>
        <v>-3.0000000000000027E-3</v>
      </c>
      <c r="AG42" s="76" t="str">
        <f t="shared" si="18"/>
        <v>Negative</v>
      </c>
      <c r="AH42" s="76" t="str">
        <f t="shared" si="19"/>
        <v>Negative</v>
      </c>
      <c r="AI42" s="76" t="str">
        <f t="shared" si="20"/>
        <v>Negative</v>
      </c>
      <c r="AJ42" s="74" t="str">
        <f t="shared" si="21"/>
        <v>Negative</v>
      </c>
      <c r="AK42" s="86">
        <v>6.9000000000000006E-2</v>
      </c>
      <c r="AL42" s="87">
        <v>0.128</v>
      </c>
      <c r="AM42" s="87">
        <v>0.11600000000000001</v>
      </c>
      <c r="AN42" s="87">
        <f t="shared" si="10"/>
        <v>5.2999999999999992E-2</v>
      </c>
      <c r="AO42" s="2" t="str">
        <f t="shared" si="22"/>
        <v>Negative</v>
      </c>
      <c r="AP42" s="92">
        <v>0.35299999999999998</v>
      </c>
      <c r="AQ42" s="91">
        <v>0.36399999999999999</v>
      </c>
      <c r="AR42" s="91">
        <v>0.35849999999999999</v>
      </c>
      <c r="AS42" s="10">
        <v>1.4814049586776858</v>
      </c>
      <c r="AT42" s="2" t="str">
        <f t="shared" si="23"/>
        <v>Positive</v>
      </c>
    </row>
    <row r="43" spans="1:46" x14ac:dyDescent="0.25">
      <c r="A43" s="68" t="s">
        <v>98</v>
      </c>
      <c r="B43" s="60">
        <v>47021</v>
      </c>
      <c r="C43" s="63">
        <v>4</v>
      </c>
      <c r="D43" s="61">
        <v>5.5</v>
      </c>
      <c r="E43" s="61">
        <v>5.5</v>
      </c>
      <c r="F43" s="61">
        <v>5</v>
      </c>
      <c r="G43" s="61">
        <v>5</v>
      </c>
      <c r="H43" s="61">
        <v>6</v>
      </c>
      <c r="I43" s="61">
        <f t="shared" ref="I43:K47" si="34">F43-C43</f>
        <v>1</v>
      </c>
      <c r="J43" s="61">
        <f t="shared" si="34"/>
        <v>-0.5</v>
      </c>
      <c r="K43" s="61">
        <f t="shared" si="34"/>
        <v>0.5</v>
      </c>
      <c r="L43" s="61">
        <f>I43-J43</f>
        <v>1.5</v>
      </c>
      <c r="M43" s="1">
        <f>K43-J43</f>
        <v>1</v>
      </c>
      <c r="N43" s="2" t="str">
        <f t="shared" si="11"/>
        <v>Negative</v>
      </c>
      <c r="O43" s="57" t="str">
        <f t="shared" si="12"/>
        <v>Negative</v>
      </c>
      <c r="P43" s="2" t="str">
        <f t="shared" si="13"/>
        <v>Negative</v>
      </c>
      <c r="Q43" s="62" t="str">
        <f t="shared" si="14"/>
        <v>Negative</v>
      </c>
      <c r="R43" s="18" t="str">
        <f t="shared" si="15"/>
        <v>0</v>
      </c>
      <c r="S43" s="5" t="str">
        <f t="shared" si="16"/>
        <v>1</v>
      </c>
      <c r="T43" s="5" t="str">
        <f t="shared" si="17"/>
        <v>0</v>
      </c>
      <c r="U43" s="5" t="str">
        <f>IF(M43&gt;4,"2",IF(AND(M43&gt;1,M43&lt;=4),"1",IF(M43&lt;=1,"0")))</f>
        <v>0</v>
      </c>
      <c r="V43" s="5">
        <f>T43+U43</f>
        <v>0</v>
      </c>
      <c r="W43" s="75">
        <v>1.2E-2</v>
      </c>
      <c r="X43" s="11">
        <v>0.03</v>
      </c>
      <c r="Y43" s="11">
        <v>0.03</v>
      </c>
      <c r="Z43" s="11">
        <v>1.4E-2</v>
      </c>
      <c r="AA43" s="11">
        <v>1.6E-2</v>
      </c>
      <c r="AB43" s="11">
        <f t="shared" si="5"/>
        <v>1.7999999999999999E-2</v>
      </c>
      <c r="AC43" s="11">
        <f t="shared" si="6"/>
        <v>0</v>
      </c>
      <c r="AD43" s="11">
        <f t="shared" si="7"/>
        <v>2E-3</v>
      </c>
      <c r="AE43" s="11">
        <f t="shared" si="8"/>
        <v>-1.6E-2</v>
      </c>
      <c r="AF43" s="11">
        <f t="shared" si="9"/>
        <v>4.0000000000000001E-3</v>
      </c>
      <c r="AG43" s="76" t="str">
        <f t="shared" si="18"/>
        <v>Negative</v>
      </c>
      <c r="AH43" s="76" t="str">
        <f t="shared" si="19"/>
        <v>Negative</v>
      </c>
      <c r="AI43" s="76" t="str">
        <f t="shared" si="20"/>
        <v>Negative</v>
      </c>
      <c r="AJ43" s="74" t="str">
        <f t="shared" si="21"/>
        <v>Negative</v>
      </c>
      <c r="AK43" s="86">
        <v>5.6000000000000001E-2</v>
      </c>
      <c r="AL43" s="87">
        <v>6.4000000000000001E-2</v>
      </c>
      <c r="AM43" s="87">
        <v>6.4000000000000001E-2</v>
      </c>
      <c r="AN43" s="87">
        <f t="shared" si="10"/>
        <v>8.0000000000000002E-3</v>
      </c>
      <c r="AO43" s="2" t="str">
        <f t="shared" si="22"/>
        <v>Negative</v>
      </c>
      <c r="AP43" s="1">
        <v>0.113</v>
      </c>
      <c r="AQ43" s="91">
        <v>0.11600000000000001</v>
      </c>
      <c r="AR43" s="89">
        <v>0.1145</v>
      </c>
      <c r="AS43" s="10">
        <v>0.47314049586776863</v>
      </c>
      <c r="AT43" s="2" t="str">
        <f t="shared" si="23"/>
        <v>Negative</v>
      </c>
    </row>
    <row r="44" spans="1:46" x14ac:dyDescent="0.25">
      <c r="A44" s="68" t="s">
        <v>98</v>
      </c>
      <c r="B44" s="60">
        <v>47029</v>
      </c>
      <c r="C44" s="59">
        <v>2.5</v>
      </c>
      <c r="D44" s="11">
        <v>2</v>
      </c>
      <c r="E44" s="11">
        <v>3.5</v>
      </c>
      <c r="F44" s="61">
        <v>5</v>
      </c>
      <c r="G44" s="61">
        <v>2</v>
      </c>
      <c r="H44" s="61">
        <v>4</v>
      </c>
      <c r="I44" s="11">
        <f t="shared" si="34"/>
        <v>2.5</v>
      </c>
      <c r="J44" s="11">
        <f t="shared" si="34"/>
        <v>0</v>
      </c>
      <c r="K44" s="11">
        <f t="shared" si="34"/>
        <v>0.5</v>
      </c>
      <c r="L44" s="11">
        <f>I44-J44</f>
        <v>2.5</v>
      </c>
      <c r="M44" s="2">
        <f>K44-J44</f>
        <v>0.5</v>
      </c>
      <c r="N44" s="2" t="str">
        <f t="shared" si="11"/>
        <v>Positive</v>
      </c>
      <c r="O44" s="57" t="str">
        <f t="shared" si="12"/>
        <v>Positive</v>
      </c>
      <c r="P44" s="2" t="str">
        <f t="shared" si="13"/>
        <v>Negative</v>
      </c>
      <c r="Q44" s="62" t="str">
        <f t="shared" si="14"/>
        <v>Negative</v>
      </c>
      <c r="R44" s="18" t="str">
        <f t="shared" si="15"/>
        <v>1</v>
      </c>
      <c r="S44" s="5" t="str">
        <f t="shared" si="16"/>
        <v>1</v>
      </c>
      <c r="T44" s="5" t="str">
        <f t="shared" si="17"/>
        <v>0</v>
      </c>
      <c r="U44" s="5" t="str">
        <f>IF(M44&gt;4,"2",IF(AND(M44&gt;1,M44&lt;=4),"1",IF(M44&lt;=1,"0")))</f>
        <v>0</v>
      </c>
      <c r="V44" s="5">
        <f>T44+U44</f>
        <v>0</v>
      </c>
      <c r="W44" s="75">
        <v>1.2E-2</v>
      </c>
      <c r="X44" s="11">
        <v>4.1000000000000002E-2</v>
      </c>
      <c r="Y44" s="11">
        <v>9.9000000000000005E-2</v>
      </c>
      <c r="Z44" s="11">
        <v>9.2999999999999999E-2</v>
      </c>
      <c r="AA44" s="11">
        <v>1.4E-2</v>
      </c>
      <c r="AB44" s="11">
        <f t="shared" si="5"/>
        <v>8.7000000000000008E-2</v>
      </c>
      <c r="AC44" s="11">
        <f t="shared" si="6"/>
        <v>5.8000000000000003E-2</v>
      </c>
      <c r="AD44" s="11">
        <f t="shared" si="7"/>
        <v>8.1000000000000003E-2</v>
      </c>
      <c r="AE44" s="11">
        <f t="shared" si="8"/>
        <v>5.1999999999999998E-2</v>
      </c>
      <c r="AF44" s="11">
        <f t="shared" si="9"/>
        <v>2E-3</v>
      </c>
      <c r="AG44" s="76" t="str">
        <f t="shared" si="18"/>
        <v>Positive</v>
      </c>
      <c r="AH44" s="76" t="str">
        <f t="shared" si="19"/>
        <v>Positive</v>
      </c>
      <c r="AI44" s="76" t="str">
        <f t="shared" si="20"/>
        <v>Positive</v>
      </c>
      <c r="AJ44" s="74" t="str">
        <f t="shared" si="21"/>
        <v>Negative</v>
      </c>
      <c r="AK44" s="86">
        <v>5.1000000000000004E-2</v>
      </c>
      <c r="AL44" s="87">
        <v>9.5000000000000001E-2</v>
      </c>
      <c r="AM44" s="87">
        <v>9.1999999999999998E-2</v>
      </c>
      <c r="AN44" s="87">
        <f t="shared" si="10"/>
        <v>4.2499999999999996E-2</v>
      </c>
      <c r="AO44" s="2" t="str">
        <f t="shared" si="22"/>
        <v>Negative</v>
      </c>
      <c r="AP44" s="1">
        <v>9.7000000000000003E-2</v>
      </c>
      <c r="AQ44" s="91">
        <v>0.10100000000000001</v>
      </c>
      <c r="AR44" s="89">
        <v>9.9000000000000005E-2</v>
      </c>
      <c r="AS44" s="10">
        <v>0.40909090909090912</v>
      </c>
      <c r="AT44" s="2" t="str">
        <f t="shared" si="23"/>
        <v>Negative</v>
      </c>
    </row>
    <row r="45" spans="1:46" x14ac:dyDescent="0.25">
      <c r="A45" s="68" t="s">
        <v>98</v>
      </c>
      <c r="B45" s="60">
        <v>51684</v>
      </c>
      <c r="C45" s="59">
        <v>2.5</v>
      </c>
      <c r="D45" s="11">
        <v>3</v>
      </c>
      <c r="E45" s="11">
        <v>3.5</v>
      </c>
      <c r="F45" s="61">
        <v>2.5</v>
      </c>
      <c r="G45" s="61">
        <v>4.5</v>
      </c>
      <c r="H45" s="61">
        <v>3.5</v>
      </c>
      <c r="I45" s="11">
        <f t="shared" si="34"/>
        <v>0</v>
      </c>
      <c r="J45" s="11">
        <f t="shared" si="34"/>
        <v>1.5</v>
      </c>
      <c r="K45" s="11">
        <f t="shared" si="34"/>
        <v>0</v>
      </c>
      <c r="L45" s="11">
        <f>I45-J45</f>
        <v>-1.5</v>
      </c>
      <c r="M45" s="2">
        <f>K45-J45</f>
        <v>-1.5</v>
      </c>
      <c r="N45" s="2" t="str">
        <f t="shared" si="11"/>
        <v>Negative</v>
      </c>
      <c r="O45" s="57" t="str">
        <f t="shared" si="12"/>
        <v>Negative</v>
      </c>
      <c r="P45" s="2" t="str">
        <f t="shared" si="13"/>
        <v>Negative</v>
      </c>
      <c r="Q45" s="62" t="str">
        <f t="shared" si="14"/>
        <v>Negative</v>
      </c>
      <c r="R45" s="18" t="str">
        <f t="shared" si="15"/>
        <v>0</v>
      </c>
      <c r="S45" s="5" t="str">
        <f t="shared" si="16"/>
        <v>0</v>
      </c>
      <c r="T45" s="5" t="str">
        <f t="shared" si="17"/>
        <v>0</v>
      </c>
      <c r="U45" s="5" t="str">
        <f>IF(M45&gt;4,"2",IF(AND(M45&gt;1,M45&lt;=4),"1",IF(M45&lt;=1,"0")))</f>
        <v>0</v>
      </c>
      <c r="V45" s="5">
        <f>T45+U45</f>
        <v>0</v>
      </c>
      <c r="W45" s="75">
        <v>1.4999999999999999E-2</v>
      </c>
      <c r="X45" s="11">
        <v>1.3109999999999999</v>
      </c>
      <c r="Y45" s="11">
        <v>0.70599999999999996</v>
      </c>
      <c r="Z45" s="11">
        <v>1.0999999999999999E-2</v>
      </c>
      <c r="AA45" s="11">
        <v>2.1000000000000001E-2</v>
      </c>
      <c r="AB45" s="11">
        <f t="shared" si="5"/>
        <v>0.69099999999999995</v>
      </c>
      <c r="AC45" s="11">
        <f t="shared" si="6"/>
        <v>-0.60499999999999998</v>
      </c>
      <c r="AD45" s="11">
        <f t="shared" si="7"/>
        <v>-4.0000000000000001E-3</v>
      </c>
      <c r="AE45" s="11">
        <f t="shared" si="8"/>
        <v>-1.3</v>
      </c>
      <c r="AF45" s="11">
        <f t="shared" si="9"/>
        <v>6.0000000000000019E-3</v>
      </c>
      <c r="AG45" s="76" t="str">
        <f t="shared" si="18"/>
        <v>Negative</v>
      </c>
      <c r="AH45" s="76" t="str">
        <f t="shared" si="19"/>
        <v>Negative</v>
      </c>
      <c r="AI45" s="76" t="str">
        <f t="shared" si="20"/>
        <v>Negative</v>
      </c>
      <c r="AJ45" s="74" t="str">
        <f t="shared" si="21"/>
        <v>Negative</v>
      </c>
      <c r="AK45" s="86">
        <v>4.5999999999999999E-2</v>
      </c>
      <c r="AL45" s="87">
        <v>0.10400000000000001</v>
      </c>
      <c r="AM45" s="87">
        <v>0.10200000000000001</v>
      </c>
      <c r="AN45" s="87">
        <f t="shared" si="10"/>
        <v>5.7000000000000009E-2</v>
      </c>
      <c r="AO45" s="2" t="str">
        <f t="shared" si="22"/>
        <v>Negative</v>
      </c>
      <c r="AP45" s="1">
        <v>0.114</v>
      </c>
      <c r="AQ45" s="91">
        <v>0.114</v>
      </c>
      <c r="AR45" s="89">
        <v>0.114</v>
      </c>
      <c r="AS45" s="10">
        <v>0.4710743801652893</v>
      </c>
      <c r="AT45" s="2" t="str">
        <f t="shared" si="23"/>
        <v>Negative</v>
      </c>
    </row>
    <row r="46" spans="1:46" x14ac:dyDescent="0.25">
      <c r="A46" s="68" t="s">
        <v>98</v>
      </c>
      <c r="B46" s="60">
        <v>51689</v>
      </c>
      <c r="C46" s="59">
        <v>3</v>
      </c>
      <c r="D46" s="11">
        <v>3.5</v>
      </c>
      <c r="E46" s="11">
        <v>3</v>
      </c>
      <c r="F46" s="61">
        <v>4.5</v>
      </c>
      <c r="G46" s="61">
        <v>3.5</v>
      </c>
      <c r="H46" s="61">
        <v>4.5</v>
      </c>
      <c r="I46" s="11">
        <f t="shared" si="34"/>
        <v>1.5</v>
      </c>
      <c r="J46" s="11">
        <f t="shared" si="34"/>
        <v>0</v>
      </c>
      <c r="K46" s="11">
        <f t="shared" si="34"/>
        <v>1.5</v>
      </c>
      <c r="L46" s="11">
        <f>I46-J46</f>
        <v>1.5</v>
      </c>
      <c r="M46" s="2">
        <f>K46-J46</f>
        <v>1.5</v>
      </c>
      <c r="N46" s="2" t="str">
        <f t="shared" si="11"/>
        <v>Negative</v>
      </c>
      <c r="O46" s="57" t="str">
        <f t="shared" si="12"/>
        <v>Negative</v>
      </c>
      <c r="P46" s="2" t="str">
        <f t="shared" si="13"/>
        <v>Negative</v>
      </c>
      <c r="Q46" s="62" t="str">
        <f t="shared" si="14"/>
        <v>Negative</v>
      </c>
      <c r="R46" s="18" t="str">
        <f t="shared" si="15"/>
        <v>0</v>
      </c>
      <c r="S46" s="5" t="str">
        <f t="shared" si="16"/>
        <v>1</v>
      </c>
      <c r="T46" s="5" t="str">
        <f t="shared" si="17"/>
        <v>0</v>
      </c>
      <c r="U46" s="5" t="str">
        <f>IF(M46&gt;4,"2",IF(AND(M46&gt;1,M46&lt;=4),"1",IF(M46&lt;=1,"0")))</f>
        <v>1</v>
      </c>
      <c r="V46" s="5">
        <f>T46+U46</f>
        <v>1</v>
      </c>
      <c r="W46" s="75">
        <v>8.0000000000000002E-3</v>
      </c>
      <c r="X46" s="11">
        <v>2.5999999999999999E-2</v>
      </c>
      <c r="Y46" s="11">
        <v>1.7999999999999999E-2</v>
      </c>
      <c r="Z46" s="11">
        <v>0.46600000000000003</v>
      </c>
      <c r="AA46" s="11">
        <v>1.2999999999999999E-2</v>
      </c>
      <c r="AB46" s="11">
        <f t="shared" si="5"/>
        <v>9.9999999999999985E-3</v>
      </c>
      <c r="AC46" s="11">
        <f t="shared" si="6"/>
        <v>-8.0000000000000002E-3</v>
      </c>
      <c r="AD46" s="11">
        <f t="shared" si="7"/>
        <v>0.45800000000000002</v>
      </c>
      <c r="AE46" s="11">
        <f t="shared" si="8"/>
        <v>0.44</v>
      </c>
      <c r="AF46" s="11">
        <f t="shared" si="9"/>
        <v>4.9999999999999992E-3</v>
      </c>
      <c r="AG46" s="76" t="str">
        <f t="shared" si="18"/>
        <v>Negative</v>
      </c>
      <c r="AH46" s="76" t="str">
        <f t="shared" si="19"/>
        <v>Positive</v>
      </c>
      <c r="AI46" s="76" t="str">
        <f t="shared" si="20"/>
        <v>Positive</v>
      </c>
      <c r="AJ46" s="74" t="str">
        <f t="shared" si="21"/>
        <v>Negative</v>
      </c>
      <c r="AK46" s="86">
        <v>5.8000000000000003E-2</v>
      </c>
      <c r="AL46" s="87">
        <v>0.17100000000000001</v>
      </c>
      <c r="AM46" s="87">
        <v>9.5000000000000001E-2</v>
      </c>
      <c r="AN46" s="87">
        <f t="shared" si="10"/>
        <v>7.5000000000000011E-2</v>
      </c>
      <c r="AO46" s="2" t="str">
        <f t="shared" si="22"/>
        <v>Negative</v>
      </c>
      <c r="AP46" s="1">
        <v>0.124</v>
      </c>
      <c r="AQ46" s="91">
        <v>0.126</v>
      </c>
      <c r="AR46" s="89">
        <v>0.125</v>
      </c>
      <c r="AS46" s="10">
        <v>0.51652892561983477</v>
      </c>
      <c r="AT46" s="2" t="str">
        <f t="shared" si="23"/>
        <v>Negative</v>
      </c>
    </row>
    <row r="47" spans="1:46" x14ac:dyDescent="0.25">
      <c r="A47" s="68" t="s">
        <v>98</v>
      </c>
      <c r="B47" s="60">
        <v>90521</v>
      </c>
      <c r="C47" s="59">
        <v>2</v>
      </c>
      <c r="D47" s="11">
        <v>2.5</v>
      </c>
      <c r="E47" s="11">
        <v>4</v>
      </c>
      <c r="F47" s="61">
        <v>4.5</v>
      </c>
      <c r="G47" s="61">
        <v>2.5</v>
      </c>
      <c r="H47" s="61">
        <v>2.5</v>
      </c>
      <c r="I47" s="11">
        <f t="shared" si="34"/>
        <v>2.5</v>
      </c>
      <c r="J47" s="11">
        <f t="shared" si="34"/>
        <v>0</v>
      </c>
      <c r="K47" s="11">
        <f t="shared" si="34"/>
        <v>-1.5</v>
      </c>
      <c r="L47" s="11">
        <f>I47-J47</f>
        <v>2.5</v>
      </c>
      <c r="M47" s="2">
        <f>K47-J47</f>
        <v>-1.5</v>
      </c>
      <c r="N47" s="2" t="str">
        <f t="shared" si="11"/>
        <v>Positive</v>
      </c>
      <c r="O47" s="57" t="str">
        <f t="shared" si="12"/>
        <v>Positive</v>
      </c>
      <c r="P47" s="2" t="str">
        <f t="shared" si="13"/>
        <v>Negative</v>
      </c>
      <c r="Q47" s="62" t="str">
        <f t="shared" si="14"/>
        <v>Negative</v>
      </c>
      <c r="R47" s="18" t="str">
        <f t="shared" si="15"/>
        <v>1</v>
      </c>
      <c r="S47" s="5" t="str">
        <f t="shared" si="16"/>
        <v>1</v>
      </c>
      <c r="T47" s="5" t="str">
        <f t="shared" si="17"/>
        <v>0</v>
      </c>
      <c r="U47" s="5" t="str">
        <f>IF(M47&gt;4,"2",IF(AND(M47&gt;1,M47&lt;=4),"1",IF(M47&lt;=1,"0")))</f>
        <v>0</v>
      </c>
      <c r="V47" s="5">
        <f>T47+U47</f>
        <v>0</v>
      </c>
      <c r="W47" s="75">
        <v>1.2E-2</v>
      </c>
      <c r="X47" s="11">
        <v>2.7E-2</v>
      </c>
      <c r="Y47" s="11">
        <v>2.5000000000000001E-2</v>
      </c>
      <c r="Z47" s="11">
        <v>1.2E-2</v>
      </c>
      <c r="AA47" s="11">
        <v>1.6E-2</v>
      </c>
      <c r="AB47" s="11">
        <f t="shared" si="5"/>
        <v>1.3000000000000001E-2</v>
      </c>
      <c r="AC47" s="11">
        <f t="shared" si="6"/>
        <v>-1.9999999999999983E-3</v>
      </c>
      <c r="AD47" s="11">
        <f t="shared" si="7"/>
        <v>0</v>
      </c>
      <c r="AE47" s="11">
        <f t="shared" si="8"/>
        <v>-1.4999999999999999E-2</v>
      </c>
      <c r="AF47" s="11">
        <f t="shared" si="9"/>
        <v>4.0000000000000001E-3</v>
      </c>
      <c r="AG47" s="76" t="str">
        <f t="shared" si="18"/>
        <v>Negative</v>
      </c>
      <c r="AH47" s="76" t="str">
        <f t="shared" si="19"/>
        <v>Negative</v>
      </c>
      <c r="AI47" s="76" t="str">
        <f t="shared" si="20"/>
        <v>Negative</v>
      </c>
      <c r="AJ47" s="74" t="str">
        <f t="shared" si="21"/>
        <v>Negative</v>
      </c>
      <c r="AK47" s="86">
        <v>5.3999999999999999E-2</v>
      </c>
      <c r="AL47" s="87">
        <v>0.10300000000000001</v>
      </c>
      <c r="AM47" s="87">
        <v>9.8000000000000004E-2</v>
      </c>
      <c r="AN47" s="87">
        <f t="shared" si="10"/>
        <v>4.6500000000000007E-2</v>
      </c>
      <c r="AO47" s="2" t="str">
        <f t="shared" si="22"/>
        <v>Negative</v>
      </c>
      <c r="AP47" s="2">
        <v>0.13900000000000001</v>
      </c>
      <c r="AQ47" s="90">
        <v>0.14799999999999999</v>
      </c>
      <c r="AR47" s="89">
        <v>0.14350000000000002</v>
      </c>
      <c r="AS47" s="10">
        <v>0.6132478632478634</v>
      </c>
      <c r="AT47" s="2" t="str">
        <f t="shared" si="23"/>
        <v>Negative</v>
      </c>
    </row>
    <row r="48" spans="1:46" x14ac:dyDescent="0.25">
      <c r="A48" s="68" t="s">
        <v>98</v>
      </c>
      <c r="B48" s="60">
        <v>90522</v>
      </c>
      <c r="C48" s="64"/>
      <c r="D48" s="6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66"/>
      <c r="R48" s="7"/>
      <c r="S48" s="7"/>
      <c r="T48" s="7"/>
      <c r="U48" s="7"/>
      <c r="V48" s="7"/>
      <c r="W48" s="75">
        <v>1.2E-2</v>
      </c>
      <c r="X48" s="11">
        <v>2.1999999999999999E-2</v>
      </c>
      <c r="Y48" s="11">
        <v>1.9E-2</v>
      </c>
      <c r="Z48" s="11">
        <v>0.03</v>
      </c>
      <c r="AA48" s="11">
        <v>1.6E-2</v>
      </c>
      <c r="AB48" s="11">
        <f t="shared" si="5"/>
        <v>6.9999999999999993E-3</v>
      </c>
      <c r="AC48" s="11">
        <f t="shared" si="6"/>
        <v>-2.9999999999999992E-3</v>
      </c>
      <c r="AD48" s="11">
        <f t="shared" si="7"/>
        <v>1.7999999999999999E-2</v>
      </c>
      <c r="AE48" s="11">
        <f t="shared" si="8"/>
        <v>8.0000000000000002E-3</v>
      </c>
      <c r="AF48" s="11">
        <f t="shared" si="9"/>
        <v>4.0000000000000001E-3</v>
      </c>
      <c r="AG48" s="76" t="str">
        <f t="shared" si="18"/>
        <v>Negative</v>
      </c>
      <c r="AH48" s="76" t="str">
        <f t="shared" si="19"/>
        <v>Negative</v>
      </c>
      <c r="AI48" s="76" t="str">
        <f t="shared" si="20"/>
        <v>Negative</v>
      </c>
      <c r="AJ48" s="74" t="str">
        <f t="shared" si="21"/>
        <v>Negative</v>
      </c>
      <c r="AK48" s="86">
        <v>0.05</v>
      </c>
      <c r="AL48" s="87">
        <v>6.5000000000000002E-2</v>
      </c>
      <c r="AM48" s="87">
        <v>0.06</v>
      </c>
      <c r="AN48" s="87">
        <f t="shared" si="10"/>
        <v>1.2499999999999997E-2</v>
      </c>
      <c r="AO48" s="2" t="str">
        <f t="shared" si="22"/>
        <v>Negative</v>
      </c>
      <c r="AP48" s="2">
        <v>0.10100000000000001</v>
      </c>
      <c r="AQ48" s="90">
        <v>0.10199999999999999</v>
      </c>
      <c r="AR48" s="89">
        <v>0.10150000000000001</v>
      </c>
      <c r="AS48" s="10">
        <v>0.43376068376068383</v>
      </c>
      <c r="AT48" s="2" t="str">
        <f t="shared" si="23"/>
        <v>Negative</v>
      </c>
    </row>
    <row r="49" spans="1:46" x14ac:dyDescent="0.25">
      <c r="A49" s="68" t="s">
        <v>98</v>
      </c>
      <c r="B49" s="60">
        <v>90524</v>
      </c>
      <c r="C49" s="59">
        <v>4</v>
      </c>
      <c r="D49" s="11">
        <v>4</v>
      </c>
      <c r="E49" s="11">
        <v>4.5</v>
      </c>
      <c r="F49" s="61">
        <v>8</v>
      </c>
      <c r="G49" s="61">
        <v>4</v>
      </c>
      <c r="H49" s="61">
        <v>5</v>
      </c>
      <c r="I49" s="11">
        <f t="shared" ref="I49:K51" si="35">F49-C49</f>
        <v>4</v>
      </c>
      <c r="J49" s="11">
        <f t="shared" si="35"/>
        <v>0</v>
      </c>
      <c r="K49" s="11">
        <f t="shared" si="35"/>
        <v>0.5</v>
      </c>
      <c r="L49" s="11">
        <f>I49-J49</f>
        <v>4</v>
      </c>
      <c r="M49" s="2">
        <f>K49-J49</f>
        <v>0.5</v>
      </c>
      <c r="N49" s="2" t="str">
        <f t="shared" si="11"/>
        <v>Positive</v>
      </c>
      <c r="O49" s="57" t="str">
        <f t="shared" si="12"/>
        <v>Positive</v>
      </c>
      <c r="P49" s="2" t="str">
        <f t="shared" si="13"/>
        <v>Negative</v>
      </c>
      <c r="Q49" s="62" t="str">
        <f t="shared" si="14"/>
        <v>Negative</v>
      </c>
      <c r="R49" s="18" t="str">
        <f t="shared" si="15"/>
        <v>1</v>
      </c>
      <c r="S49" s="5" t="str">
        <f t="shared" si="16"/>
        <v>1</v>
      </c>
      <c r="T49" s="5" t="str">
        <f t="shared" si="17"/>
        <v>0</v>
      </c>
      <c r="U49" s="5" t="str">
        <f>IF(M49&gt;4,"2",IF(AND(M49&gt;1,M49&lt;=4),"1",IF(M49&lt;=1,"0")))</f>
        <v>0</v>
      </c>
      <c r="V49" s="5">
        <f>T49+U49</f>
        <v>0</v>
      </c>
      <c r="W49" s="75">
        <v>0.10200000000000001</v>
      </c>
      <c r="X49" s="11">
        <v>0.14799999999999999</v>
      </c>
      <c r="Y49" s="11">
        <v>0.13400000000000001</v>
      </c>
      <c r="Z49" s="11">
        <v>2.1000000000000001E-2</v>
      </c>
      <c r="AA49" s="11">
        <v>0.122</v>
      </c>
      <c r="AB49" s="11">
        <f t="shared" si="5"/>
        <v>3.2000000000000001E-2</v>
      </c>
      <c r="AC49" s="11">
        <f t="shared" si="6"/>
        <v>-1.3999999999999985E-2</v>
      </c>
      <c r="AD49" s="11">
        <f t="shared" si="7"/>
        <v>-8.1000000000000003E-2</v>
      </c>
      <c r="AE49" s="11">
        <f t="shared" si="8"/>
        <v>-0.127</v>
      </c>
      <c r="AF49" s="11">
        <f t="shared" si="9"/>
        <v>1.999999999999999E-2</v>
      </c>
      <c r="AG49" s="76" t="str">
        <f t="shared" si="18"/>
        <v>Negative</v>
      </c>
      <c r="AH49" s="76" t="str">
        <f t="shared" si="19"/>
        <v>Negative</v>
      </c>
      <c r="AI49" s="76" t="str">
        <f t="shared" si="20"/>
        <v>Negative</v>
      </c>
      <c r="AJ49" s="74" t="str">
        <f t="shared" si="21"/>
        <v>Negative</v>
      </c>
      <c r="AK49" s="86">
        <v>5.5E-2</v>
      </c>
      <c r="AL49" s="87">
        <v>8.3000000000000004E-2</v>
      </c>
      <c r="AM49" s="87">
        <v>7.5999999999999998E-2</v>
      </c>
      <c r="AN49" s="87">
        <f t="shared" si="10"/>
        <v>2.4500000000000001E-2</v>
      </c>
      <c r="AO49" s="2" t="str">
        <f t="shared" si="22"/>
        <v>Negative</v>
      </c>
      <c r="AP49" s="2">
        <v>0.128</v>
      </c>
      <c r="AQ49" s="90">
        <v>0.126</v>
      </c>
      <c r="AR49" s="89">
        <v>0.127</v>
      </c>
      <c r="AS49" s="10">
        <v>0.54273504273504281</v>
      </c>
      <c r="AT49" s="2" t="str">
        <f t="shared" si="23"/>
        <v>Negative</v>
      </c>
    </row>
    <row r="50" spans="1:46" x14ac:dyDescent="0.25">
      <c r="A50" s="68" t="s">
        <v>98</v>
      </c>
      <c r="B50" s="69">
        <v>90526</v>
      </c>
      <c r="C50" s="59">
        <v>3</v>
      </c>
      <c r="D50" s="11">
        <v>3</v>
      </c>
      <c r="E50" s="11">
        <v>4</v>
      </c>
      <c r="F50" s="61">
        <v>6</v>
      </c>
      <c r="G50" s="61">
        <v>6</v>
      </c>
      <c r="H50" s="61">
        <v>4</v>
      </c>
      <c r="I50" s="11">
        <f t="shared" si="35"/>
        <v>3</v>
      </c>
      <c r="J50" s="11">
        <f t="shared" si="35"/>
        <v>3</v>
      </c>
      <c r="K50" s="11">
        <f t="shared" si="35"/>
        <v>0</v>
      </c>
      <c r="L50" s="11">
        <f>I50-J50</f>
        <v>0</v>
      </c>
      <c r="M50" s="2">
        <f>K50-J50</f>
        <v>-3</v>
      </c>
      <c r="N50" s="2" t="str">
        <f t="shared" si="11"/>
        <v>Positive</v>
      </c>
      <c r="O50" s="57" t="str">
        <f t="shared" si="12"/>
        <v>Negative</v>
      </c>
      <c r="P50" s="2" t="str">
        <f t="shared" si="13"/>
        <v>Negative</v>
      </c>
      <c r="Q50" s="62" t="str">
        <f t="shared" si="14"/>
        <v>Negative</v>
      </c>
      <c r="R50" s="18" t="str">
        <f t="shared" si="15"/>
        <v>1</v>
      </c>
      <c r="S50" s="5" t="str">
        <f t="shared" si="16"/>
        <v>0</v>
      </c>
      <c r="T50" s="5" t="str">
        <f t="shared" si="17"/>
        <v>0</v>
      </c>
      <c r="U50" s="5" t="str">
        <f>IF(M50&gt;4,"2",IF(AND(M50&gt;1,M50&lt;=4),"1",IF(M50&lt;=1,"0")))</f>
        <v>0</v>
      </c>
      <c r="V50" s="5">
        <f>T50+U50</f>
        <v>0</v>
      </c>
      <c r="W50" s="77">
        <v>8.0000000000000002E-3</v>
      </c>
      <c r="X50" s="11">
        <v>1.0999999999999999E-2</v>
      </c>
      <c r="Y50" s="11">
        <v>0.01</v>
      </c>
      <c r="Z50" s="11">
        <v>0.13100000000000001</v>
      </c>
      <c r="AA50" s="11">
        <v>8.9999999999999993E-3</v>
      </c>
      <c r="AB50" s="11">
        <f t="shared" si="5"/>
        <v>2E-3</v>
      </c>
      <c r="AC50" s="11">
        <f t="shared" si="6"/>
        <v>-9.9999999999999915E-4</v>
      </c>
      <c r="AD50" s="11">
        <f t="shared" si="7"/>
        <v>0.123</v>
      </c>
      <c r="AE50" s="11">
        <f t="shared" si="8"/>
        <v>0.12000000000000001</v>
      </c>
      <c r="AF50" s="11">
        <f t="shared" si="9"/>
        <v>9.9999999999999915E-4</v>
      </c>
      <c r="AG50" s="76" t="str">
        <f t="shared" si="18"/>
        <v>Negative</v>
      </c>
      <c r="AH50" s="76" t="str">
        <f t="shared" si="19"/>
        <v>Positive</v>
      </c>
      <c r="AI50" s="76" t="str">
        <f t="shared" si="20"/>
        <v>Positive</v>
      </c>
      <c r="AJ50" s="74" t="str">
        <f t="shared" si="21"/>
        <v>Negative</v>
      </c>
      <c r="AK50" s="86">
        <v>5.1000000000000004E-2</v>
      </c>
      <c r="AL50" s="87">
        <v>7.4999999999999997E-2</v>
      </c>
      <c r="AM50" s="87">
        <v>7.2000000000000008E-2</v>
      </c>
      <c r="AN50" s="87">
        <f t="shared" si="10"/>
        <v>2.2500000000000006E-2</v>
      </c>
      <c r="AO50" s="2" t="str">
        <f t="shared" si="22"/>
        <v>Negative</v>
      </c>
      <c r="AP50" s="2">
        <v>9.4E-2</v>
      </c>
      <c r="AQ50" s="90">
        <v>9.2999999999999999E-2</v>
      </c>
      <c r="AR50" s="89">
        <v>9.35E-2</v>
      </c>
      <c r="AS50" s="10">
        <v>0.3995726495726496</v>
      </c>
      <c r="AT50" s="2" t="str">
        <f t="shared" si="23"/>
        <v>Negative</v>
      </c>
    </row>
    <row r="51" spans="1:46" x14ac:dyDescent="0.25">
      <c r="A51" s="68" t="s">
        <v>98</v>
      </c>
      <c r="B51" s="60">
        <v>90528</v>
      </c>
      <c r="C51" s="59">
        <v>2</v>
      </c>
      <c r="D51" s="11">
        <v>3</v>
      </c>
      <c r="E51" s="11">
        <v>2.5</v>
      </c>
      <c r="F51" s="61">
        <v>3.5</v>
      </c>
      <c r="G51" s="61">
        <v>5.5</v>
      </c>
      <c r="H51" s="61">
        <v>2.5</v>
      </c>
      <c r="I51" s="11">
        <f t="shared" si="35"/>
        <v>1.5</v>
      </c>
      <c r="J51" s="11">
        <f t="shared" si="35"/>
        <v>2.5</v>
      </c>
      <c r="K51" s="11">
        <f t="shared" si="35"/>
        <v>0</v>
      </c>
      <c r="L51" s="11">
        <f>I51-J51</f>
        <v>-1</v>
      </c>
      <c r="M51" s="2">
        <f>K51-J51</f>
        <v>-2.5</v>
      </c>
      <c r="N51" s="2" t="str">
        <f t="shared" si="11"/>
        <v>Negative</v>
      </c>
      <c r="O51" s="57" t="str">
        <f t="shared" si="12"/>
        <v>Negative</v>
      </c>
      <c r="P51" s="2" t="str">
        <f t="shared" si="13"/>
        <v>Negative</v>
      </c>
      <c r="Q51" s="62" t="str">
        <f t="shared" si="14"/>
        <v>Negative</v>
      </c>
      <c r="R51" s="18" t="str">
        <f t="shared" si="15"/>
        <v>0</v>
      </c>
      <c r="S51" s="5" t="str">
        <f t="shared" si="16"/>
        <v>0</v>
      </c>
      <c r="T51" s="5" t="str">
        <f t="shared" si="17"/>
        <v>0</v>
      </c>
      <c r="U51" s="5" t="str">
        <f>IF(M51&gt;4,"2",IF(AND(M51&gt;1,M51&lt;=4),"1",IF(M51&lt;=1,"0")))</f>
        <v>0</v>
      </c>
      <c r="V51" s="5">
        <f>T51+U51</f>
        <v>0</v>
      </c>
      <c r="W51" s="75">
        <v>2.7E-2</v>
      </c>
      <c r="X51" s="11">
        <v>1.9E-2</v>
      </c>
      <c r="Y51" s="11">
        <v>1.9E-2</v>
      </c>
      <c r="Z51" s="11">
        <v>2.6000000000000002E-2</v>
      </c>
      <c r="AA51" s="11">
        <v>2.4E-2</v>
      </c>
      <c r="AB51" s="11">
        <f t="shared" si="5"/>
        <v>-8.0000000000000002E-3</v>
      </c>
      <c r="AC51" s="11">
        <f t="shared" si="6"/>
        <v>0</v>
      </c>
      <c r="AD51" s="11">
        <f t="shared" si="7"/>
        <v>-9.9999999999999742E-4</v>
      </c>
      <c r="AE51" s="11">
        <f t="shared" si="8"/>
        <v>7.0000000000000027E-3</v>
      </c>
      <c r="AF51" s="11">
        <f t="shared" si="9"/>
        <v>-2.9999999999999992E-3</v>
      </c>
      <c r="AG51" s="76" t="str">
        <f t="shared" si="18"/>
        <v>Negative</v>
      </c>
      <c r="AH51" s="76" t="str">
        <f t="shared" si="19"/>
        <v>Negative</v>
      </c>
      <c r="AI51" s="76" t="str">
        <f t="shared" si="20"/>
        <v>Negative</v>
      </c>
      <c r="AJ51" s="74" t="str">
        <f t="shared" si="21"/>
        <v>Negative</v>
      </c>
      <c r="AK51" s="86">
        <v>5.6000000000000001E-2</v>
      </c>
      <c r="AL51" s="87">
        <v>6.4000000000000001E-2</v>
      </c>
      <c r="AM51" s="87">
        <v>6.3E-2</v>
      </c>
      <c r="AN51" s="87">
        <f t="shared" si="10"/>
        <v>7.4999999999999997E-3</v>
      </c>
      <c r="AO51" s="2" t="str">
        <f t="shared" si="22"/>
        <v>Negative</v>
      </c>
      <c r="AP51" s="2">
        <v>0.113</v>
      </c>
      <c r="AQ51" s="90">
        <v>0.108</v>
      </c>
      <c r="AR51" s="89">
        <v>0.1105</v>
      </c>
      <c r="AS51" s="10">
        <v>0.47222222222222227</v>
      </c>
      <c r="AT51" s="2" t="str">
        <f t="shared" si="23"/>
        <v>Negative</v>
      </c>
    </row>
    <row r="52" spans="1:46" x14ac:dyDescent="0.25">
      <c r="A52" s="68" t="s">
        <v>98</v>
      </c>
      <c r="B52" s="60">
        <v>90530</v>
      </c>
      <c r="C52" s="64"/>
      <c r="D52" s="6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6"/>
      <c r="R52" s="7"/>
      <c r="S52" s="7"/>
      <c r="T52" s="7"/>
      <c r="U52" s="7"/>
      <c r="V52" s="7"/>
      <c r="W52" s="75">
        <v>3.6000000000000004E-2</v>
      </c>
      <c r="X52" s="11">
        <v>6.5000000000000002E-2</v>
      </c>
      <c r="Y52" s="11">
        <v>4.7E-2</v>
      </c>
      <c r="Z52" s="11">
        <v>4.7E-2</v>
      </c>
      <c r="AA52" s="11">
        <v>2.3E-2</v>
      </c>
      <c r="AB52" s="11">
        <f t="shared" si="5"/>
        <v>1.0999999999999996E-2</v>
      </c>
      <c r="AC52" s="11">
        <f t="shared" si="6"/>
        <v>-1.8000000000000002E-2</v>
      </c>
      <c r="AD52" s="11">
        <f t="shared" si="7"/>
        <v>1.0999999999999996E-2</v>
      </c>
      <c r="AE52" s="11">
        <f t="shared" si="8"/>
        <v>-1.8000000000000002E-2</v>
      </c>
      <c r="AF52" s="11">
        <f t="shared" si="9"/>
        <v>-1.3000000000000005E-2</v>
      </c>
      <c r="AG52" s="76" t="str">
        <f t="shared" si="18"/>
        <v>Negative</v>
      </c>
      <c r="AH52" s="76" t="str">
        <f t="shared" si="19"/>
        <v>Negative</v>
      </c>
      <c r="AI52" s="76" t="str">
        <f t="shared" si="20"/>
        <v>Negative</v>
      </c>
      <c r="AJ52" s="74" t="str">
        <f t="shared" si="21"/>
        <v>Negative</v>
      </c>
      <c r="AK52" s="86">
        <v>5.2999999999999999E-2</v>
      </c>
      <c r="AL52" s="87">
        <v>8.7000000000000008E-2</v>
      </c>
      <c r="AM52" s="87">
        <v>8.6000000000000007E-2</v>
      </c>
      <c r="AN52" s="87">
        <f t="shared" si="10"/>
        <v>3.3500000000000009E-2</v>
      </c>
      <c r="AO52" s="2" t="str">
        <f t="shared" si="22"/>
        <v>Negative</v>
      </c>
      <c r="AP52" s="2">
        <v>0.14499999999999999</v>
      </c>
      <c r="AQ52" s="90">
        <v>0.154</v>
      </c>
      <c r="AR52" s="89">
        <v>0.14949999999999999</v>
      </c>
      <c r="AS52" s="10">
        <v>0.61776859504132231</v>
      </c>
      <c r="AT52" s="2" t="str">
        <f t="shared" si="23"/>
        <v>Negative</v>
      </c>
    </row>
    <row r="53" spans="1:46" x14ac:dyDescent="0.25">
      <c r="A53" s="68" t="s">
        <v>98</v>
      </c>
      <c r="B53" s="60">
        <v>90533</v>
      </c>
      <c r="C53" s="59">
        <v>3</v>
      </c>
      <c r="D53" s="11">
        <v>3.5</v>
      </c>
      <c r="E53" s="11">
        <v>3</v>
      </c>
      <c r="F53" s="61">
        <v>3</v>
      </c>
      <c r="G53" s="61">
        <v>6</v>
      </c>
      <c r="H53" s="61">
        <v>3</v>
      </c>
      <c r="I53" s="11">
        <f t="shared" ref="I53:K62" si="36">F53-C53</f>
        <v>0</v>
      </c>
      <c r="J53" s="11">
        <f t="shared" si="36"/>
        <v>2.5</v>
      </c>
      <c r="K53" s="11">
        <f t="shared" si="36"/>
        <v>0</v>
      </c>
      <c r="L53" s="11">
        <f t="shared" ref="L53:L62" si="37">I53-J53</f>
        <v>-2.5</v>
      </c>
      <c r="M53" s="2">
        <f t="shared" ref="M53:M62" si="38">K53-J53</f>
        <v>-2.5</v>
      </c>
      <c r="N53" s="2" t="str">
        <f t="shared" si="11"/>
        <v>Negative</v>
      </c>
      <c r="O53" s="57" t="str">
        <f t="shared" si="12"/>
        <v>Negative</v>
      </c>
      <c r="P53" s="2" t="str">
        <f t="shared" si="13"/>
        <v>Negative</v>
      </c>
      <c r="Q53" s="62" t="str">
        <f t="shared" si="14"/>
        <v>Negative</v>
      </c>
      <c r="R53" s="18" t="str">
        <f t="shared" si="15"/>
        <v>0</v>
      </c>
      <c r="S53" s="5" t="str">
        <f t="shared" si="16"/>
        <v>0</v>
      </c>
      <c r="T53" s="5" t="str">
        <f t="shared" si="17"/>
        <v>0</v>
      </c>
      <c r="U53" s="5" t="str">
        <f t="shared" ref="U53:U62" si="39">IF(M53&gt;4,"2",IF(AND(M53&gt;1,M53&lt;=4),"1",IF(M53&lt;=1,"0")))</f>
        <v>0</v>
      </c>
      <c r="V53" s="5">
        <f t="shared" ref="V53:V62" si="40">T53+U53</f>
        <v>0</v>
      </c>
      <c r="W53" s="75">
        <v>1.7000000000000001E-2</v>
      </c>
      <c r="X53" s="11">
        <v>0.02</v>
      </c>
      <c r="Y53" s="11">
        <v>1.7999999999999999E-2</v>
      </c>
      <c r="Z53" s="11">
        <v>2.4E-2</v>
      </c>
      <c r="AA53" s="11">
        <v>1.4E-2</v>
      </c>
      <c r="AB53" s="11">
        <f t="shared" si="5"/>
        <v>9.9999999999999742E-4</v>
      </c>
      <c r="AC53" s="11">
        <f t="shared" si="6"/>
        <v>-2.0000000000000018E-3</v>
      </c>
      <c r="AD53" s="11">
        <f t="shared" si="7"/>
        <v>6.9999999999999993E-3</v>
      </c>
      <c r="AE53" s="11">
        <f t="shared" si="8"/>
        <v>4.0000000000000001E-3</v>
      </c>
      <c r="AF53" s="11">
        <f t="shared" si="9"/>
        <v>-3.0000000000000009E-3</v>
      </c>
      <c r="AG53" s="76" t="str">
        <f t="shared" si="18"/>
        <v>Negative</v>
      </c>
      <c r="AH53" s="76" t="str">
        <f t="shared" si="19"/>
        <v>Negative</v>
      </c>
      <c r="AI53" s="76" t="str">
        <f t="shared" si="20"/>
        <v>Negative</v>
      </c>
      <c r="AJ53" s="74" t="str">
        <f t="shared" si="21"/>
        <v>Negative</v>
      </c>
      <c r="AK53" s="86">
        <v>0.10400000000000001</v>
      </c>
      <c r="AL53" s="87">
        <v>8.1000000000000003E-2</v>
      </c>
      <c r="AM53" s="87">
        <v>6.9000000000000006E-2</v>
      </c>
      <c r="AN53" s="87">
        <f t="shared" si="10"/>
        <v>-2.8999999999999998E-2</v>
      </c>
      <c r="AO53" s="2" t="str">
        <f t="shared" si="22"/>
        <v>Negative</v>
      </c>
      <c r="AP53" s="2">
        <v>0.121</v>
      </c>
      <c r="AQ53" s="90">
        <v>0.11899999999999999</v>
      </c>
      <c r="AR53" s="89">
        <v>0.12</v>
      </c>
      <c r="AS53" s="10">
        <v>0.51282051282051289</v>
      </c>
      <c r="AT53" s="2" t="str">
        <f t="shared" si="23"/>
        <v>Negative</v>
      </c>
    </row>
    <row r="54" spans="1:46" x14ac:dyDescent="0.25">
      <c r="A54" s="68" t="s">
        <v>98</v>
      </c>
      <c r="B54" s="60">
        <v>90945</v>
      </c>
      <c r="C54" s="59">
        <v>2</v>
      </c>
      <c r="D54" s="11">
        <v>3</v>
      </c>
      <c r="E54" s="11">
        <v>5</v>
      </c>
      <c r="F54" s="61">
        <v>2</v>
      </c>
      <c r="G54" s="61">
        <v>3</v>
      </c>
      <c r="H54" s="61">
        <v>2</v>
      </c>
      <c r="I54" s="11">
        <f t="shared" si="36"/>
        <v>0</v>
      </c>
      <c r="J54" s="11">
        <f t="shared" si="36"/>
        <v>0</v>
      </c>
      <c r="K54" s="11">
        <f t="shared" si="36"/>
        <v>-3</v>
      </c>
      <c r="L54" s="11">
        <f t="shared" si="37"/>
        <v>0</v>
      </c>
      <c r="M54" s="2">
        <f t="shared" si="38"/>
        <v>-3</v>
      </c>
      <c r="N54" s="2" t="str">
        <f t="shared" si="11"/>
        <v>Negative</v>
      </c>
      <c r="O54" s="57" t="str">
        <f t="shared" si="12"/>
        <v>Negative</v>
      </c>
      <c r="P54" s="2" t="str">
        <f t="shared" si="13"/>
        <v>Negative</v>
      </c>
      <c r="Q54" s="62" t="str">
        <f t="shared" si="14"/>
        <v>Negative</v>
      </c>
      <c r="R54" s="18" t="str">
        <f t="shared" si="15"/>
        <v>0</v>
      </c>
      <c r="S54" s="5" t="str">
        <f t="shared" si="16"/>
        <v>0</v>
      </c>
      <c r="T54" s="5" t="str">
        <f t="shared" si="17"/>
        <v>0</v>
      </c>
      <c r="U54" s="5" t="str">
        <f t="shared" si="39"/>
        <v>0</v>
      </c>
      <c r="V54" s="5">
        <f t="shared" si="40"/>
        <v>0</v>
      </c>
      <c r="W54" s="75">
        <v>2.9000000000000001E-2</v>
      </c>
      <c r="X54" s="11">
        <v>2.3E-2</v>
      </c>
      <c r="Y54" s="11">
        <v>3.5999999999999997E-2</v>
      </c>
      <c r="Z54" s="11">
        <v>3.4000000000000002E-2</v>
      </c>
      <c r="AA54" s="11">
        <v>1.0999999999999999E-2</v>
      </c>
      <c r="AB54" s="11">
        <f t="shared" si="5"/>
        <v>6.9999999999999958E-3</v>
      </c>
      <c r="AC54" s="11">
        <f t="shared" si="6"/>
        <v>1.2999999999999998E-2</v>
      </c>
      <c r="AD54" s="11">
        <f t="shared" si="7"/>
        <v>5.000000000000001E-3</v>
      </c>
      <c r="AE54" s="11">
        <f t="shared" si="8"/>
        <v>1.1000000000000003E-2</v>
      </c>
      <c r="AF54" s="11">
        <f t="shared" si="9"/>
        <v>-1.8000000000000002E-2</v>
      </c>
      <c r="AG54" s="76" t="str">
        <f t="shared" si="18"/>
        <v>Negative</v>
      </c>
      <c r="AH54" s="76" t="str">
        <f t="shared" si="19"/>
        <v>Negative</v>
      </c>
      <c r="AI54" s="76" t="str">
        <f t="shared" si="20"/>
        <v>Negative</v>
      </c>
      <c r="AJ54" s="74" t="str">
        <f t="shared" si="21"/>
        <v>Negative</v>
      </c>
      <c r="AK54" s="86">
        <v>4.8000000000000001E-2</v>
      </c>
      <c r="AL54" s="87">
        <v>0.12</v>
      </c>
      <c r="AM54" s="87">
        <v>0.11600000000000001</v>
      </c>
      <c r="AN54" s="87">
        <f t="shared" si="10"/>
        <v>6.9999999999999993E-2</v>
      </c>
      <c r="AO54" s="2" t="str">
        <f t="shared" si="22"/>
        <v>Negative</v>
      </c>
      <c r="AP54" s="2">
        <v>0.16900000000000001</v>
      </c>
      <c r="AQ54" s="90">
        <v>0.159</v>
      </c>
      <c r="AR54" s="89">
        <v>0.16400000000000001</v>
      </c>
      <c r="AS54" s="10">
        <v>0.67768595041322321</v>
      </c>
      <c r="AT54" s="2" t="str">
        <f t="shared" si="23"/>
        <v>Negative</v>
      </c>
    </row>
    <row r="55" spans="1:46" x14ac:dyDescent="0.25">
      <c r="A55" s="68" t="s">
        <v>98</v>
      </c>
      <c r="B55" s="60">
        <v>90946</v>
      </c>
      <c r="C55" s="59">
        <v>3</v>
      </c>
      <c r="D55" s="11">
        <v>3</v>
      </c>
      <c r="E55" s="11">
        <v>3</v>
      </c>
      <c r="F55" s="61">
        <v>4</v>
      </c>
      <c r="G55" s="61">
        <v>5</v>
      </c>
      <c r="H55" s="61">
        <v>3</v>
      </c>
      <c r="I55" s="11">
        <f t="shared" si="36"/>
        <v>1</v>
      </c>
      <c r="J55" s="11">
        <f t="shared" si="36"/>
        <v>2</v>
      </c>
      <c r="K55" s="11">
        <f t="shared" si="36"/>
        <v>0</v>
      </c>
      <c r="L55" s="11">
        <f t="shared" si="37"/>
        <v>-1</v>
      </c>
      <c r="M55" s="2">
        <f t="shared" si="38"/>
        <v>-2</v>
      </c>
      <c r="N55" s="2" t="str">
        <f t="shared" si="11"/>
        <v>Negative</v>
      </c>
      <c r="O55" s="57" t="str">
        <f t="shared" si="12"/>
        <v>Negative</v>
      </c>
      <c r="P55" s="2" t="str">
        <f t="shared" si="13"/>
        <v>Negative</v>
      </c>
      <c r="Q55" s="62" t="str">
        <f t="shared" si="14"/>
        <v>Negative</v>
      </c>
      <c r="R55" s="18" t="str">
        <f t="shared" si="15"/>
        <v>0</v>
      </c>
      <c r="S55" s="5" t="str">
        <f t="shared" si="16"/>
        <v>0</v>
      </c>
      <c r="T55" s="5" t="str">
        <f t="shared" si="17"/>
        <v>0</v>
      </c>
      <c r="U55" s="5" t="str">
        <f t="shared" si="39"/>
        <v>0</v>
      </c>
      <c r="V55" s="5">
        <f t="shared" si="40"/>
        <v>0</v>
      </c>
      <c r="W55" s="75">
        <v>7.0000000000000001E-3</v>
      </c>
      <c r="X55" s="11">
        <v>0.01</v>
      </c>
      <c r="Y55" s="11">
        <v>8.9999999999999993E-3</v>
      </c>
      <c r="Z55" s="11">
        <v>7.0000000000000001E-3</v>
      </c>
      <c r="AA55" s="11">
        <v>1.4E-2</v>
      </c>
      <c r="AB55" s="11">
        <f t="shared" si="5"/>
        <v>1.9999999999999992E-3</v>
      </c>
      <c r="AC55" s="11">
        <f t="shared" si="6"/>
        <v>-1.0000000000000009E-3</v>
      </c>
      <c r="AD55" s="11">
        <f t="shared" si="7"/>
        <v>0</v>
      </c>
      <c r="AE55" s="11">
        <f t="shared" si="8"/>
        <v>-3.0000000000000001E-3</v>
      </c>
      <c r="AF55" s="11">
        <f t="shared" si="9"/>
        <v>7.0000000000000001E-3</v>
      </c>
      <c r="AG55" s="76" t="str">
        <f t="shared" si="18"/>
        <v>Negative</v>
      </c>
      <c r="AH55" s="76" t="str">
        <f t="shared" si="19"/>
        <v>Negative</v>
      </c>
      <c r="AI55" s="76" t="str">
        <f t="shared" si="20"/>
        <v>Negative</v>
      </c>
      <c r="AJ55" s="74" t="str">
        <f t="shared" si="21"/>
        <v>Negative</v>
      </c>
      <c r="AK55" s="86">
        <v>5.6000000000000001E-2</v>
      </c>
      <c r="AL55" s="87">
        <v>8.4000000000000005E-2</v>
      </c>
      <c r="AM55" s="87">
        <v>7.8E-2</v>
      </c>
      <c r="AN55" s="87">
        <f t="shared" si="10"/>
        <v>2.5000000000000001E-2</v>
      </c>
      <c r="AO55" s="2" t="str">
        <f t="shared" si="22"/>
        <v>Negative</v>
      </c>
      <c r="AP55" s="2">
        <v>8.4000000000000005E-2</v>
      </c>
      <c r="AQ55" s="90">
        <v>8.2000000000000003E-2</v>
      </c>
      <c r="AR55" s="89">
        <v>8.3000000000000004E-2</v>
      </c>
      <c r="AS55" s="10">
        <v>0.35470085470085472</v>
      </c>
      <c r="AT55" s="2" t="str">
        <f t="shared" si="23"/>
        <v>Negative</v>
      </c>
    </row>
    <row r="56" spans="1:46" x14ac:dyDescent="0.25">
      <c r="A56" s="68" t="s">
        <v>98</v>
      </c>
      <c r="B56" s="60">
        <v>90947</v>
      </c>
      <c r="C56" s="59">
        <v>2</v>
      </c>
      <c r="D56" s="11">
        <v>2</v>
      </c>
      <c r="E56" s="11">
        <v>2.5</v>
      </c>
      <c r="F56" s="61">
        <v>4.5</v>
      </c>
      <c r="G56" s="61">
        <v>4.5</v>
      </c>
      <c r="H56" s="61">
        <v>2.5</v>
      </c>
      <c r="I56" s="11">
        <f t="shared" si="36"/>
        <v>2.5</v>
      </c>
      <c r="J56" s="11">
        <f t="shared" si="36"/>
        <v>2.5</v>
      </c>
      <c r="K56" s="11">
        <f t="shared" si="36"/>
        <v>0</v>
      </c>
      <c r="L56" s="11">
        <f t="shared" si="37"/>
        <v>0</v>
      </c>
      <c r="M56" s="2">
        <f t="shared" si="38"/>
        <v>-2.5</v>
      </c>
      <c r="N56" s="2" t="str">
        <f t="shared" si="11"/>
        <v>Positive</v>
      </c>
      <c r="O56" s="57" t="str">
        <f t="shared" si="12"/>
        <v>Negative</v>
      </c>
      <c r="P56" s="2" t="str">
        <f t="shared" si="13"/>
        <v>Negative</v>
      </c>
      <c r="Q56" s="62" t="str">
        <f t="shared" si="14"/>
        <v>Negative</v>
      </c>
      <c r="R56" s="18" t="str">
        <f t="shared" si="15"/>
        <v>1</v>
      </c>
      <c r="S56" s="5" t="str">
        <f t="shared" si="16"/>
        <v>0</v>
      </c>
      <c r="T56" s="5" t="str">
        <f t="shared" si="17"/>
        <v>0</v>
      </c>
      <c r="U56" s="5" t="str">
        <f t="shared" si="39"/>
        <v>0</v>
      </c>
      <c r="V56" s="5">
        <f t="shared" si="40"/>
        <v>0</v>
      </c>
      <c r="W56" s="75">
        <v>9.0000000000000011E-3</v>
      </c>
      <c r="X56" s="11">
        <v>1.0999999999999999E-2</v>
      </c>
      <c r="Y56" s="11">
        <v>1.4E-2</v>
      </c>
      <c r="Z56" s="11">
        <v>0.01</v>
      </c>
      <c r="AA56" s="11">
        <v>3.7999999999999999E-2</v>
      </c>
      <c r="AB56" s="11">
        <f t="shared" si="5"/>
        <v>4.9999999999999992E-3</v>
      </c>
      <c r="AC56" s="11">
        <f t="shared" si="6"/>
        <v>3.0000000000000009E-3</v>
      </c>
      <c r="AD56" s="11">
        <f t="shared" si="7"/>
        <v>9.9999999999999915E-4</v>
      </c>
      <c r="AE56" s="11">
        <f t="shared" si="8"/>
        <v>-9.9999999999999915E-4</v>
      </c>
      <c r="AF56" s="11">
        <f t="shared" si="9"/>
        <v>2.8999999999999998E-2</v>
      </c>
      <c r="AG56" s="76" t="str">
        <f t="shared" si="18"/>
        <v>Negative</v>
      </c>
      <c r="AH56" s="76" t="str">
        <f t="shared" si="19"/>
        <v>Negative</v>
      </c>
      <c r="AI56" s="76" t="str">
        <f t="shared" si="20"/>
        <v>Negative</v>
      </c>
      <c r="AJ56" s="74" t="str">
        <f t="shared" si="21"/>
        <v>Negative</v>
      </c>
      <c r="AK56" s="86">
        <v>4.9000000000000002E-2</v>
      </c>
      <c r="AL56" s="87">
        <v>6.9000000000000006E-2</v>
      </c>
      <c r="AM56" s="87">
        <v>9.8000000000000004E-2</v>
      </c>
      <c r="AN56" s="87">
        <f t="shared" si="10"/>
        <v>3.4500000000000003E-2</v>
      </c>
      <c r="AO56" s="2" t="str">
        <f t="shared" si="22"/>
        <v>Negative</v>
      </c>
      <c r="AP56" s="2">
        <v>9.6000000000000002E-2</v>
      </c>
      <c r="AQ56" s="90">
        <v>0.1</v>
      </c>
      <c r="AR56" s="89">
        <v>9.8000000000000004E-2</v>
      </c>
      <c r="AS56" s="10">
        <v>0.41880341880341887</v>
      </c>
      <c r="AT56" s="2" t="str">
        <f t="shared" si="23"/>
        <v>Negative</v>
      </c>
    </row>
    <row r="57" spans="1:46" x14ac:dyDescent="0.25">
      <c r="A57" s="68" t="s">
        <v>98</v>
      </c>
      <c r="B57" s="60">
        <v>90948</v>
      </c>
      <c r="C57" s="59">
        <v>2.5</v>
      </c>
      <c r="D57" s="11">
        <v>2</v>
      </c>
      <c r="E57" s="11">
        <v>3</v>
      </c>
      <c r="F57" s="61">
        <v>2.5</v>
      </c>
      <c r="G57" s="61">
        <v>7.5</v>
      </c>
      <c r="H57" s="61">
        <v>3.5</v>
      </c>
      <c r="I57" s="11">
        <f t="shared" si="36"/>
        <v>0</v>
      </c>
      <c r="J57" s="11">
        <f t="shared" si="36"/>
        <v>5.5</v>
      </c>
      <c r="K57" s="11">
        <f t="shared" si="36"/>
        <v>0.5</v>
      </c>
      <c r="L57" s="11">
        <f t="shared" si="37"/>
        <v>-5.5</v>
      </c>
      <c r="M57" s="2">
        <f t="shared" si="38"/>
        <v>-5</v>
      </c>
      <c r="N57" s="2" t="str">
        <f t="shared" si="11"/>
        <v>Negative</v>
      </c>
      <c r="O57" s="57" t="str">
        <f t="shared" si="12"/>
        <v>Negative</v>
      </c>
      <c r="P57" s="2" t="str">
        <f t="shared" si="13"/>
        <v>Negative</v>
      </c>
      <c r="Q57" s="62" t="str">
        <f t="shared" si="14"/>
        <v>Negative</v>
      </c>
      <c r="R57" s="18" t="str">
        <f t="shared" si="15"/>
        <v>0</v>
      </c>
      <c r="S57" s="5" t="str">
        <f t="shared" si="16"/>
        <v>0</v>
      </c>
      <c r="T57" s="5" t="str">
        <f t="shared" si="17"/>
        <v>0</v>
      </c>
      <c r="U57" s="5" t="str">
        <f t="shared" si="39"/>
        <v>0</v>
      </c>
      <c r="V57" s="5">
        <f t="shared" si="40"/>
        <v>0</v>
      </c>
      <c r="W57" s="75">
        <v>2.4E-2</v>
      </c>
      <c r="X57" s="11">
        <v>1.4E-2</v>
      </c>
      <c r="Y57" s="11">
        <v>1.6E-2</v>
      </c>
      <c r="Z57" s="11">
        <v>1.8000000000000002E-2</v>
      </c>
      <c r="AA57" s="11">
        <v>1.2E-2</v>
      </c>
      <c r="AB57" s="11">
        <f t="shared" si="5"/>
        <v>-8.0000000000000002E-3</v>
      </c>
      <c r="AC57" s="11">
        <f t="shared" si="6"/>
        <v>2E-3</v>
      </c>
      <c r="AD57" s="11">
        <f t="shared" si="7"/>
        <v>-5.9999999999999984E-3</v>
      </c>
      <c r="AE57" s="11">
        <f t="shared" si="8"/>
        <v>4.0000000000000018E-3</v>
      </c>
      <c r="AF57" s="11">
        <f t="shared" si="9"/>
        <v>-1.2E-2</v>
      </c>
      <c r="AG57" s="76" t="str">
        <f t="shared" si="18"/>
        <v>Negative</v>
      </c>
      <c r="AH57" s="76" t="str">
        <f t="shared" si="19"/>
        <v>Negative</v>
      </c>
      <c r="AI57" s="76" t="str">
        <f t="shared" si="20"/>
        <v>Negative</v>
      </c>
      <c r="AJ57" s="74" t="str">
        <f t="shared" si="21"/>
        <v>Negative</v>
      </c>
      <c r="AK57" s="86">
        <v>5.5E-2</v>
      </c>
      <c r="AL57" s="87">
        <v>0.26900000000000002</v>
      </c>
      <c r="AM57" s="87">
        <v>0.19700000000000001</v>
      </c>
      <c r="AN57" s="87">
        <f t="shared" si="10"/>
        <v>0.17800000000000002</v>
      </c>
      <c r="AO57" s="2" t="str">
        <f t="shared" si="22"/>
        <v>Negative</v>
      </c>
      <c r="AP57" s="2">
        <v>0.15</v>
      </c>
      <c r="AQ57" s="90">
        <v>0.155</v>
      </c>
      <c r="AR57" s="89">
        <v>0.1525</v>
      </c>
      <c r="AS57" s="10">
        <v>0.65170940170940173</v>
      </c>
      <c r="AT57" s="2" t="str">
        <f t="shared" si="23"/>
        <v>Negative</v>
      </c>
    </row>
    <row r="58" spans="1:46" x14ac:dyDescent="0.25">
      <c r="A58" s="68" t="s">
        <v>98</v>
      </c>
      <c r="B58" s="60">
        <v>90950</v>
      </c>
      <c r="C58" s="59">
        <v>4</v>
      </c>
      <c r="D58" s="11">
        <v>5</v>
      </c>
      <c r="E58" s="11">
        <v>6</v>
      </c>
      <c r="F58" s="61">
        <v>11</v>
      </c>
      <c r="G58" s="61">
        <v>14</v>
      </c>
      <c r="H58" s="61">
        <v>6</v>
      </c>
      <c r="I58" s="11">
        <f t="shared" si="36"/>
        <v>7</v>
      </c>
      <c r="J58" s="11">
        <f t="shared" si="36"/>
        <v>9</v>
      </c>
      <c r="K58" s="11">
        <f t="shared" si="36"/>
        <v>0</v>
      </c>
      <c r="L58" s="61">
        <f t="shared" si="37"/>
        <v>-2</v>
      </c>
      <c r="M58" s="2">
        <f t="shared" si="38"/>
        <v>-9</v>
      </c>
      <c r="N58" s="2" t="str">
        <f t="shared" si="11"/>
        <v>Positive</v>
      </c>
      <c r="O58" s="57" t="str">
        <f t="shared" si="12"/>
        <v>Negative</v>
      </c>
      <c r="P58" s="2" t="str">
        <f t="shared" si="13"/>
        <v>Negative</v>
      </c>
      <c r="Q58" s="62" t="str">
        <f t="shared" si="14"/>
        <v>Negative</v>
      </c>
      <c r="R58" s="18" t="str">
        <f t="shared" si="15"/>
        <v>1</v>
      </c>
      <c r="S58" s="5" t="str">
        <f t="shared" si="16"/>
        <v>0</v>
      </c>
      <c r="T58" s="5" t="str">
        <f t="shared" si="17"/>
        <v>0</v>
      </c>
      <c r="U58" s="5" t="str">
        <f t="shared" si="39"/>
        <v>0</v>
      </c>
      <c r="V58" s="5">
        <f t="shared" si="40"/>
        <v>0</v>
      </c>
      <c r="W58" s="75">
        <v>0.29099999999999998</v>
      </c>
      <c r="X58" s="11">
        <v>0.29899999999999999</v>
      </c>
      <c r="Y58" s="11">
        <v>0.224</v>
      </c>
      <c r="Z58" s="11">
        <v>0.45900000000000002</v>
      </c>
      <c r="AA58" s="11">
        <v>0.18099999999999999</v>
      </c>
      <c r="AB58" s="11">
        <f t="shared" si="5"/>
        <v>-6.6999999999999976E-2</v>
      </c>
      <c r="AC58" s="11">
        <f t="shared" si="6"/>
        <v>-7.4999999999999983E-2</v>
      </c>
      <c r="AD58" s="11">
        <f t="shared" si="7"/>
        <v>0.16800000000000004</v>
      </c>
      <c r="AE58" s="11">
        <f t="shared" si="8"/>
        <v>0.16000000000000003</v>
      </c>
      <c r="AF58" s="11">
        <f t="shared" si="9"/>
        <v>-0.10999999999999999</v>
      </c>
      <c r="AG58" s="76" t="str">
        <f t="shared" si="18"/>
        <v>Negative</v>
      </c>
      <c r="AH58" s="76" t="str">
        <f t="shared" si="19"/>
        <v>Positive</v>
      </c>
      <c r="AI58" s="76" t="str">
        <f t="shared" si="20"/>
        <v>Positive</v>
      </c>
      <c r="AJ58" s="74" t="str">
        <f t="shared" si="21"/>
        <v>Negative</v>
      </c>
      <c r="AK58" s="86">
        <v>5.6000000000000001E-2</v>
      </c>
      <c r="AL58" s="87">
        <v>0.14100000000000001</v>
      </c>
      <c r="AM58" s="87">
        <v>0.13800000000000001</v>
      </c>
      <c r="AN58" s="87">
        <f t="shared" si="10"/>
        <v>8.3500000000000019E-2</v>
      </c>
      <c r="AO58" s="2" t="str">
        <f t="shared" si="22"/>
        <v>Negative</v>
      </c>
      <c r="AP58" s="2">
        <v>0.17599999999999999</v>
      </c>
      <c r="AQ58" s="90">
        <v>0.16800000000000001</v>
      </c>
      <c r="AR58" s="89">
        <v>0.17199999999999999</v>
      </c>
      <c r="AS58" s="10">
        <v>0.71074380165289253</v>
      </c>
      <c r="AT58" s="2" t="str">
        <f t="shared" si="23"/>
        <v>Negative</v>
      </c>
    </row>
    <row r="59" spans="1:46" x14ac:dyDescent="0.25">
      <c r="A59" s="68" t="s">
        <v>98</v>
      </c>
      <c r="B59" s="60">
        <v>90951</v>
      </c>
      <c r="C59" s="59">
        <v>2.5</v>
      </c>
      <c r="D59" s="11">
        <v>2</v>
      </c>
      <c r="E59" s="11">
        <v>3</v>
      </c>
      <c r="F59" s="61">
        <v>6</v>
      </c>
      <c r="G59" s="61">
        <v>3</v>
      </c>
      <c r="H59" s="61">
        <v>3</v>
      </c>
      <c r="I59" s="11">
        <f t="shared" si="36"/>
        <v>3.5</v>
      </c>
      <c r="J59" s="11">
        <f t="shared" si="36"/>
        <v>1</v>
      </c>
      <c r="K59" s="11">
        <f t="shared" si="36"/>
        <v>0</v>
      </c>
      <c r="L59" s="11">
        <f t="shared" si="37"/>
        <v>2.5</v>
      </c>
      <c r="M59" s="2">
        <f t="shared" si="38"/>
        <v>-1</v>
      </c>
      <c r="N59" s="2" t="str">
        <f t="shared" si="11"/>
        <v>Positive</v>
      </c>
      <c r="O59" s="57" t="str">
        <f t="shared" si="12"/>
        <v>Positive</v>
      </c>
      <c r="P59" s="2" t="str">
        <f t="shared" si="13"/>
        <v>Negative</v>
      </c>
      <c r="Q59" s="62" t="str">
        <f t="shared" si="14"/>
        <v>Negative</v>
      </c>
      <c r="R59" s="18" t="str">
        <f t="shared" si="15"/>
        <v>1</v>
      </c>
      <c r="S59" s="5" t="str">
        <f t="shared" si="16"/>
        <v>1</v>
      </c>
      <c r="T59" s="5" t="str">
        <f t="shared" si="17"/>
        <v>0</v>
      </c>
      <c r="U59" s="5" t="str">
        <f t="shared" si="39"/>
        <v>0</v>
      </c>
      <c r="V59" s="5">
        <f t="shared" si="40"/>
        <v>0</v>
      </c>
      <c r="W59" s="75">
        <v>1.6E-2</v>
      </c>
      <c r="X59" s="11">
        <v>2.1999999999999999E-2</v>
      </c>
      <c r="Y59" s="11">
        <v>1.7000000000000001E-2</v>
      </c>
      <c r="Z59" s="11">
        <v>1.0999999999999999E-2</v>
      </c>
      <c r="AA59" s="11">
        <v>1.2999999999999999E-2</v>
      </c>
      <c r="AB59" s="11">
        <f t="shared" si="5"/>
        <v>1.0000000000000009E-3</v>
      </c>
      <c r="AC59" s="11">
        <f t="shared" si="6"/>
        <v>-4.9999999999999975E-3</v>
      </c>
      <c r="AD59" s="11">
        <f t="shared" si="7"/>
        <v>-5.000000000000001E-3</v>
      </c>
      <c r="AE59" s="11">
        <f t="shared" si="8"/>
        <v>-1.0999999999999999E-2</v>
      </c>
      <c r="AF59" s="11">
        <f t="shared" si="9"/>
        <v>-3.0000000000000009E-3</v>
      </c>
      <c r="AG59" s="76" t="str">
        <f t="shared" si="18"/>
        <v>Negative</v>
      </c>
      <c r="AH59" s="76" t="str">
        <f t="shared" si="19"/>
        <v>Negative</v>
      </c>
      <c r="AI59" s="76" t="str">
        <f t="shared" si="20"/>
        <v>Negative</v>
      </c>
      <c r="AJ59" s="74" t="str">
        <f t="shared" si="21"/>
        <v>Negative</v>
      </c>
      <c r="AK59" s="86">
        <v>5.2000000000000005E-2</v>
      </c>
      <c r="AL59" s="87">
        <v>6.0999999999999999E-2</v>
      </c>
      <c r="AM59" s="87">
        <v>6.6000000000000003E-2</v>
      </c>
      <c r="AN59" s="87">
        <f t="shared" si="10"/>
        <v>1.1499999999999996E-2</v>
      </c>
      <c r="AO59" s="2" t="str">
        <f t="shared" si="22"/>
        <v>Negative</v>
      </c>
      <c r="AP59" s="2">
        <v>0.189</v>
      </c>
      <c r="AQ59" s="90">
        <v>0.191</v>
      </c>
      <c r="AR59" s="89">
        <v>0.19</v>
      </c>
      <c r="AS59" s="10">
        <v>0.78512396694214881</v>
      </c>
      <c r="AT59" s="2" t="str">
        <f t="shared" si="23"/>
        <v>Negative</v>
      </c>
    </row>
    <row r="60" spans="1:46" x14ac:dyDescent="0.25">
      <c r="A60" s="68" t="s">
        <v>98</v>
      </c>
      <c r="B60" s="60">
        <v>90952</v>
      </c>
      <c r="C60" s="59">
        <v>3</v>
      </c>
      <c r="D60" s="11">
        <v>3.5</v>
      </c>
      <c r="E60" s="11">
        <v>3.5</v>
      </c>
      <c r="F60" s="61">
        <v>6.5</v>
      </c>
      <c r="G60" s="61">
        <v>7.5</v>
      </c>
      <c r="H60" s="61">
        <v>3.5</v>
      </c>
      <c r="I60" s="11">
        <f t="shared" si="36"/>
        <v>3.5</v>
      </c>
      <c r="J60" s="11">
        <f t="shared" si="36"/>
        <v>4</v>
      </c>
      <c r="K60" s="11">
        <f t="shared" si="36"/>
        <v>0</v>
      </c>
      <c r="L60" s="11">
        <f t="shared" si="37"/>
        <v>-0.5</v>
      </c>
      <c r="M60" s="2">
        <f t="shared" si="38"/>
        <v>-4</v>
      </c>
      <c r="N60" s="2" t="str">
        <f t="shared" si="11"/>
        <v>Positive</v>
      </c>
      <c r="O60" s="57" t="str">
        <f t="shared" si="12"/>
        <v>Negative</v>
      </c>
      <c r="P60" s="2" t="str">
        <f t="shared" si="13"/>
        <v>Negative</v>
      </c>
      <c r="Q60" s="62" t="str">
        <f t="shared" si="14"/>
        <v>Negative</v>
      </c>
      <c r="R60" s="18" t="str">
        <f t="shared" si="15"/>
        <v>1</v>
      </c>
      <c r="S60" s="5" t="str">
        <f t="shared" si="16"/>
        <v>0</v>
      </c>
      <c r="T60" s="5" t="str">
        <f t="shared" si="17"/>
        <v>0</v>
      </c>
      <c r="U60" s="5" t="str">
        <f t="shared" si="39"/>
        <v>0</v>
      </c>
      <c r="V60" s="5">
        <f t="shared" si="40"/>
        <v>0</v>
      </c>
      <c r="W60" s="75">
        <v>2.3E-2</v>
      </c>
      <c r="X60" s="11">
        <v>7.3999999999999996E-2</v>
      </c>
      <c r="Y60" s="11">
        <v>7.2999999999999995E-2</v>
      </c>
      <c r="Z60" s="11">
        <v>0.11600000000000001</v>
      </c>
      <c r="AA60" s="11">
        <v>1.2E-2</v>
      </c>
      <c r="AB60" s="11">
        <f t="shared" si="5"/>
        <v>4.9999999999999996E-2</v>
      </c>
      <c r="AC60" s="11">
        <f t="shared" si="6"/>
        <v>-1.0000000000000009E-3</v>
      </c>
      <c r="AD60" s="11">
        <f t="shared" si="7"/>
        <v>9.2999999999999999E-2</v>
      </c>
      <c r="AE60" s="11">
        <f t="shared" si="8"/>
        <v>4.200000000000001E-2</v>
      </c>
      <c r="AF60" s="11">
        <f t="shared" si="9"/>
        <v>-1.0999999999999999E-2</v>
      </c>
      <c r="AG60" s="76" t="str">
        <f t="shared" si="18"/>
        <v>Negative</v>
      </c>
      <c r="AH60" s="76" t="str">
        <f t="shared" si="19"/>
        <v>Positive</v>
      </c>
      <c r="AI60" s="76" t="str">
        <f t="shared" si="20"/>
        <v>Positive</v>
      </c>
      <c r="AJ60" s="74" t="str">
        <f t="shared" si="21"/>
        <v>Negative</v>
      </c>
      <c r="AK60" s="86">
        <v>5.3999999999999999E-2</v>
      </c>
      <c r="AL60" s="87">
        <v>0.19900000000000001</v>
      </c>
      <c r="AM60" s="87">
        <v>0.20100000000000001</v>
      </c>
      <c r="AN60" s="87">
        <f t="shared" si="10"/>
        <v>0.14600000000000002</v>
      </c>
      <c r="AO60" s="2" t="str">
        <f t="shared" si="22"/>
        <v>Negative</v>
      </c>
      <c r="AP60" s="2">
        <v>0.113</v>
      </c>
      <c r="AQ60" s="90">
        <v>0.123</v>
      </c>
      <c r="AR60" s="89">
        <v>0.11799999999999999</v>
      </c>
      <c r="AS60" s="10">
        <v>0.48760330578512395</v>
      </c>
      <c r="AT60" s="2" t="str">
        <f t="shared" si="23"/>
        <v>Negative</v>
      </c>
    </row>
    <row r="61" spans="1:46" x14ac:dyDescent="0.25">
      <c r="A61" s="68" t="s">
        <v>98</v>
      </c>
      <c r="B61" s="60">
        <v>90953</v>
      </c>
      <c r="C61" s="59">
        <v>4</v>
      </c>
      <c r="D61" s="11">
        <v>3</v>
      </c>
      <c r="E61" s="11">
        <v>3.5</v>
      </c>
      <c r="F61" s="61">
        <v>4</v>
      </c>
      <c r="G61" s="61">
        <v>6</v>
      </c>
      <c r="H61" s="61">
        <v>4</v>
      </c>
      <c r="I61" s="11">
        <f t="shared" si="36"/>
        <v>0</v>
      </c>
      <c r="J61" s="11">
        <f t="shared" si="36"/>
        <v>3</v>
      </c>
      <c r="K61" s="11">
        <f t="shared" si="36"/>
        <v>0.5</v>
      </c>
      <c r="L61" s="11">
        <f t="shared" si="37"/>
        <v>-3</v>
      </c>
      <c r="M61" s="2">
        <f t="shared" si="38"/>
        <v>-2.5</v>
      </c>
      <c r="N61" s="2" t="str">
        <f t="shared" si="11"/>
        <v>Negative</v>
      </c>
      <c r="O61" s="57" t="str">
        <f t="shared" si="12"/>
        <v>Negative</v>
      </c>
      <c r="P61" s="2" t="str">
        <f t="shared" si="13"/>
        <v>Negative</v>
      </c>
      <c r="Q61" s="62" t="str">
        <f t="shared" si="14"/>
        <v>Negative</v>
      </c>
      <c r="R61" s="18" t="str">
        <f t="shared" si="15"/>
        <v>0</v>
      </c>
      <c r="S61" s="5" t="str">
        <f t="shared" si="16"/>
        <v>0</v>
      </c>
      <c r="T61" s="5" t="str">
        <f t="shared" si="17"/>
        <v>0</v>
      </c>
      <c r="U61" s="5" t="str">
        <f t="shared" si="39"/>
        <v>0</v>
      </c>
      <c r="V61" s="5">
        <f t="shared" si="40"/>
        <v>0</v>
      </c>
      <c r="W61" s="75">
        <v>1.6E-2</v>
      </c>
      <c r="X61" s="11">
        <v>1.7999999999999999E-2</v>
      </c>
      <c r="Y61" s="11">
        <v>1.9E-2</v>
      </c>
      <c r="Z61" s="11">
        <v>2.1000000000000001E-2</v>
      </c>
      <c r="AA61" s="11">
        <v>0.01</v>
      </c>
      <c r="AB61" s="11">
        <f t="shared" si="5"/>
        <v>2.9999999999999992E-3</v>
      </c>
      <c r="AC61" s="11">
        <f t="shared" si="6"/>
        <v>1.0000000000000009E-3</v>
      </c>
      <c r="AD61" s="11">
        <f t="shared" si="7"/>
        <v>5.000000000000001E-3</v>
      </c>
      <c r="AE61" s="11">
        <f t="shared" si="8"/>
        <v>3.0000000000000027E-3</v>
      </c>
      <c r="AF61" s="11">
        <f t="shared" si="9"/>
        <v>-6.0000000000000001E-3</v>
      </c>
      <c r="AG61" s="76" t="str">
        <f t="shared" si="18"/>
        <v>Negative</v>
      </c>
      <c r="AH61" s="76" t="str">
        <f t="shared" si="19"/>
        <v>Negative</v>
      </c>
      <c r="AI61" s="76" t="str">
        <f t="shared" si="20"/>
        <v>Negative</v>
      </c>
      <c r="AJ61" s="74" t="str">
        <f t="shared" si="21"/>
        <v>Negative</v>
      </c>
      <c r="AK61" s="86">
        <v>0.05</v>
      </c>
      <c r="AL61" s="87">
        <v>5.1000000000000004E-2</v>
      </c>
      <c r="AM61" s="87">
        <v>5.9000000000000004E-2</v>
      </c>
      <c r="AN61" s="87">
        <f t="shared" si="10"/>
        <v>5.0000000000000044E-3</v>
      </c>
      <c r="AO61" s="2" t="str">
        <f t="shared" si="22"/>
        <v>Negative</v>
      </c>
      <c r="AP61" s="2">
        <v>0.13800000000000001</v>
      </c>
      <c r="AQ61" s="90">
        <v>0.19800000000000001</v>
      </c>
      <c r="AR61" s="89">
        <v>0.16800000000000001</v>
      </c>
      <c r="AS61" s="10">
        <v>0.69421487603305787</v>
      </c>
      <c r="AT61" s="2" t="str">
        <f t="shared" si="23"/>
        <v>Negative</v>
      </c>
    </row>
    <row r="62" spans="1:46" x14ac:dyDescent="0.25">
      <c r="A62" s="68" t="s">
        <v>98</v>
      </c>
      <c r="B62" s="60">
        <v>90954</v>
      </c>
      <c r="C62" s="59">
        <v>3</v>
      </c>
      <c r="D62" s="11">
        <v>2</v>
      </c>
      <c r="E62" s="11">
        <v>3</v>
      </c>
      <c r="F62" s="61">
        <v>6</v>
      </c>
      <c r="G62" s="61">
        <v>6</v>
      </c>
      <c r="H62" s="61">
        <v>3</v>
      </c>
      <c r="I62" s="11">
        <f t="shared" si="36"/>
        <v>3</v>
      </c>
      <c r="J62" s="11">
        <f t="shared" si="36"/>
        <v>4</v>
      </c>
      <c r="K62" s="11">
        <f t="shared" si="36"/>
        <v>0</v>
      </c>
      <c r="L62" s="11">
        <f t="shared" si="37"/>
        <v>-1</v>
      </c>
      <c r="M62" s="2">
        <f t="shared" si="38"/>
        <v>-4</v>
      </c>
      <c r="N62" s="2" t="str">
        <f t="shared" si="11"/>
        <v>Positive</v>
      </c>
      <c r="O62" s="57" t="str">
        <f t="shared" si="12"/>
        <v>Negative</v>
      </c>
      <c r="P62" s="2" t="str">
        <f t="shared" si="13"/>
        <v>Negative</v>
      </c>
      <c r="Q62" s="62" t="str">
        <f t="shared" si="14"/>
        <v>Negative</v>
      </c>
      <c r="R62" s="18" t="str">
        <f t="shared" si="15"/>
        <v>1</v>
      </c>
      <c r="S62" s="5" t="str">
        <f t="shared" si="16"/>
        <v>0</v>
      </c>
      <c r="T62" s="5" t="str">
        <f t="shared" si="17"/>
        <v>0</v>
      </c>
      <c r="U62" s="5" t="str">
        <f t="shared" si="39"/>
        <v>0</v>
      </c>
      <c r="V62" s="5">
        <f t="shared" si="40"/>
        <v>0</v>
      </c>
      <c r="W62" s="75">
        <v>2.6000000000000002E-2</v>
      </c>
      <c r="X62" s="11">
        <v>3.4000000000000002E-2</v>
      </c>
      <c r="Y62" s="11">
        <v>3.5999999999999997E-2</v>
      </c>
      <c r="Z62" s="11">
        <v>3.6000000000000004E-2</v>
      </c>
      <c r="AA62" s="11">
        <v>2.1999999999999999E-2</v>
      </c>
      <c r="AB62" s="11">
        <f t="shared" si="5"/>
        <v>9.999999999999995E-3</v>
      </c>
      <c r="AC62" s="11">
        <f t="shared" si="6"/>
        <v>1.9999999999999948E-3</v>
      </c>
      <c r="AD62" s="11">
        <f t="shared" si="7"/>
        <v>1.0000000000000002E-2</v>
      </c>
      <c r="AE62" s="11">
        <f t="shared" si="8"/>
        <v>2.0000000000000018E-3</v>
      </c>
      <c r="AF62" s="11">
        <f t="shared" si="9"/>
        <v>-4.0000000000000036E-3</v>
      </c>
      <c r="AG62" s="76" t="str">
        <f t="shared" si="18"/>
        <v>Negative</v>
      </c>
      <c r="AH62" s="76" t="str">
        <f t="shared" si="19"/>
        <v>Negative</v>
      </c>
      <c r="AI62" s="76" t="str">
        <f t="shared" si="20"/>
        <v>Negative</v>
      </c>
      <c r="AJ62" s="74" t="str">
        <f t="shared" si="21"/>
        <v>Negative</v>
      </c>
      <c r="AK62" s="86">
        <v>6.0999999999999999E-2</v>
      </c>
      <c r="AL62" s="87">
        <v>0.112</v>
      </c>
      <c r="AM62" s="87">
        <v>0.109</v>
      </c>
      <c r="AN62" s="87">
        <f t="shared" si="10"/>
        <v>4.9500000000000002E-2</v>
      </c>
      <c r="AO62" s="2" t="str">
        <f t="shared" si="22"/>
        <v>Negative</v>
      </c>
      <c r="AP62" s="2">
        <v>0.115</v>
      </c>
      <c r="AQ62" s="90">
        <v>0.122</v>
      </c>
      <c r="AR62" s="89">
        <v>0.11849999999999999</v>
      </c>
      <c r="AS62" s="10">
        <v>0.50641025641025639</v>
      </c>
      <c r="AT62" s="2" t="str">
        <f t="shared" si="23"/>
        <v>Negative</v>
      </c>
    </row>
    <row r="63" spans="1:46" x14ac:dyDescent="0.25">
      <c r="A63" s="68" t="s">
        <v>98</v>
      </c>
      <c r="B63" s="60">
        <v>90955</v>
      </c>
      <c r="C63" s="64"/>
      <c r="D63" s="6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66"/>
      <c r="R63" s="7"/>
      <c r="S63" s="7"/>
      <c r="T63" s="7"/>
      <c r="U63" s="7"/>
      <c r="V63" s="7"/>
      <c r="W63" s="75">
        <v>1.4999999999999999E-2</v>
      </c>
      <c r="X63" s="11">
        <v>7.5999999999999998E-2</v>
      </c>
      <c r="Y63" s="11">
        <v>4.9000000000000002E-2</v>
      </c>
      <c r="Z63" s="11">
        <v>5.9000000000000004E-2</v>
      </c>
      <c r="AA63" s="11">
        <v>2.5000000000000001E-2</v>
      </c>
      <c r="AB63" s="11">
        <f t="shared" si="5"/>
        <v>3.4000000000000002E-2</v>
      </c>
      <c r="AC63" s="11">
        <f t="shared" si="6"/>
        <v>-2.6999999999999996E-2</v>
      </c>
      <c r="AD63" s="11">
        <f t="shared" si="7"/>
        <v>4.4000000000000004E-2</v>
      </c>
      <c r="AE63" s="11">
        <f t="shared" si="8"/>
        <v>-1.6999999999999994E-2</v>
      </c>
      <c r="AF63" s="11">
        <f t="shared" si="9"/>
        <v>1.0000000000000002E-2</v>
      </c>
      <c r="AG63" s="76" t="str">
        <f t="shared" si="18"/>
        <v>Negative</v>
      </c>
      <c r="AH63" s="76" t="str">
        <f t="shared" si="19"/>
        <v>Negative</v>
      </c>
      <c r="AI63" s="76" t="str">
        <f t="shared" si="20"/>
        <v>Negative</v>
      </c>
      <c r="AJ63" s="74" t="str">
        <f t="shared" si="21"/>
        <v>Negative</v>
      </c>
      <c r="AK63" s="86">
        <v>6.4000000000000001E-2</v>
      </c>
      <c r="AL63" s="87">
        <v>7.0000000000000007E-2</v>
      </c>
      <c r="AM63" s="87">
        <v>6.9000000000000006E-2</v>
      </c>
      <c r="AN63" s="87">
        <f t="shared" si="10"/>
        <v>5.5000000000000049E-3</v>
      </c>
      <c r="AO63" s="2" t="str">
        <f t="shared" si="22"/>
        <v>Negative</v>
      </c>
      <c r="AP63" s="2">
        <v>0.10100000000000001</v>
      </c>
      <c r="AQ63" s="90">
        <v>9.9000000000000005E-2</v>
      </c>
      <c r="AR63" s="89">
        <v>0.1</v>
      </c>
      <c r="AS63" s="10">
        <v>0.41322314049586778</v>
      </c>
      <c r="AT63" s="2" t="str">
        <f t="shared" si="23"/>
        <v>Negative</v>
      </c>
    </row>
    <row r="64" spans="1:46" x14ac:dyDescent="0.25">
      <c r="A64" s="68" t="s">
        <v>98</v>
      </c>
      <c r="B64" s="60">
        <v>90956</v>
      </c>
      <c r="C64" s="59">
        <v>1.5</v>
      </c>
      <c r="D64" s="11">
        <v>2</v>
      </c>
      <c r="E64" s="11">
        <v>2</v>
      </c>
      <c r="F64" s="61">
        <v>1.5</v>
      </c>
      <c r="G64" s="61">
        <v>3.5</v>
      </c>
      <c r="H64" s="61">
        <v>2.5</v>
      </c>
      <c r="I64" s="11">
        <f t="shared" ref="I64:K65" si="41">F64-C64</f>
        <v>0</v>
      </c>
      <c r="J64" s="11">
        <f t="shared" si="41"/>
        <v>1.5</v>
      </c>
      <c r="K64" s="11">
        <f t="shared" si="41"/>
        <v>0.5</v>
      </c>
      <c r="L64" s="11">
        <f>I64-J64</f>
        <v>-1.5</v>
      </c>
      <c r="M64" s="2">
        <f>K64-J64</f>
        <v>-1</v>
      </c>
      <c r="N64" s="2" t="str">
        <f t="shared" si="11"/>
        <v>Negative</v>
      </c>
      <c r="O64" s="57" t="str">
        <f t="shared" si="12"/>
        <v>Negative</v>
      </c>
      <c r="P64" s="2" t="str">
        <f t="shared" si="13"/>
        <v>Negative</v>
      </c>
      <c r="Q64" s="62" t="str">
        <f t="shared" si="14"/>
        <v>Negative</v>
      </c>
      <c r="R64" s="18" t="str">
        <f t="shared" si="15"/>
        <v>0</v>
      </c>
      <c r="S64" s="5" t="str">
        <f t="shared" si="16"/>
        <v>0</v>
      </c>
      <c r="T64" s="5" t="str">
        <f t="shared" si="17"/>
        <v>0</v>
      </c>
      <c r="U64" s="5" t="str">
        <f>IF(M64&gt;4,"2",IF(AND(M64&gt;1,M64&lt;=4),"1",IF(M64&lt;=1,"0")))</f>
        <v>0</v>
      </c>
      <c r="V64" s="5">
        <f>T64+U64</f>
        <v>0</v>
      </c>
      <c r="W64" s="75">
        <v>0.01</v>
      </c>
      <c r="X64" s="11">
        <v>1.6E-2</v>
      </c>
      <c r="Y64" s="11">
        <v>1.6E-2</v>
      </c>
      <c r="Z64" s="11">
        <v>1.2E-2</v>
      </c>
      <c r="AA64" s="11">
        <v>1.4E-2</v>
      </c>
      <c r="AB64" s="11">
        <f t="shared" si="5"/>
        <v>6.0000000000000001E-3</v>
      </c>
      <c r="AC64" s="11">
        <f t="shared" si="6"/>
        <v>0</v>
      </c>
      <c r="AD64" s="11">
        <f t="shared" si="7"/>
        <v>2E-3</v>
      </c>
      <c r="AE64" s="11">
        <f t="shared" si="8"/>
        <v>-4.0000000000000001E-3</v>
      </c>
      <c r="AF64" s="11">
        <f t="shared" si="9"/>
        <v>4.0000000000000001E-3</v>
      </c>
      <c r="AG64" s="76" t="str">
        <f t="shared" si="18"/>
        <v>Negative</v>
      </c>
      <c r="AH64" s="76" t="str">
        <f t="shared" si="19"/>
        <v>Negative</v>
      </c>
      <c r="AI64" s="76" t="str">
        <f t="shared" si="20"/>
        <v>Negative</v>
      </c>
      <c r="AJ64" s="74" t="str">
        <f t="shared" si="21"/>
        <v>Negative</v>
      </c>
      <c r="AK64" s="86">
        <v>5.5E-2</v>
      </c>
      <c r="AL64" s="87">
        <v>6.6000000000000003E-2</v>
      </c>
      <c r="AM64" s="87">
        <v>6.0999999999999999E-2</v>
      </c>
      <c r="AN64" s="87">
        <f t="shared" si="10"/>
        <v>8.5000000000000006E-3</v>
      </c>
      <c r="AO64" s="2" t="str">
        <f t="shared" si="22"/>
        <v>Negative</v>
      </c>
      <c r="AP64" s="2">
        <v>9.4E-2</v>
      </c>
      <c r="AQ64" s="90">
        <v>9.6000000000000002E-2</v>
      </c>
      <c r="AR64" s="89">
        <v>9.5000000000000001E-2</v>
      </c>
      <c r="AS64" s="10">
        <v>0.3925619834710744</v>
      </c>
      <c r="AT64" s="2" t="str">
        <f t="shared" si="23"/>
        <v>Negative</v>
      </c>
    </row>
    <row r="65" spans="1:46" x14ac:dyDescent="0.25">
      <c r="A65" s="68" t="s">
        <v>98</v>
      </c>
      <c r="B65" s="60">
        <v>90957</v>
      </c>
      <c r="C65" s="59">
        <v>2</v>
      </c>
      <c r="D65" s="11">
        <v>2.5</v>
      </c>
      <c r="E65" s="11">
        <v>2.5</v>
      </c>
      <c r="F65" s="61">
        <v>2</v>
      </c>
      <c r="G65" s="61">
        <v>2</v>
      </c>
      <c r="H65" s="61">
        <v>3</v>
      </c>
      <c r="I65" s="11">
        <f t="shared" si="41"/>
        <v>0</v>
      </c>
      <c r="J65" s="11">
        <f t="shared" si="41"/>
        <v>-0.5</v>
      </c>
      <c r="K65" s="11">
        <f t="shared" si="41"/>
        <v>0.5</v>
      </c>
      <c r="L65" s="11">
        <f>I65-J65</f>
        <v>0.5</v>
      </c>
      <c r="M65" s="2">
        <f>K65-J65</f>
        <v>1</v>
      </c>
      <c r="N65" s="2" t="str">
        <f t="shared" si="11"/>
        <v>Negative</v>
      </c>
      <c r="O65" s="57" t="str">
        <f t="shared" si="12"/>
        <v>Negative</v>
      </c>
      <c r="P65" s="2" t="str">
        <f t="shared" si="13"/>
        <v>Negative</v>
      </c>
      <c r="Q65" s="62" t="str">
        <f t="shared" si="14"/>
        <v>Negative</v>
      </c>
      <c r="R65" s="18" t="str">
        <f t="shared" si="15"/>
        <v>0</v>
      </c>
      <c r="S65" s="5" t="str">
        <f t="shared" si="16"/>
        <v>0</v>
      </c>
      <c r="T65" s="5" t="str">
        <f t="shared" si="17"/>
        <v>0</v>
      </c>
      <c r="U65" s="5" t="str">
        <f>IF(M65&gt;4,"2",IF(AND(M65&gt;1,M65&lt;=4),"1",IF(M65&lt;=1,"0")))</f>
        <v>0</v>
      </c>
      <c r="V65" s="5">
        <f>T65+U65</f>
        <v>0</v>
      </c>
      <c r="W65" s="75">
        <v>1.2E-2</v>
      </c>
      <c r="X65" s="11">
        <v>2.3E-2</v>
      </c>
      <c r="Y65" s="11">
        <v>2.4E-2</v>
      </c>
      <c r="Z65" s="11">
        <v>3.6000000000000004E-2</v>
      </c>
      <c r="AA65" s="11">
        <v>0.01</v>
      </c>
      <c r="AB65" s="11">
        <f t="shared" si="5"/>
        <v>1.2E-2</v>
      </c>
      <c r="AC65" s="11">
        <f t="shared" si="6"/>
        <v>1.0000000000000009E-3</v>
      </c>
      <c r="AD65" s="11">
        <f t="shared" si="7"/>
        <v>2.4000000000000004E-2</v>
      </c>
      <c r="AE65" s="11">
        <f t="shared" si="8"/>
        <v>1.3000000000000005E-2</v>
      </c>
      <c r="AF65" s="11">
        <f t="shared" si="9"/>
        <v>-2E-3</v>
      </c>
      <c r="AG65" s="76" t="str">
        <f t="shared" si="18"/>
        <v>Negative</v>
      </c>
      <c r="AH65" s="76" t="str">
        <f t="shared" si="19"/>
        <v>Negative</v>
      </c>
      <c r="AI65" s="76" t="str">
        <f t="shared" si="20"/>
        <v>Negative</v>
      </c>
      <c r="AJ65" s="74" t="str">
        <f t="shared" si="21"/>
        <v>Negative</v>
      </c>
      <c r="AK65" s="86">
        <v>0.05</v>
      </c>
      <c r="AL65" s="87">
        <v>7.2000000000000008E-2</v>
      </c>
      <c r="AM65" s="87">
        <v>0.06</v>
      </c>
      <c r="AN65" s="87">
        <f t="shared" si="10"/>
        <v>1.6E-2</v>
      </c>
      <c r="AO65" s="2" t="str">
        <f t="shared" si="22"/>
        <v>Negative</v>
      </c>
      <c r="AP65" s="2">
        <v>0.19</v>
      </c>
      <c r="AQ65" s="90">
        <v>0.184</v>
      </c>
      <c r="AR65" s="89">
        <v>0.187</v>
      </c>
      <c r="AS65" s="10">
        <v>0.77272727272727271</v>
      </c>
      <c r="AT65" s="2" t="str">
        <f t="shared" si="23"/>
        <v>Negative</v>
      </c>
    </row>
    <row r="66" spans="1:46" x14ac:dyDescent="0.25">
      <c r="A66" s="68" t="s">
        <v>98</v>
      </c>
      <c r="B66" s="60">
        <v>90960</v>
      </c>
      <c r="C66" s="64"/>
      <c r="D66" s="6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66"/>
      <c r="R66" s="7"/>
      <c r="S66" s="7"/>
      <c r="T66" s="7"/>
      <c r="U66" s="7"/>
      <c r="V66" s="7"/>
      <c r="W66" s="75">
        <v>0.01</v>
      </c>
      <c r="X66" s="11">
        <v>8.7999999999999995E-2</v>
      </c>
      <c r="Y66" s="11">
        <v>0.113</v>
      </c>
      <c r="Z66" s="11">
        <v>0.13300000000000001</v>
      </c>
      <c r="AA66" s="11">
        <v>1.0999999999999999E-2</v>
      </c>
      <c r="AB66" s="11">
        <f t="shared" si="5"/>
        <v>0.10300000000000001</v>
      </c>
      <c r="AC66" s="11">
        <f t="shared" si="6"/>
        <v>2.5000000000000008E-2</v>
      </c>
      <c r="AD66" s="11">
        <f t="shared" si="7"/>
        <v>0.12300000000000001</v>
      </c>
      <c r="AE66" s="11">
        <f t="shared" si="8"/>
        <v>4.5000000000000012E-2</v>
      </c>
      <c r="AF66" s="11">
        <f t="shared" si="9"/>
        <v>9.9999999999999915E-4</v>
      </c>
      <c r="AG66" s="76" t="str">
        <f t="shared" si="18"/>
        <v>Positive</v>
      </c>
      <c r="AH66" s="76" t="str">
        <f t="shared" si="19"/>
        <v>Positive</v>
      </c>
      <c r="AI66" s="76" t="str">
        <f t="shared" si="20"/>
        <v>Positive</v>
      </c>
      <c r="AJ66" s="74" t="str">
        <f t="shared" si="21"/>
        <v>Negative</v>
      </c>
      <c r="AK66" s="86">
        <v>5.3999999999999999E-2</v>
      </c>
      <c r="AL66" s="87">
        <v>8.5000000000000006E-2</v>
      </c>
      <c r="AM66" s="87">
        <v>8.7999999999999995E-2</v>
      </c>
      <c r="AN66" s="87">
        <f t="shared" si="10"/>
        <v>3.2499999999999994E-2</v>
      </c>
      <c r="AO66" s="2" t="str">
        <f t="shared" si="22"/>
        <v>Negative</v>
      </c>
      <c r="AP66" s="2">
        <v>0.217</v>
      </c>
      <c r="AQ66" s="90">
        <v>0.223</v>
      </c>
      <c r="AR66" s="89">
        <v>0.22</v>
      </c>
      <c r="AS66" s="10">
        <v>0.90909090909090917</v>
      </c>
      <c r="AT66" s="2" t="str">
        <f t="shared" si="23"/>
        <v>Negative</v>
      </c>
    </row>
    <row r="67" spans="1:46" x14ac:dyDescent="0.25">
      <c r="A67" s="68" t="s">
        <v>98</v>
      </c>
      <c r="B67" s="60">
        <v>90961</v>
      </c>
      <c r="C67" s="59">
        <v>2</v>
      </c>
      <c r="D67" s="11">
        <v>3</v>
      </c>
      <c r="E67" s="11">
        <v>3</v>
      </c>
      <c r="F67" s="61">
        <v>4</v>
      </c>
      <c r="G67" s="61">
        <v>4</v>
      </c>
      <c r="H67" s="61">
        <v>3</v>
      </c>
      <c r="I67" s="11">
        <f t="shared" ref="I67:K70" si="42">F67-C67</f>
        <v>2</v>
      </c>
      <c r="J67" s="11">
        <f t="shared" si="42"/>
        <v>1</v>
      </c>
      <c r="K67" s="11">
        <f t="shared" si="42"/>
        <v>0</v>
      </c>
      <c r="L67" s="11">
        <f>I67-J67</f>
        <v>1</v>
      </c>
      <c r="M67" s="2">
        <f>K67-J67</f>
        <v>-1</v>
      </c>
      <c r="N67" s="2" t="str">
        <f t="shared" si="11"/>
        <v>Negative</v>
      </c>
      <c r="O67" s="57" t="str">
        <f t="shared" si="12"/>
        <v>Negative</v>
      </c>
      <c r="P67" s="2" t="str">
        <f t="shared" si="13"/>
        <v>Negative</v>
      </c>
      <c r="Q67" s="62" t="str">
        <f t="shared" si="14"/>
        <v>Negative</v>
      </c>
      <c r="R67" s="18" t="str">
        <f t="shared" si="15"/>
        <v>0</v>
      </c>
      <c r="S67" s="5" t="str">
        <f t="shared" si="16"/>
        <v>0</v>
      </c>
      <c r="T67" s="5" t="str">
        <f t="shared" si="17"/>
        <v>0</v>
      </c>
      <c r="U67" s="5" t="str">
        <f>IF(M67&gt;4,"2",IF(AND(M67&gt;1,M67&lt;=4),"1",IF(M67&lt;=1,"0")))</f>
        <v>0</v>
      </c>
      <c r="V67" s="5">
        <f>T67+U67</f>
        <v>0</v>
      </c>
      <c r="W67" s="75">
        <v>1.8000000000000002E-2</v>
      </c>
      <c r="X67" s="11">
        <v>0.01</v>
      </c>
      <c r="Y67" s="11">
        <v>1.7999999999999999E-2</v>
      </c>
      <c r="Z67" s="11">
        <v>2.9000000000000001E-2</v>
      </c>
      <c r="AA67" s="11">
        <v>1.9E-2</v>
      </c>
      <c r="AB67" s="11">
        <f t="shared" ref="AB67:AB70" si="43">Y67-W67</f>
        <v>0</v>
      </c>
      <c r="AC67" s="11">
        <f t="shared" ref="AC67:AC70" si="44">Y67-X67</f>
        <v>7.9999999999999984E-3</v>
      </c>
      <c r="AD67" s="11">
        <f t="shared" ref="AD67:AD70" si="45">Z67-W67</f>
        <v>1.0999999999999999E-2</v>
      </c>
      <c r="AE67" s="11">
        <f t="shared" ref="AE67:AE70" si="46">Z67-X67</f>
        <v>1.9000000000000003E-2</v>
      </c>
      <c r="AF67" s="11">
        <f t="shared" ref="AF67:AF70" si="47">AA67-W67</f>
        <v>9.9999999999999742E-4</v>
      </c>
      <c r="AG67" s="76" t="str">
        <f t="shared" si="18"/>
        <v>Negative</v>
      </c>
      <c r="AH67" s="76" t="str">
        <f t="shared" si="19"/>
        <v>Negative</v>
      </c>
      <c r="AI67" s="76" t="str">
        <f t="shared" si="20"/>
        <v>Negative</v>
      </c>
      <c r="AJ67" s="74" t="str">
        <f t="shared" si="21"/>
        <v>Negative</v>
      </c>
      <c r="AK67" s="86">
        <v>6.2E-2</v>
      </c>
      <c r="AL67" s="87">
        <v>7.0000000000000007E-2</v>
      </c>
      <c r="AM67" s="87">
        <v>6.7000000000000004E-2</v>
      </c>
      <c r="AN67" s="87">
        <f t="shared" ref="AN67:AN70" si="48">(AVERAGE(AL67:AM67))-AK67</f>
        <v>6.5000000000000058E-3</v>
      </c>
      <c r="AO67" s="2" t="str">
        <f t="shared" si="22"/>
        <v>Negative</v>
      </c>
      <c r="AP67" s="2">
        <v>9.2999999999999999E-2</v>
      </c>
      <c r="AQ67" s="90">
        <v>9.0999999999999998E-2</v>
      </c>
      <c r="AR67" s="89">
        <v>9.1999999999999998E-2</v>
      </c>
      <c r="AS67" s="10">
        <v>0.39316239316239315</v>
      </c>
      <c r="AT67" s="2" t="str">
        <f t="shared" si="23"/>
        <v>Negative</v>
      </c>
    </row>
    <row r="68" spans="1:46" x14ac:dyDescent="0.25">
      <c r="A68" s="68" t="s">
        <v>98</v>
      </c>
      <c r="B68" s="60">
        <v>90962</v>
      </c>
      <c r="C68" s="59">
        <v>3</v>
      </c>
      <c r="D68" s="11">
        <v>3</v>
      </c>
      <c r="E68" s="11">
        <v>3.5</v>
      </c>
      <c r="F68" s="61">
        <v>3</v>
      </c>
      <c r="G68" s="61">
        <v>7</v>
      </c>
      <c r="H68" s="61">
        <v>4</v>
      </c>
      <c r="I68" s="11">
        <f t="shared" si="42"/>
        <v>0</v>
      </c>
      <c r="J68" s="11">
        <f t="shared" si="42"/>
        <v>4</v>
      </c>
      <c r="K68" s="11">
        <f t="shared" si="42"/>
        <v>0.5</v>
      </c>
      <c r="L68" s="11">
        <f>I68-J68</f>
        <v>-4</v>
      </c>
      <c r="M68" s="2">
        <f>K68-J68</f>
        <v>-3.5</v>
      </c>
      <c r="N68" s="2" t="str">
        <f t="shared" ref="N68:N70" si="49">IF(I68&lt;=2,"Negative",IF(AND(I68&gt;2,I68&lt;4),"Positive",IF(I68&gt;=4,"Positive")))</f>
        <v>Negative</v>
      </c>
      <c r="O68" s="57" t="str">
        <f t="shared" ref="O68:O70" si="50">IF(AND(R68="1",S68="1"),"Positive","Negative")</f>
        <v>Negative</v>
      </c>
      <c r="P68" s="2" t="str">
        <f t="shared" ref="P68:P70" si="51">IF(K68&lt;=2,"Negative",IF(AND(K68&gt;2,K68&lt;4),"Positive",IF(K68&gt;=4,"Positive")))</f>
        <v>Negative</v>
      </c>
      <c r="Q68" s="62" t="str">
        <f t="shared" ref="Q68:Q70" si="52">IF(V68=4,"Positive",IF(V68=3,"Positive",IF(V68=2,"Positive",IF(V68=1,"Negative",IF(V68=0,"Negative")))))</f>
        <v>Negative</v>
      </c>
      <c r="R68" s="18" t="str">
        <f t="shared" ref="R68:R70" si="53">IF(N68="Positive","1","0")</f>
        <v>0</v>
      </c>
      <c r="S68" s="5" t="str">
        <f t="shared" si="16"/>
        <v>0</v>
      </c>
      <c r="T68" s="5" t="str">
        <f t="shared" ref="T68:T70" si="54">IF(P68="Positivo","1", IF(P68="Positive","1",IF(P68="Negative","0")))</f>
        <v>0</v>
      </c>
      <c r="U68" s="5" t="str">
        <f>IF(M68&gt;4,"2",IF(AND(M68&gt;1,M68&lt;=4),"1",IF(M68&lt;=1,"0")))</f>
        <v>0</v>
      </c>
      <c r="V68" s="5">
        <f>T68+U68</f>
        <v>0</v>
      </c>
      <c r="W68" s="75">
        <v>8.0000000000000002E-3</v>
      </c>
      <c r="X68" s="11">
        <v>1.6E-2</v>
      </c>
      <c r="Y68" s="11">
        <v>1.2E-2</v>
      </c>
      <c r="Z68" s="11">
        <v>1.0999999999999999E-2</v>
      </c>
      <c r="AA68" s="11">
        <v>0.01</v>
      </c>
      <c r="AB68" s="11">
        <f t="shared" si="43"/>
        <v>4.0000000000000001E-3</v>
      </c>
      <c r="AC68" s="11">
        <f t="shared" si="44"/>
        <v>-4.0000000000000001E-3</v>
      </c>
      <c r="AD68" s="11">
        <f t="shared" si="45"/>
        <v>2.9999999999999992E-3</v>
      </c>
      <c r="AE68" s="11">
        <f t="shared" si="46"/>
        <v>-5.000000000000001E-3</v>
      </c>
      <c r="AF68" s="11">
        <f t="shared" si="47"/>
        <v>2E-3</v>
      </c>
      <c r="AG68" s="76" t="str">
        <f t="shared" ref="AG68:AG70" si="55">IF(AND(AB68&gt;=0.05,AC68&gt;0),"Positive","Negative")</f>
        <v>Negative</v>
      </c>
      <c r="AH68" s="76" t="str">
        <f t="shared" ref="AH68:AH70" si="56">IF(AD68&gt;=0.05,"Positive","Negative")</f>
        <v>Negative</v>
      </c>
      <c r="AI68" s="76" t="str">
        <f t="shared" ref="AI68:AI70" si="57">IF(AND(AD68&gt;=0.05,AE68&gt;0),"Positive","Negative")</f>
        <v>Negative</v>
      </c>
      <c r="AJ68" s="74" t="str">
        <f t="shared" ref="AJ68:AJ70" si="58">IF(AF68&gt;=0.05,"Positive","Negative")</f>
        <v>Negative</v>
      </c>
      <c r="AK68" s="86">
        <v>5.2999999999999999E-2</v>
      </c>
      <c r="AL68" s="87">
        <v>9.2999999999999999E-2</v>
      </c>
      <c r="AM68" s="87">
        <v>9.4E-2</v>
      </c>
      <c r="AN68" s="87">
        <f t="shared" si="48"/>
        <v>4.0500000000000001E-2</v>
      </c>
      <c r="AO68" s="2" t="str">
        <f t="shared" ref="AO68:AO70" si="59">IF(AN68&gt;=0.2,"Positive","Negative")</f>
        <v>Negative</v>
      </c>
      <c r="AP68" s="2">
        <v>0.129</v>
      </c>
      <c r="AQ68" s="90">
        <v>0.125</v>
      </c>
      <c r="AR68" s="89">
        <v>0.127</v>
      </c>
      <c r="AS68" s="10">
        <v>0.54273504273504281</v>
      </c>
      <c r="AT68" s="2" t="str">
        <f t="shared" ref="AT68:AT70" si="60">IF(AS68&lt;110%,"Negative",IF(AND(AS68&gt;110%,AS68&lt;150%),"Positive",IF(AS68&gt;150%,"Positive")))</f>
        <v>Negative</v>
      </c>
    </row>
    <row r="69" spans="1:46" x14ac:dyDescent="0.25">
      <c r="A69" s="68" t="s">
        <v>98</v>
      </c>
      <c r="B69" s="60">
        <v>90963</v>
      </c>
      <c r="C69" s="59">
        <v>3</v>
      </c>
      <c r="D69" s="11">
        <v>4</v>
      </c>
      <c r="E69" s="11">
        <v>4</v>
      </c>
      <c r="F69" s="61">
        <v>5</v>
      </c>
      <c r="G69" s="61">
        <v>5</v>
      </c>
      <c r="H69" s="61">
        <v>4</v>
      </c>
      <c r="I69" s="11">
        <f t="shared" si="42"/>
        <v>2</v>
      </c>
      <c r="J69" s="11">
        <f t="shared" si="42"/>
        <v>1</v>
      </c>
      <c r="K69" s="11">
        <f t="shared" si="42"/>
        <v>0</v>
      </c>
      <c r="L69" s="11">
        <f>I69-J69</f>
        <v>1</v>
      </c>
      <c r="M69" s="2">
        <f>K69-J69</f>
        <v>-1</v>
      </c>
      <c r="N69" s="2" t="str">
        <f t="shared" si="49"/>
        <v>Negative</v>
      </c>
      <c r="O69" s="57" t="str">
        <f t="shared" si="50"/>
        <v>Negative</v>
      </c>
      <c r="P69" s="2" t="str">
        <f t="shared" si="51"/>
        <v>Negative</v>
      </c>
      <c r="Q69" s="62" t="str">
        <f t="shared" si="52"/>
        <v>Negative</v>
      </c>
      <c r="R69" s="18" t="str">
        <f t="shared" si="53"/>
        <v>0</v>
      </c>
      <c r="S69" s="5" t="str">
        <f t="shared" ref="S69:S70" si="61">IF(L69&gt;4,"2",IF(AND(L69&gt;1,L69&lt;=4),"1",IF(L69&lt;=1,"0")))</f>
        <v>0</v>
      </c>
      <c r="T69" s="5" t="str">
        <f t="shared" si="54"/>
        <v>0</v>
      </c>
      <c r="U69" s="5" t="str">
        <f>IF(M69&gt;4,"2",IF(AND(M69&gt;1,M69&lt;=4),"1",IF(M69&lt;=1,"0")))</f>
        <v>0</v>
      </c>
      <c r="V69" s="5">
        <f>T69+U69</f>
        <v>0</v>
      </c>
      <c r="W69" s="75">
        <v>2.7E-2</v>
      </c>
      <c r="X69" s="11">
        <v>2.4E-2</v>
      </c>
      <c r="Y69" s="11">
        <v>2.5999999999999999E-2</v>
      </c>
      <c r="Z69" s="11">
        <v>2.7E-2</v>
      </c>
      <c r="AA69" s="11">
        <v>2.1000000000000001E-2</v>
      </c>
      <c r="AB69" s="11">
        <f t="shared" si="43"/>
        <v>-1.0000000000000009E-3</v>
      </c>
      <c r="AC69" s="11">
        <f t="shared" si="44"/>
        <v>1.9999999999999983E-3</v>
      </c>
      <c r="AD69" s="11">
        <f t="shared" si="45"/>
        <v>0</v>
      </c>
      <c r="AE69" s="11">
        <f t="shared" si="46"/>
        <v>2.9999999999999992E-3</v>
      </c>
      <c r="AF69" s="11">
        <f t="shared" si="47"/>
        <v>-5.9999999999999984E-3</v>
      </c>
      <c r="AG69" s="76" t="str">
        <f t="shared" si="55"/>
        <v>Negative</v>
      </c>
      <c r="AH69" s="76" t="str">
        <f t="shared" si="56"/>
        <v>Negative</v>
      </c>
      <c r="AI69" s="76" t="str">
        <f t="shared" si="57"/>
        <v>Negative</v>
      </c>
      <c r="AJ69" s="74" t="str">
        <f t="shared" si="58"/>
        <v>Negative</v>
      </c>
      <c r="AK69" s="86">
        <v>4.9000000000000002E-2</v>
      </c>
      <c r="AL69" s="87">
        <v>0.1</v>
      </c>
      <c r="AM69" s="87">
        <v>0.10300000000000001</v>
      </c>
      <c r="AN69" s="87">
        <f t="shared" si="48"/>
        <v>5.2500000000000005E-2</v>
      </c>
      <c r="AO69" s="2" t="str">
        <f t="shared" si="59"/>
        <v>Negative</v>
      </c>
      <c r="AP69" s="2">
        <v>0.11899999999999999</v>
      </c>
      <c r="AQ69" s="90">
        <v>0.112</v>
      </c>
      <c r="AR69" s="89">
        <v>0.11549999999999999</v>
      </c>
      <c r="AS69" s="10">
        <v>0.47727272727272724</v>
      </c>
      <c r="AT69" s="2" t="str">
        <f t="shared" si="60"/>
        <v>Negative</v>
      </c>
    </row>
    <row r="70" spans="1:46" x14ac:dyDescent="0.25">
      <c r="A70" s="68" t="s">
        <v>98</v>
      </c>
      <c r="B70" s="60">
        <v>90967</v>
      </c>
      <c r="C70" s="59">
        <v>2</v>
      </c>
      <c r="D70" s="11">
        <v>4</v>
      </c>
      <c r="E70" s="11">
        <v>4</v>
      </c>
      <c r="F70" s="61">
        <v>8</v>
      </c>
      <c r="G70" s="61">
        <v>6</v>
      </c>
      <c r="H70" s="61">
        <v>4</v>
      </c>
      <c r="I70" s="11">
        <f t="shared" si="42"/>
        <v>6</v>
      </c>
      <c r="J70" s="11">
        <f t="shared" si="42"/>
        <v>2</v>
      </c>
      <c r="K70" s="11">
        <f t="shared" si="42"/>
        <v>0</v>
      </c>
      <c r="L70" s="11">
        <f>I70-J70</f>
        <v>4</v>
      </c>
      <c r="M70" s="2">
        <f>K70-J70</f>
        <v>-2</v>
      </c>
      <c r="N70" s="2" t="str">
        <f t="shared" si="49"/>
        <v>Positive</v>
      </c>
      <c r="O70" s="57" t="str">
        <f t="shared" si="50"/>
        <v>Positive</v>
      </c>
      <c r="P70" s="2" t="str">
        <f t="shared" si="51"/>
        <v>Negative</v>
      </c>
      <c r="Q70" s="62" t="str">
        <f t="shared" si="52"/>
        <v>Negative</v>
      </c>
      <c r="R70" s="18" t="str">
        <f t="shared" si="53"/>
        <v>1</v>
      </c>
      <c r="S70" s="5" t="str">
        <f t="shared" si="61"/>
        <v>1</v>
      </c>
      <c r="T70" s="5" t="str">
        <f t="shared" si="54"/>
        <v>0</v>
      </c>
      <c r="U70" s="5" t="str">
        <f>IF(M70&gt;4,"2",IF(AND(M70&gt;1,M70&lt;=4),"1",IF(M70&lt;=1,"0")))</f>
        <v>0</v>
      </c>
      <c r="V70" s="5">
        <f>T70+U70</f>
        <v>0</v>
      </c>
      <c r="W70" s="75">
        <v>0.01</v>
      </c>
      <c r="X70" s="11">
        <v>2.9000000000000001E-2</v>
      </c>
      <c r="Y70" s="11">
        <v>2.9000000000000001E-2</v>
      </c>
      <c r="Z70" s="11">
        <v>2.8000000000000001E-2</v>
      </c>
      <c r="AA70" s="11">
        <v>8.9999999999999993E-3</v>
      </c>
      <c r="AB70" s="11">
        <f t="shared" si="43"/>
        <v>1.9000000000000003E-2</v>
      </c>
      <c r="AC70" s="11">
        <f t="shared" si="44"/>
        <v>0</v>
      </c>
      <c r="AD70" s="11">
        <f t="shared" si="45"/>
        <v>1.8000000000000002E-2</v>
      </c>
      <c r="AE70" s="11">
        <f t="shared" si="46"/>
        <v>-1.0000000000000009E-3</v>
      </c>
      <c r="AF70" s="11">
        <f t="shared" si="47"/>
        <v>-1.0000000000000009E-3</v>
      </c>
      <c r="AG70" s="76" t="str">
        <f t="shared" si="55"/>
        <v>Negative</v>
      </c>
      <c r="AH70" s="76" t="str">
        <f t="shared" si="56"/>
        <v>Negative</v>
      </c>
      <c r="AI70" s="76" t="str">
        <f t="shared" si="57"/>
        <v>Negative</v>
      </c>
      <c r="AJ70" s="74" t="str">
        <f t="shared" si="58"/>
        <v>Negative</v>
      </c>
      <c r="AK70" s="86">
        <v>5.2999999999999999E-2</v>
      </c>
      <c r="AL70" s="87">
        <v>0.25700000000000001</v>
      </c>
      <c r="AM70" s="87">
        <v>0.249</v>
      </c>
      <c r="AN70" s="87">
        <f t="shared" si="48"/>
        <v>0.2</v>
      </c>
      <c r="AO70" s="2" t="str">
        <f t="shared" si="59"/>
        <v>Positive</v>
      </c>
      <c r="AP70" s="2">
        <v>0.113</v>
      </c>
      <c r="AQ70" s="90">
        <v>0.11</v>
      </c>
      <c r="AR70" s="89">
        <v>0.1115</v>
      </c>
      <c r="AS70" s="10">
        <v>0.46074380165289258</v>
      </c>
      <c r="AT70" s="2" t="str">
        <f t="shared" si="60"/>
        <v>Negative</v>
      </c>
    </row>
  </sheetData>
  <mergeCells count="3">
    <mergeCell ref="C1:Q1"/>
    <mergeCell ref="W1:AJ1"/>
    <mergeCell ref="AK1:AT1"/>
  </mergeCells>
  <conditionalFormatting sqref="N3:N21 N23:N34 N36:N44 N46:N47 N49:N51 N53:N62 N64:N65 N67:N70">
    <cfRule type="cellIs" dxfId="25" priority="44" operator="equal">
      <formula>"Positivo"</formula>
    </cfRule>
  </conditionalFormatting>
  <conditionalFormatting sqref="M3:M21 M23:M34 M36:M44 M46:M47 M49:M51 M53:M62 M64:M65 M67:M70 Q4:Q21 O46:Q47 O3:P21 O22:O34 P23:Q34 O36:Q44 O45 O49:Q51 O53:Q62 O64:Q65 O67:Q70 Q3:V3 R4:V70">
    <cfRule type="cellIs" dxfId="24" priority="43" operator="equal">
      <formula>"positivo"</formula>
    </cfRule>
  </conditionalFormatting>
  <conditionalFormatting sqref="P2:P70 N2:N70">
    <cfRule type="cellIs" dxfId="23" priority="42" operator="equal">
      <formula>"dudoso"</formula>
    </cfRule>
  </conditionalFormatting>
  <conditionalFormatting sqref="Q2:Q70 O2:O70">
    <cfRule type="cellIs" dxfId="22" priority="40" operator="equal">
      <formula>"dudoso"</formula>
    </cfRule>
    <cfRule type="cellIs" dxfId="21" priority="41" operator="equal">
      <formula>"positivo"</formula>
    </cfRule>
  </conditionalFormatting>
  <conditionalFormatting sqref="A2:A70">
    <cfRule type="cellIs" dxfId="20" priority="31" operator="equal">
      <formula>"VAC-5"</formula>
    </cfRule>
    <cfRule type="cellIs" dxfId="19" priority="32" operator="equal">
      <formula>"VAC-4"</formula>
    </cfRule>
    <cfRule type="cellIs" dxfId="18" priority="33" operator="equal">
      <formula>"VAC-3"</formula>
    </cfRule>
    <cfRule type="cellIs" dxfId="17" priority="34" operator="equal">
      <formula>"VAC-3"</formula>
    </cfRule>
    <cfRule type="cellIs" dxfId="16" priority="35" operator="equal">
      <formula>"VAC-2"</formula>
    </cfRule>
    <cfRule type="cellIs" dxfId="15" priority="36" operator="equal">
      <formula>"VAC-1"</formula>
    </cfRule>
    <cfRule type="cellIs" dxfId="14" priority="37" operator="equal">
      <formula>"VAC-1"</formula>
    </cfRule>
    <cfRule type="cellIs" dxfId="13" priority="38" operator="equal">
      <formula>"VAC-1"</formula>
    </cfRule>
    <cfRule type="cellIs" dxfId="12" priority="39" operator="equal">
      <formula>"VAC-1"</formula>
    </cfRule>
  </conditionalFormatting>
  <conditionalFormatting sqref="N1:Q70">
    <cfRule type="cellIs" dxfId="11" priority="30" operator="equal">
      <formula>"Positive"</formula>
    </cfRule>
  </conditionalFormatting>
  <conditionalFormatting sqref="AH3:AI70 AE3:AE70 AG2:AG70 AJ2:AJ70">
    <cfRule type="cellIs" dxfId="10" priority="29" operator="equal">
      <formula>"Positivo"</formula>
    </cfRule>
  </conditionalFormatting>
  <conditionalFormatting sqref="AG2:AG70 AJ2:AJ70">
    <cfRule type="cellIs" dxfId="9" priority="19" operator="equal">
      <formula>"Positiu"</formula>
    </cfRule>
  </conditionalFormatting>
  <conditionalFormatting sqref="AG1:AJ70">
    <cfRule type="cellIs" dxfId="8" priority="18" operator="equal">
      <formula>"Positive"</formula>
    </cfRule>
  </conditionalFormatting>
  <conditionalFormatting sqref="AQ3:AQ70">
    <cfRule type="cellIs" dxfId="7" priority="17" operator="greaterThan">
      <formula>1.5</formula>
    </cfRule>
  </conditionalFormatting>
  <conditionalFormatting sqref="AR2:AR70 AO3:AO70">
    <cfRule type="cellIs" dxfId="6" priority="16" operator="equal">
      <formula>"positivo"</formula>
    </cfRule>
  </conditionalFormatting>
  <conditionalFormatting sqref="AT3:AT70">
    <cfRule type="cellIs" dxfId="5" priority="5" operator="equal">
      <formula>"dudoso"</formula>
    </cfRule>
    <cfRule type="cellIs" dxfId="4" priority="15" operator="equal">
      <formula>"Positivo"</formula>
    </cfRule>
  </conditionalFormatting>
  <conditionalFormatting sqref="AO2">
    <cfRule type="cellIs" dxfId="3" priority="4" operator="equal">
      <formula>"positivo"</formula>
    </cfRule>
  </conditionalFormatting>
  <conditionalFormatting sqref="AT2">
    <cfRule type="cellIs" dxfId="2" priority="2" operator="equal">
      <formula>"dudoso"</formula>
    </cfRule>
    <cfRule type="cellIs" dxfId="1" priority="3" operator="equal">
      <formula>"Positivo"</formula>
    </cfRule>
  </conditionalFormatting>
  <conditionalFormatting sqref="AO1:AO70 AT1:AT70">
    <cfRule type="cellIs" dxfId="0" priority="1" operator="equal">
      <formula>"Positive"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DataA</vt:lpstr>
      <vt:lpstr>DataB</vt:lpstr>
      <vt:lpstr>DataC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Arrieta, Claudia</dc:creator>
  <cp:lastModifiedBy>pc tienda</cp:lastModifiedBy>
  <cp:revision/>
  <dcterms:created xsi:type="dcterms:W3CDTF">2020-02-19T17:18:37Z</dcterms:created>
  <dcterms:modified xsi:type="dcterms:W3CDTF">2021-03-04T19:54:55Z</dcterms:modified>
</cp:coreProperties>
</file>